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namaria\DOCUMENTOS\PERSONAL\ECOPETROL\SEGUNDA ENTREGA PROYECTO 2\"/>
    </mc:Choice>
  </mc:AlternateContent>
  <bookViews>
    <workbookView xWindow="0" yWindow="0" windowWidth="21570" windowHeight="7845" tabRatio="805"/>
  </bookViews>
  <sheets>
    <sheet name="PRESUPUESTO" sheetId="1" r:id="rId1"/>
    <sheet name="200.2" sheetId="3" r:id="rId2"/>
    <sheet name="230.1" sheetId="5" r:id="rId3"/>
    <sheet name="210.2.2" sheetId="4" r:id="rId4"/>
    <sheet name="310.1" sheetId="8" r:id="rId5"/>
    <sheet name="311.1" sheetId="9" r:id="rId6"/>
    <sheet name="630.1P" sheetId="22" r:id="rId7"/>
    <sheet name="630.7" sheetId="14" r:id="rId8"/>
    <sheet name="630.4.2P" sheetId="23" r:id="rId9"/>
    <sheet name="330.3" sheetId="10" r:id="rId10"/>
    <sheet name="600.2.3P" sheetId="25" r:id="rId11"/>
    <sheet name="600.2.3" sheetId="26" r:id="rId12"/>
    <sheet name="610.2" sheetId="12" r:id="rId13"/>
    <sheet name="672.3" sheetId="18" r:id="rId14"/>
    <sheet name="671.3" sheetId="17" r:id="rId15"/>
    <sheet name="640.1" sheetId="15" r:id="rId16"/>
    <sheet name="642.1P" sheetId="27" r:id="rId17"/>
    <sheet name="642.2P" sheetId="28" r:id="rId18"/>
    <sheet name="661.1" sheetId="16" r:id="rId19"/>
    <sheet name="630.4" sheetId="13" r:id="rId20"/>
    <sheet name="710.2" sheetId="20" r:id="rId21"/>
    <sheet name="710.1" sheetId="19" r:id="rId22"/>
    <sheet name="900.2" sheetId="21" r:id="rId23"/>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60" i="20" l="1"/>
  <c r="J59" i="20"/>
  <c r="J60" i="19"/>
  <c r="J59" i="19"/>
  <c r="L25" i="13"/>
  <c r="L59" i="13"/>
  <c r="L60" i="13" s="1"/>
  <c r="J58" i="16"/>
  <c r="J57" i="16"/>
  <c r="J61" i="28"/>
  <c r="L60" i="28"/>
  <c r="L61" i="28" s="1"/>
  <c r="M61" i="28" s="1"/>
  <c r="J60" i="28"/>
  <c r="B19" i="28"/>
  <c r="M55" i="28"/>
  <c r="M37" i="28"/>
  <c r="M36" i="28"/>
  <c r="M24" i="28"/>
  <c r="M44" i="28" l="1"/>
  <c r="M60" i="28"/>
  <c r="M66" i="28" s="1"/>
  <c r="M29" i="28" s="1"/>
  <c r="M31" i="28" s="1"/>
  <c r="M68" i="28" l="1"/>
  <c r="M24" i="21" l="1"/>
  <c r="M31" i="21" s="1"/>
  <c r="M66" i="21" s="1"/>
  <c r="M38" i="20"/>
  <c r="M37" i="20"/>
  <c r="M36" i="20"/>
  <c r="M24" i="20"/>
  <c r="M60" i="19"/>
  <c r="M59" i="19"/>
  <c r="M38" i="19"/>
  <c r="M37" i="19"/>
  <c r="M36" i="19"/>
  <c r="M24" i="19"/>
  <c r="J47" i="16"/>
  <c r="M47" i="16" s="1"/>
  <c r="J46" i="16"/>
  <c r="M46" i="16" s="1"/>
  <c r="M38" i="16"/>
  <c r="M37" i="16"/>
  <c r="M36" i="16"/>
  <c r="M24" i="16"/>
  <c r="M60" i="13"/>
  <c r="M59" i="13"/>
  <c r="J48" i="13"/>
  <c r="M38" i="13"/>
  <c r="M37" i="13"/>
  <c r="M36" i="13"/>
  <c r="M43" i="13" s="1"/>
  <c r="M25" i="13"/>
  <c r="M24" i="13"/>
  <c r="M52" i="16" l="1"/>
  <c r="M57" i="16"/>
  <c r="M58" i="16"/>
  <c r="M48" i="13"/>
  <c r="M54" i="13" s="1"/>
  <c r="M41" i="16"/>
  <c r="M43" i="19"/>
  <c r="M65" i="19"/>
  <c r="M29" i="19" s="1"/>
  <c r="M31" i="19" s="1"/>
  <c r="M43" i="20"/>
  <c r="M59" i="20"/>
  <c r="M60" i="20"/>
  <c r="M65" i="13"/>
  <c r="M29" i="13" s="1"/>
  <c r="M31" i="13" s="1"/>
  <c r="M67" i="13" s="1"/>
  <c r="M67" i="19" l="1"/>
  <c r="M65" i="20"/>
  <c r="M29" i="20" s="1"/>
  <c r="M31" i="20" s="1"/>
  <c r="M67" i="20" s="1"/>
  <c r="M63" i="16"/>
  <c r="M29" i="16" s="1"/>
  <c r="M31" i="16" s="1"/>
  <c r="M65" i="16" s="1"/>
</calcChain>
</file>

<file path=xl/sharedStrings.xml><?xml version="1.0" encoding="utf-8"?>
<sst xmlns="http://schemas.openxmlformats.org/spreadsheetml/2006/main" count="1625" uniqueCount="242">
  <si>
    <t>No.</t>
  </si>
  <si>
    <t>Ítem</t>
  </si>
  <si>
    <t>Especificación</t>
  </si>
  <si>
    <t>Actividad</t>
  </si>
  <si>
    <t xml:space="preserve">Und </t>
  </si>
  <si>
    <t>Cant</t>
  </si>
  <si>
    <t>Precio Unitario</t>
  </si>
  <si>
    <t>Valor Total</t>
  </si>
  <si>
    <t>General</t>
  </si>
  <si>
    <t>Particular</t>
  </si>
  <si>
    <t>I</t>
  </si>
  <si>
    <t>PRELIMINARES</t>
  </si>
  <si>
    <t>200.2</t>
  </si>
  <si>
    <t>200-13</t>
  </si>
  <si>
    <t xml:space="preserve">DESMONTE Y LIMPIEZA EN ZONA NO BOSCOSA </t>
  </si>
  <si>
    <t xml:space="preserve">Há </t>
  </si>
  <si>
    <t>230.1</t>
  </si>
  <si>
    <t>230-13</t>
  </si>
  <si>
    <t xml:space="preserve">MEJORAMIENTO DE LA SUB RASANTE EMPLEANDO MATERIAL
ADICIONADO </t>
  </si>
  <si>
    <t xml:space="preserve">M2 </t>
  </si>
  <si>
    <t>210.2.2</t>
  </si>
  <si>
    <t>210-13</t>
  </si>
  <si>
    <t xml:space="preserve">M3 </t>
  </si>
  <si>
    <t>II</t>
  </si>
  <si>
    <t>SUBBASES, BASES Y AFRIMADOS</t>
  </si>
  <si>
    <t>310.1</t>
  </si>
  <si>
    <t>310-13</t>
  </si>
  <si>
    <t xml:space="preserve">CONFORMACIÓN DE LA CALZADA EXISTENTE </t>
  </si>
  <si>
    <t>311.1</t>
  </si>
  <si>
    <t>311-13</t>
  </si>
  <si>
    <t>AFIRMADO</t>
  </si>
  <si>
    <t>320.3</t>
  </si>
  <si>
    <t>320-13</t>
  </si>
  <si>
    <t>SUB BASE GRANULAR CLASE C</t>
  </si>
  <si>
    <t>III</t>
  </si>
  <si>
    <t>PAVIMENTO DE CONCRETO HIDRÁULICO</t>
  </si>
  <si>
    <t>PLACA HUELLA DE CONCRETO HIDRÁULICO CLASE 21 MPA E=0,15 M</t>
  </si>
  <si>
    <t>630.7</t>
  </si>
  <si>
    <t>630-13</t>
  </si>
  <si>
    <t>CONCRETO CICLÓPEO 14 Mpa (G) (Ciclopeo)</t>
  </si>
  <si>
    <t>630.4.2P</t>
  </si>
  <si>
    <t>VIGA RIOSTRA CONCRETO CLASE 21MPA (0,30 x 0,20 X 4,60 MTS) INCLUYE LA PREPARACIÓN DE LA SUPERFICIE DE APOYO</t>
  </si>
  <si>
    <t xml:space="preserve">ML </t>
  </si>
  <si>
    <t>IV</t>
  </si>
  <si>
    <t>ESTRUCTURAS Y DRENAJES</t>
  </si>
  <si>
    <t>EXCAVACIONES VARIAS EN MATERIAL COMÚN EN SECO (VIGAS RIOSTRAS) A MANO</t>
  </si>
  <si>
    <t>M3</t>
  </si>
  <si>
    <t>600.2.3</t>
  </si>
  <si>
    <t>600-13</t>
  </si>
  <si>
    <t>EXCAVACIONES VARIAS EN MATERIAL COMÚN EN SECO (ALCANTARILLAS)</t>
  </si>
  <si>
    <t>610.2</t>
  </si>
  <si>
    <t>610-13</t>
  </si>
  <si>
    <t>RELLENO PARA ESTRUCTURAS CON RECEBO (ALCANTARILLAS)</t>
  </si>
  <si>
    <t>672.3</t>
  </si>
  <si>
    <t>672-13</t>
  </si>
  <si>
    <t>BORDILLOS DE CONCRETO  VACIADO IN SITU, INCLUYE LA PREPARACIÓN DE LA SUPERFICIE DE APOYO</t>
  </si>
  <si>
    <t>671.3</t>
  </si>
  <si>
    <t>671-13</t>
  </si>
  <si>
    <t>CUNETAS DE CONCRETO VACIADA IN SITU, INCLUYE LA CONFORMACIÓN DE LA SUPERFICIE DE APOYO</t>
  </si>
  <si>
    <t>640.1</t>
  </si>
  <si>
    <t>640-13</t>
  </si>
  <si>
    <t xml:space="preserve">ACERO DE REFUERZO Fy 4200 Mpa </t>
  </si>
  <si>
    <t xml:space="preserve">KG </t>
  </si>
  <si>
    <t>642.1P</t>
  </si>
  <si>
    <t xml:space="preserve">CONSTRUCCIÓN DE JUNTAS PARA PLACA HUELLA </t>
  </si>
  <si>
    <t>642.2P</t>
  </si>
  <si>
    <t xml:space="preserve">SELLADO PARA JUNTAS </t>
  </si>
  <si>
    <t>661.1</t>
  </si>
  <si>
    <t>661-13</t>
  </si>
  <si>
    <t>TUBERÍA DE CONCRETO RFORZADO 21 Mpa de 900 mm DE DIÁMETRO INTERIOR</t>
  </si>
  <si>
    <t>630.4</t>
  </si>
  <si>
    <t>CONCRETO RESISTENCIA 21 Mpa (D)</t>
  </si>
  <si>
    <t>V</t>
  </si>
  <si>
    <t>OBRAS DE SEÑALIZACIÓN Y SEGURIDAD</t>
  </si>
  <si>
    <t>710.2</t>
  </si>
  <si>
    <t>MANUAL DE SEÑALIZACION 2015</t>
  </si>
  <si>
    <t xml:space="preserve">UND </t>
  </si>
  <si>
    <t xml:space="preserve">SEÑALES DE TRÁNSITO GRUPO V (INFORMATIVAS) </t>
  </si>
  <si>
    <t>710.1</t>
  </si>
  <si>
    <t>SEÑAL VERTICAL TRÁNSITO TIPO 1 CON LÁMINA RETRORREFLECTIVA TIPO III (75X75) CM</t>
  </si>
  <si>
    <t>SUBTOTAL OBRAS DE SEÑALIZACIÓN Y SEGURIDAD</t>
  </si>
  <si>
    <t>VI</t>
  </si>
  <si>
    <t>PLAN DE MANEJO DE TRÁFICO</t>
  </si>
  <si>
    <t>900.2</t>
  </si>
  <si>
    <t>900-13</t>
  </si>
  <si>
    <t>TRANSPORTE DE MATERIALES PROVENIENTES DE LA EXCAVACIÓN DE LA EXPLANACIÓN, CANALES Y PRÉSTAMOS PARA DISTANCIAS MAYORES DE MIL METROS (1000 M), MEDIDO A PARTIR DE CIEN METROS (100 M)</t>
  </si>
  <si>
    <t xml:space="preserve">M3-Km </t>
  </si>
  <si>
    <t>TOTAL COSTOS DIRECTOS DE LA OBRA</t>
  </si>
  <si>
    <t>ADMINISTRACIÓN + IMPREVISTOS</t>
  </si>
  <si>
    <t>UTILIDAD</t>
  </si>
  <si>
    <t>TOTAL AIU</t>
  </si>
  <si>
    <t>VALOR TOTAL DE LAS OBRAS, INCLUYE AIU</t>
  </si>
  <si>
    <t>IVA SOBRE LA UTILIDAD</t>
  </si>
  <si>
    <t>GRAN TOTAL DE LA VIA CON AIU E IVA</t>
  </si>
  <si>
    <t>DE</t>
  </si>
  <si>
    <t>(Mes)</t>
  </si>
  <si>
    <t>(Año)</t>
  </si>
  <si>
    <t>CONTRATO No.</t>
  </si>
  <si>
    <t>OBJETO DEL CONTRATO:</t>
  </si>
  <si>
    <t>CARRETERA:</t>
  </si>
  <si>
    <t>SECTOR:</t>
  </si>
  <si>
    <t>CONTRATISTA:</t>
  </si>
  <si>
    <t>INTERVENTOR:</t>
  </si>
  <si>
    <t>CTO No.:</t>
  </si>
  <si>
    <t>FECHA CIERRE PROCESO DE SELECCIÓN CONTRATO DE OBRA:</t>
  </si>
  <si>
    <t xml:space="preserve">                                    (Día)</t>
  </si>
  <si>
    <t>DATOS ESPECÍFICOS</t>
  </si>
  <si>
    <t>ITEM</t>
  </si>
  <si>
    <t>DESCRIPCIÓN</t>
  </si>
  <si>
    <t>GRUPO DE AJUSTE</t>
  </si>
  <si>
    <t>UNIDAD</t>
  </si>
  <si>
    <t>CANTIDAD</t>
  </si>
  <si>
    <t>DESMONTE Y LIMPIEZA EN ZONAS NO BOSCOSAS</t>
  </si>
  <si>
    <t>Ha</t>
  </si>
  <si>
    <t>I. EQUIPO</t>
  </si>
  <si>
    <t>TIPO</t>
  </si>
  <si>
    <t>TARIFA/HORA</t>
  </si>
  <si>
    <t>RENDIMIENTO</t>
  </si>
  <si>
    <t>Vr. UNITARIO</t>
  </si>
  <si>
    <t>HERRAMIENTA MENOR (%)</t>
  </si>
  <si>
    <t>SUBTOTAL $</t>
  </si>
  <si>
    <t>II. MATERIALES</t>
  </si>
  <si>
    <t>PRECIO UNIT.</t>
  </si>
  <si>
    <t>III. TRANSPORTES</t>
  </si>
  <si>
    <t>MATERIAL</t>
  </si>
  <si>
    <t>CANTIDAD      (1)</t>
  </si>
  <si>
    <t>DISTANCIA (2)</t>
  </si>
  <si>
    <t>(1) * (2)</t>
  </si>
  <si>
    <t>TARIFA</t>
  </si>
  <si>
    <t>IV. MANO DE OBRA</t>
  </si>
  <si>
    <t>TRABAJADOR</t>
  </si>
  <si>
    <t>JORNAL</t>
  </si>
  <si>
    <t>PRESTACIONES (%)</t>
  </si>
  <si>
    <t>JORNAL TOTAL</t>
  </si>
  <si>
    <t>TOTAL COSTO DIRECTO $</t>
  </si>
  <si>
    <t>EXCAVACIÓN EN MATERIAL COMÚN DE LA EXPLANACIÓN Y CANALES</t>
  </si>
  <si>
    <t>m3</t>
  </si>
  <si>
    <t>MEJORAMIENTO DE LA SUBRASANTE CON ADICION DE MATERIALES</t>
  </si>
  <si>
    <t>m2</t>
  </si>
  <si>
    <t>CONFORMACIÓN DE LA CALZADA EXISTENTE</t>
  </si>
  <si>
    <t>m3km</t>
  </si>
  <si>
    <t>m3k</t>
  </si>
  <si>
    <t>BASE GRANULAR CLASE C</t>
  </si>
  <si>
    <t>330.3</t>
  </si>
  <si>
    <t>Rellenos Para Estructuras con Recebo.</t>
  </si>
  <si>
    <t>Concreto Resistencia 21MPa (D)</t>
  </si>
  <si>
    <t>Concreto Resistencia 14MPa  (G) (Ciclopeo)</t>
  </si>
  <si>
    <t>Acero de Refuerzo Fy 4200 MPa.</t>
  </si>
  <si>
    <t>kg</t>
  </si>
  <si>
    <t>kg/km</t>
  </si>
  <si>
    <t>Tubería de Concreto Reforzado  21 Mpa de 900 mm de diametro interior</t>
  </si>
  <si>
    <t>m</t>
  </si>
  <si>
    <t>kgk</t>
  </si>
  <si>
    <t>Cuneta de Concreto Vaciada In Situ; incluye la conformacion de la superficie de apoyo</t>
  </si>
  <si>
    <t>m3/km</t>
  </si>
  <si>
    <t>Bordillo de Concreto Vaciado In Situ; incluye la preparacion de la superficie de apoyo</t>
  </si>
  <si>
    <t>Transporte de Materiales Provenientes de la Excavación de la Explanación, Canales y Préstamos para distancias mayores de mil metros (1.000 m) Medidos a partir de cien metros (100 m).</t>
  </si>
  <si>
    <t>Guadañadora, Cilindraje 41.5 cm3, Longitud del mango 1450 mm, Peso 7.4 kg</t>
  </si>
  <si>
    <t>Motosierra, 93.6 cm3 - 7.1 HP, 45-90 cm - 7.9 kg</t>
  </si>
  <si>
    <t>Retroexcavadora sobre oruga, potencia 138 HP, balde de 1,5 m3.</t>
  </si>
  <si>
    <t xml:space="preserve">Buldozer, Potencia al volante de 140 HP, motor de 2200 RPM, longitud de hoja 4,80m. </t>
  </si>
  <si>
    <t xml:space="preserve">Carrotanque de agua(1000 Galones) </t>
  </si>
  <si>
    <t>Motoniveladora  potencia 215 HP, ancho de cuchilla 4,27 m, peso 18 ton.</t>
  </si>
  <si>
    <t xml:space="preserve">Vibrocompatador, potencia 153 HP, peso 10 Ton. </t>
  </si>
  <si>
    <t>Compactador manual (SALTARIN) Peso de operación (Kg.) 52, Fuerza de impacto por golpe (KN) 12.</t>
  </si>
  <si>
    <t xml:space="preserve">Aspersor manual
</t>
  </si>
  <si>
    <t>Vibrador de concreto, Motor de 3 hp a 18.000 rpm Mangueras de 4 mt</t>
  </si>
  <si>
    <t>Mezcladora de concreto 1 bulto</t>
  </si>
  <si>
    <t>Cizalla manual de 90 cm.</t>
  </si>
  <si>
    <t>Retroexcavadora A25C</t>
  </si>
  <si>
    <t>COMPACTADOR MANUAL VIBRATORIO (RANA) con motor de 6 HP</t>
  </si>
  <si>
    <t>Camioneta D-300</t>
  </si>
  <si>
    <t>Volqueta 6 m3</t>
  </si>
  <si>
    <t>Transporte de material desmontado</t>
  </si>
  <si>
    <t>tkm</t>
  </si>
  <si>
    <t xml:space="preserve">Transporte de Material de Afirmado de la Zona </t>
  </si>
  <si>
    <t>Transporte de material de subbase</t>
  </si>
  <si>
    <t>Transporte de material de excavación</t>
  </si>
  <si>
    <t>Transporte de material seleccionado para relleno</t>
  </si>
  <si>
    <t>Transporte de concreto</t>
  </si>
  <si>
    <t>Transporte de arena</t>
  </si>
  <si>
    <t>Transporte de material triturado</t>
  </si>
  <si>
    <t>Transporte de piedra para Ciclópeo</t>
  </si>
  <si>
    <t>Transporte de acero</t>
  </si>
  <si>
    <t>Transporte de Tubería de Concreto Reforzado</t>
  </si>
  <si>
    <t>Transporte de Material de Solado y Atraque Tubería de Concreto Reforzado</t>
  </si>
  <si>
    <t>Obrero (2)</t>
  </si>
  <si>
    <t xml:space="preserve">Obrero </t>
  </si>
  <si>
    <t>Oficial</t>
  </si>
  <si>
    <t>Obrero (3)</t>
  </si>
  <si>
    <t>Obrero (6)</t>
  </si>
  <si>
    <t>Obrero (8)</t>
  </si>
  <si>
    <t>Obrero (4)</t>
  </si>
  <si>
    <t>Obrero (5)</t>
  </si>
  <si>
    <t xml:space="preserve">Derechos de explotación y/o disposición de materiales
</t>
  </si>
  <si>
    <t>u</t>
  </si>
  <si>
    <t>lt</t>
  </si>
  <si>
    <t>Agua</t>
  </si>
  <si>
    <t xml:space="preserve">Material  de afirmado de la Zona </t>
  </si>
  <si>
    <t>Material de base (gradación 3)</t>
  </si>
  <si>
    <t>Material de Recebo Para Relleno</t>
  </si>
  <si>
    <t>Concreto Resistencia  21 (Mpa)</t>
  </si>
  <si>
    <t>Antisol blanco (presentación 20 kg)</t>
  </si>
  <si>
    <t xml:space="preserve">Formaleta (gaviones, juntas de bordillos, juntas de cunetas, muros, concretos clase D,E, F y G)
</t>
  </si>
  <si>
    <t>Agregado para concreto hidráulico</t>
  </si>
  <si>
    <t xml:space="preserve">Piedra para concreto ciclópeo (rajón o canto rodado)
</t>
  </si>
  <si>
    <t>Arena lavada</t>
  </si>
  <si>
    <t xml:space="preserve">Cemento gris
</t>
  </si>
  <si>
    <t>Acero PDR-60</t>
  </si>
  <si>
    <t>Alambre Negro Para Amarre</t>
  </si>
  <si>
    <t>Mortero 1:3 Para Anillos</t>
  </si>
  <si>
    <t>Material para solado y atraque</t>
  </si>
  <si>
    <t xml:space="preserve">Tubo concreto reforzado 900mm (tipo 1)
</t>
  </si>
  <si>
    <t xml:space="preserve">Material seleccionado para Relleno
</t>
  </si>
  <si>
    <t>Cemento Asfaltico 60-70</t>
  </si>
  <si>
    <t>Concreto Resistencia  14 (Mpa)</t>
  </si>
  <si>
    <t xml:space="preserve">Poste en angulo de 2*2*1/4 de 3,5m para señal
</t>
  </si>
  <si>
    <t xml:space="preserve">Señal (grupo 2). Tablero en lámina galvanizado de 1,2m*0,4m, calibre 16, reflectivo tipo 1. 
</t>
  </si>
  <si>
    <t xml:space="preserve">EXCAVACIÓN EN MATERIAL COMÚN DE LA EXPLANACIÓN CANALES Y PRÉSTAMOS. </t>
  </si>
  <si>
    <t>ml</t>
  </si>
  <si>
    <t>Excavaciones Varias en Material Comun en Seco</t>
  </si>
  <si>
    <t>600.2.3P</t>
  </si>
  <si>
    <t>Cortadora de pavimento</t>
  </si>
  <si>
    <t>Barredora</t>
  </si>
  <si>
    <t>CEMENTO ASFÁLTICO AP-90</t>
  </si>
  <si>
    <t>CINTA DE POLIURETANO</t>
  </si>
  <si>
    <t>ML</t>
  </si>
  <si>
    <t xml:space="preserve">Señal (grupo 2). Tablero en lámina galvanizada de 75cm*75cm, calibre 16, reflectivo tipo 1/ incluye poste )
</t>
  </si>
  <si>
    <t>Señal Vertical de Transito tipo 2 con lamina retrorreflectiva tipo III (75 x 75 ) cm</t>
  </si>
  <si>
    <t>REVISIÓN Y/O AJUSTE Y/O ACTUALIZACIÓN Y/O MODIFICACIÓN Y/O COMPLEMENTACIÓN Y/O ELABORACION DE ESTUDIOS Y DISEÑOS PARA CONSTRUCCIÓN DE CARRETERAS incluido IVA</t>
  </si>
  <si>
    <t>OBRAS AMBIENTALES DEL PAGA Y GESTIÓN SOCIAL E INMOBILIARIA Y PMT inculido IVA</t>
  </si>
  <si>
    <t>TRANSPORTES</t>
  </si>
  <si>
    <t>SUBTOTAL TRANSPORTES</t>
  </si>
  <si>
    <t>SUBTOTAL ESTRUCTURAS Y DRENAJES</t>
  </si>
  <si>
    <t>SUBTOTAL PAVIMENTO DE CONCRETO HIDRÁULICO</t>
  </si>
  <si>
    <t>SUBTOTAL SUBBASES, BASES Y AFIRMADOS</t>
  </si>
  <si>
    <t>SUBTOTAL PRELIMINARES</t>
  </si>
  <si>
    <t>630.1P</t>
  </si>
  <si>
    <t>ANEXO No. 6.2 - PRESUPUESTO ESTIMADO PROYECTO 2</t>
  </si>
  <si>
    <t>MEJORAMIENTO MEDIANTE CONSTRUCCIÓN DE PLACA HUELLA DE VÍAS TERCIARIAS DEL MUNICIPIO DE LA GLORIA, DEPARTAMENTO DEL CESAR VINCULADOS AL CONTRIBUYENTE ECOPETROL S.A. DENTRO DEL MARCO DEL MECANISMO DE OBRAS POR IMPUESTOS</t>
  </si>
  <si>
    <t>TOTAL PRESUPUESTO</t>
  </si>
  <si>
    <t>NO MODIFICABLE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</si>
</sst>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 #,##0.00_);_(&quot;$&quot;\ * \(#,##0.00\);_(&quot;$&quot;\ * &quot;-&quot;??_);_(@_)"/>
    <numFmt numFmtId="43" formatCode="_(* #,##0.00_);_(* \(#,##0.00\);_(* &quot;-&quot;??_);_(@_)"/>
    <numFmt numFmtId="164" formatCode="_-&quot;$&quot;\ * #,##0_-;\-&quot;$&quot;\ * #,##0_-;_-&quot;$&quot;\ * &quot;-&quot;_-;_-@_-"/>
    <numFmt numFmtId="165" formatCode="&quot;$&quot;#,##0;[Red]\-&quot;$&quot;#,##0"/>
    <numFmt numFmtId="166" formatCode="&quot;$&quot;#,##0.00;[Red]\-&quot;$&quot;#,##0.00"/>
    <numFmt numFmtId="167" formatCode="0.0%"/>
    <numFmt numFmtId="168" formatCode="_([$$-240A]\ * #,##0.00_);_([$$-240A]\ * \(#,##0.00\);_([$$-240A]\ * &quot;-&quot;??_);_(@_)"/>
    <numFmt numFmtId="169" formatCode="0.000"/>
  </numFmts>
  <fonts count="14" x14ac:knownFonts="1">
    <font>
      <sz val="11"/>
      <color theme="1"/>
      <name val="Calibri"/>
      <family val="2"/>
      <scheme val="minor"/>
    </font>
    <font>
      <sz val="11"/>
      <color theme="1"/>
      <name val="Calibri"/>
      <family val="2"/>
      <scheme val="minor"/>
    </font>
    <font>
      <b/>
      <sz val="11"/>
      <color theme="1"/>
      <name val="Arial"/>
      <family val="2"/>
    </font>
    <font>
      <b/>
      <sz val="11"/>
      <color rgb="FF000000"/>
      <name val="Arial"/>
      <family val="2"/>
    </font>
    <font>
      <sz val="11"/>
      <color rgb="FF000000"/>
      <name val="Arial"/>
      <family val="2"/>
    </font>
    <font>
      <sz val="11"/>
      <color theme="1"/>
      <name val="Arial"/>
      <family val="2"/>
    </font>
    <font>
      <sz val="10"/>
      <color rgb="FF000000"/>
      <name val="Times New Roman"/>
      <family val="1"/>
    </font>
    <font>
      <b/>
      <sz val="11"/>
      <name val="Arial"/>
      <family val="2"/>
    </font>
    <font>
      <sz val="11"/>
      <color rgb="FF000000"/>
      <name val="Calibri"/>
      <family val="2"/>
    </font>
    <font>
      <sz val="10"/>
      <name val="Arial"/>
      <family val="2"/>
    </font>
    <font>
      <b/>
      <sz val="10"/>
      <name val="Arial"/>
      <family val="2"/>
    </font>
    <font>
      <sz val="10"/>
      <color rgb="FF7030A0"/>
      <name val="Arial"/>
      <family val="2"/>
    </font>
    <font>
      <b/>
      <sz val="11"/>
      <color theme="1"/>
      <name val="Calibri"/>
      <family val="2"/>
      <scheme val="minor"/>
    </font>
    <font>
      <b/>
      <sz val="11"/>
      <color rgb="FFFF0000"/>
      <name val="Arial"/>
      <family val="2"/>
    </font>
  </fonts>
  <fills count="1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C9"/>
        <bgColor indexed="64"/>
      </patternFill>
    </fill>
    <fill>
      <patternFill patternType="solid">
        <fgColor rgb="FFFFFFC9"/>
        <bgColor rgb="FF000000"/>
      </patternFill>
    </fill>
    <fill>
      <patternFill patternType="solid">
        <fgColor rgb="FFFFFFFF"/>
        <bgColor rgb="FF000000"/>
      </patternFill>
    </fill>
    <fill>
      <patternFill patternType="solid">
        <fgColor theme="9" tint="-0.249977111117893"/>
        <bgColor indexed="64"/>
      </patternFill>
    </fill>
    <fill>
      <patternFill patternType="solid">
        <fgColor theme="9" tint="-0.24994659260841701"/>
        <bgColor rgb="FF000000"/>
      </patternFill>
    </fill>
    <fill>
      <patternFill patternType="solid">
        <fgColor theme="9" tint="-0.24994659260841701"/>
        <bgColor indexed="64"/>
      </patternFill>
    </fill>
    <fill>
      <gradientFill type="path" left="0.5" right="0.5" top="0.5" bottom="0.5">
        <stop position="0">
          <color theme="2" tint="-0.89803765984069339"/>
        </stop>
        <stop position="1">
          <color theme="9" tint="-0.25098422193060094"/>
        </stop>
      </gradientFill>
    </fill>
    <fill>
      <patternFill patternType="solid">
        <fgColor theme="9" tint="-0.249977111117893"/>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11">
    <xf numFmtId="0" fontId="0" fillId="0" borderId="0"/>
    <xf numFmtId="9" fontId="1" fillId="0" borderId="0" applyFont="0" applyFill="0" applyBorder="0" applyAlignment="0" applyProtection="0"/>
    <xf numFmtId="164" fontId="1" fillId="0" borderId="0" applyFont="0" applyFill="0" applyBorder="0" applyAlignment="0" applyProtection="0"/>
    <xf numFmtId="0" fontId="6" fillId="0" borderId="0"/>
    <xf numFmtId="9" fontId="6" fillId="0" borderId="0" applyFont="0" applyFill="0" applyBorder="0" applyAlignment="0" applyProtection="0"/>
    <xf numFmtId="0" fontId="8" fillId="0" borderId="0" applyNumberFormat="0" applyBorder="0" applyAlignment="0"/>
    <xf numFmtId="0" fontId="9" fillId="0" borderId="0"/>
    <xf numFmtId="9" fontId="9"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cellStyleXfs>
  <cellXfs count="346">
    <xf numFmtId="0" fontId="0" fillId="0" borderId="0" xfId="0"/>
    <xf numFmtId="0" fontId="2" fillId="3" borderId="10" xfId="0" applyFont="1" applyFill="1" applyBorder="1" applyAlignment="1">
      <alignment horizontal="center" vertical="center"/>
    </xf>
    <xf numFmtId="0" fontId="3" fillId="4" borderId="12"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5" fillId="5" borderId="7" xfId="0" applyFont="1" applyFill="1" applyBorder="1" applyAlignment="1">
      <alignment horizontal="center" vertical="center"/>
    </xf>
    <xf numFmtId="0" fontId="4" fillId="5" borderId="7" xfId="0" applyFont="1" applyFill="1" applyBorder="1" applyAlignment="1">
      <alignment vertical="center" wrapText="1"/>
    </xf>
    <xf numFmtId="4" fontId="4" fillId="5" borderId="7" xfId="0" applyNumberFormat="1" applyFont="1" applyFill="1" applyBorder="1" applyAlignment="1">
      <alignment horizontal="center" vertical="center" wrapText="1"/>
    </xf>
    <xf numFmtId="164" fontId="4" fillId="5" borderId="7" xfId="2" applyFont="1" applyFill="1" applyBorder="1" applyAlignment="1">
      <alignment vertical="center" wrapText="1"/>
    </xf>
    <xf numFmtId="164" fontId="4" fillId="5" borderId="8" xfId="2" applyFont="1" applyFill="1" applyBorder="1" applyAlignment="1">
      <alignment vertical="center" wrapText="1"/>
    </xf>
    <xf numFmtId="0" fontId="0" fillId="0" borderId="14" xfId="0" applyBorder="1"/>
    <xf numFmtId="164" fontId="3" fillId="4" borderId="11" xfId="2" applyFont="1" applyFill="1" applyBorder="1" applyAlignment="1">
      <alignment vertical="center" wrapText="1"/>
    </xf>
    <xf numFmtId="0" fontId="3" fillId="5" borderId="16" xfId="0" applyFont="1" applyFill="1" applyBorder="1" applyAlignment="1">
      <alignment horizontal="right" vertical="center" wrapText="1"/>
    </xf>
    <xf numFmtId="0" fontId="3" fillId="5" borderId="0" xfId="0" applyFont="1" applyFill="1" applyBorder="1" applyAlignment="1">
      <alignment horizontal="right" vertical="center" wrapText="1"/>
    </xf>
    <xf numFmtId="164" fontId="3" fillId="5" borderId="0" xfId="2" applyFont="1" applyFill="1" applyBorder="1" applyAlignment="1">
      <alignment vertical="center" wrapText="1"/>
    </xf>
    <xf numFmtId="0" fontId="4" fillId="5" borderId="0" xfId="0" applyFont="1" applyFill="1" applyBorder="1" applyAlignment="1">
      <alignment horizontal="center" vertical="center" wrapText="1"/>
    </xf>
    <xf numFmtId="0" fontId="0" fillId="0" borderId="0" xfId="0" applyBorder="1"/>
    <xf numFmtId="0" fontId="4" fillId="5" borderId="0" xfId="0" applyFont="1" applyFill="1" applyBorder="1" applyAlignment="1">
      <alignment vertical="center" wrapText="1"/>
    </xf>
    <xf numFmtId="4" fontId="4" fillId="5" borderId="0" xfId="0" applyNumberFormat="1" applyFont="1" applyFill="1" applyBorder="1" applyAlignment="1">
      <alignment horizontal="center" vertical="center" wrapText="1"/>
    </xf>
    <xf numFmtId="164" fontId="4" fillId="5" borderId="0" xfId="2" applyFont="1" applyFill="1" applyBorder="1" applyAlignment="1">
      <alignment vertical="center" wrapText="1"/>
    </xf>
    <xf numFmtId="0" fontId="0" fillId="0" borderId="7" xfId="0" applyBorder="1"/>
    <xf numFmtId="0" fontId="4" fillId="5" borderId="17" xfId="0" applyFont="1" applyFill="1" applyBorder="1" applyAlignment="1">
      <alignment horizontal="center" vertical="center" wrapText="1"/>
    </xf>
    <xf numFmtId="0" fontId="0" fillId="0" borderId="18" xfId="0" applyBorder="1"/>
    <xf numFmtId="166" fontId="4" fillId="5" borderId="7" xfId="0" applyNumberFormat="1" applyFont="1" applyFill="1" applyBorder="1" applyAlignment="1">
      <alignment vertical="center" wrapText="1"/>
    </xf>
    <xf numFmtId="0" fontId="3" fillId="5" borderId="2" xfId="0" applyFont="1" applyFill="1" applyBorder="1" applyAlignment="1">
      <alignment horizontal="right" vertical="center" wrapText="1"/>
    </xf>
    <xf numFmtId="0" fontId="4" fillId="5" borderId="0" xfId="0" applyFont="1" applyFill="1" applyBorder="1" applyAlignment="1">
      <alignment horizontal="right" vertical="center" wrapText="1"/>
    </xf>
    <xf numFmtId="0" fontId="3" fillId="2" borderId="23" xfId="0" applyFont="1" applyFill="1" applyBorder="1" applyAlignment="1">
      <alignment vertical="center" wrapText="1"/>
    </xf>
    <xf numFmtId="164" fontId="3" fillId="2" borderId="24" xfId="2" applyFont="1" applyFill="1" applyBorder="1" applyAlignment="1">
      <alignment vertical="center" wrapText="1"/>
    </xf>
    <xf numFmtId="167" fontId="4" fillId="5" borderId="7" xfId="1" applyNumberFormat="1" applyFont="1" applyFill="1" applyBorder="1" applyAlignment="1">
      <alignment horizontal="center" vertical="center" wrapText="1"/>
    </xf>
    <xf numFmtId="164" fontId="3" fillId="7" borderId="8" xfId="2" applyFont="1" applyFill="1" applyBorder="1" applyAlignment="1">
      <alignment vertical="center" wrapText="1"/>
    </xf>
    <xf numFmtId="10" fontId="5" fillId="5" borderId="17" xfId="4" applyNumberFormat="1" applyFont="1" applyFill="1" applyBorder="1" applyAlignment="1">
      <alignment horizontal="center" vertical="center"/>
    </xf>
    <xf numFmtId="164" fontId="5" fillId="0" borderId="8" xfId="2" applyFont="1" applyFill="1" applyBorder="1" applyAlignment="1">
      <alignment vertical="center"/>
    </xf>
    <xf numFmtId="0" fontId="7" fillId="8" borderId="7" xfId="3" applyFont="1" applyFill="1" applyBorder="1" applyAlignment="1">
      <alignment vertical="center"/>
    </xf>
    <xf numFmtId="164" fontId="2" fillId="8" borderId="8" xfId="2" applyFont="1" applyFill="1" applyBorder="1" applyAlignment="1">
      <alignment vertical="center"/>
    </xf>
    <xf numFmtId="0" fontId="7" fillId="4" borderId="10" xfId="3" applyFont="1" applyFill="1" applyBorder="1" applyAlignment="1">
      <alignment vertical="center"/>
    </xf>
    <xf numFmtId="164" fontId="2" fillId="4" borderId="11" xfId="2" applyFont="1" applyFill="1" applyBorder="1" applyAlignment="1">
      <alignment vertical="center"/>
    </xf>
    <xf numFmtId="165" fontId="0" fillId="0" borderId="0" xfId="0" applyNumberFormat="1"/>
    <xf numFmtId="164" fontId="4" fillId="4" borderId="11" xfId="2" applyFont="1" applyFill="1" applyBorder="1" applyAlignment="1">
      <alignment vertical="center" wrapText="1"/>
    </xf>
    <xf numFmtId="0" fontId="8" fillId="0" borderId="0" xfId="5" applyFill="1" applyProtection="1"/>
    <xf numFmtId="0" fontId="9" fillId="0" borderId="1" xfId="5" applyFont="1" applyFill="1" applyBorder="1"/>
    <xf numFmtId="0" fontId="9" fillId="0" borderId="2" xfId="5" applyFont="1" applyFill="1" applyBorder="1"/>
    <xf numFmtId="0" fontId="9" fillId="0" borderId="3" xfId="5" applyFont="1" applyFill="1" applyBorder="1"/>
    <xf numFmtId="0" fontId="10" fillId="0" borderId="4" xfId="5" applyFont="1" applyFill="1" applyBorder="1" applyAlignment="1" applyProtection="1">
      <alignment horizontal="left"/>
      <protection locked="0"/>
    </xf>
    <xf numFmtId="0" fontId="10" fillId="0" borderId="32" xfId="5" applyFont="1" applyFill="1" applyBorder="1" applyAlignment="1" applyProtection="1">
      <alignment horizontal="left"/>
      <protection locked="0"/>
    </xf>
    <xf numFmtId="0" fontId="10" fillId="0" borderId="0" xfId="5" applyFont="1" applyFill="1" applyBorder="1" applyAlignment="1" applyProtection="1">
      <alignment horizontal="center"/>
      <protection locked="0"/>
    </xf>
    <xf numFmtId="0" fontId="9" fillId="0" borderId="32" xfId="5" applyFont="1" applyFill="1" applyBorder="1" applyProtection="1">
      <protection locked="0"/>
    </xf>
    <xf numFmtId="0" fontId="9" fillId="0" borderId="0" xfId="5" applyFont="1" applyFill="1" applyBorder="1"/>
    <xf numFmtId="0" fontId="9" fillId="0" borderId="0" xfId="5" applyFont="1" applyFill="1" applyBorder="1" applyProtection="1">
      <protection locked="0"/>
    </xf>
    <xf numFmtId="0" fontId="9" fillId="0" borderId="5" xfId="5" applyFont="1" applyFill="1" applyBorder="1"/>
    <xf numFmtId="0" fontId="10" fillId="0" borderId="4" xfId="5" applyFont="1" applyFill="1" applyBorder="1" applyProtection="1">
      <protection locked="0"/>
    </xf>
    <xf numFmtId="0" fontId="10" fillId="0" borderId="0" xfId="5" applyFont="1" applyFill="1" applyBorder="1"/>
    <xf numFmtId="0" fontId="9" fillId="0" borderId="32" xfId="5" applyFont="1" applyFill="1" applyBorder="1" applyAlignment="1" applyProtection="1">
      <alignment horizontal="center"/>
      <protection locked="0"/>
    </xf>
    <xf numFmtId="0" fontId="10" fillId="0" borderId="32" xfId="5" applyFont="1" applyFill="1" applyBorder="1"/>
    <xf numFmtId="0" fontId="9" fillId="0" borderId="26" xfId="5" applyFont="1" applyFill="1" applyBorder="1" applyAlignment="1" applyProtection="1">
      <alignment horizontal="center"/>
      <protection locked="0"/>
    </xf>
    <xf numFmtId="0" fontId="9" fillId="0" borderId="0" xfId="5" applyFont="1" applyFill="1" applyBorder="1" applyAlignment="1" applyProtection="1">
      <alignment horizontal="center"/>
      <protection locked="0"/>
    </xf>
    <xf numFmtId="0" fontId="9" fillId="0" borderId="5" xfId="5" applyFont="1" applyFill="1" applyBorder="1" applyAlignment="1" applyProtection="1">
      <alignment horizontal="center"/>
      <protection locked="0"/>
    </xf>
    <xf numFmtId="0" fontId="9" fillId="0" borderId="32" xfId="5" applyFont="1" applyFill="1" applyBorder="1"/>
    <xf numFmtId="0" fontId="9" fillId="0" borderId="33" xfId="5" applyFont="1" applyFill="1" applyBorder="1" applyAlignment="1" applyProtection="1">
      <alignment horizontal="center"/>
      <protection locked="0"/>
    </xf>
    <xf numFmtId="0" fontId="9" fillId="0" borderId="32" xfId="5" applyFont="1" applyFill="1" applyBorder="1" applyAlignment="1">
      <alignment horizontal="center"/>
    </xf>
    <xf numFmtId="0" fontId="9" fillId="0" borderId="33" xfId="5" applyFont="1" applyFill="1" applyBorder="1" applyAlignment="1">
      <alignment horizontal="center"/>
    </xf>
    <xf numFmtId="0" fontId="9" fillId="0" borderId="0" xfId="5" applyFont="1" applyFill="1" applyBorder="1" applyAlignment="1">
      <alignment horizontal="center"/>
    </xf>
    <xf numFmtId="0" fontId="9" fillId="0" borderId="5" xfId="5" applyFont="1" applyFill="1" applyBorder="1" applyAlignment="1">
      <alignment horizontal="center"/>
    </xf>
    <xf numFmtId="0" fontId="10" fillId="11" borderId="0" xfId="5" applyFont="1" applyFill="1" applyBorder="1" applyAlignment="1">
      <alignment horizontal="center"/>
    </xf>
    <xf numFmtId="0" fontId="9" fillId="11" borderId="32" xfId="5" applyFont="1" applyFill="1" applyBorder="1" applyAlignment="1">
      <alignment horizontal="center"/>
    </xf>
    <xf numFmtId="0" fontId="11" fillId="11" borderId="33" xfId="5" applyFont="1" applyFill="1" applyBorder="1" applyAlignment="1">
      <alignment horizontal="center"/>
    </xf>
    <xf numFmtId="0" fontId="9" fillId="0" borderId="0" xfId="5" applyFont="1" applyFill="1" applyBorder="1" applyAlignment="1">
      <alignment horizontal="center" vertical="center"/>
    </xf>
    <xf numFmtId="0" fontId="9" fillId="0" borderId="32" xfId="5" applyFont="1" applyFill="1" applyBorder="1" applyAlignment="1">
      <alignment horizontal="center" vertical="center"/>
    </xf>
    <xf numFmtId="0" fontId="10" fillId="0" borderId="4" xfId="5" applyFont="1" applyFill="1" applyBorder="1" applyAlignment="1" applyProtection="1">
      <alignment vertical="top"/>
      <protection locked="0"/>
    </xf>
    <xf numFmtId="0" fontId="10" fillId="0" borderId="0" xfId="5" applyFont="1" applyFill="1" applyBorder="1" applyAlignment="1">
      <alignment vertical="top"/>
    </xf>
    <xf numFmtId="0" fontId="9" fillId="0" borderId="0" xfId="5" applyFont="1" applyFill="1" applyBorder="1" applyAlignment="1">
      <alignment horizontal="center" vertical="top"/>
    </xf>
    <xf numFmtId="0" fontId="9" fillId="0" borderId="0" xfId="5" applyFont="1" applyFill="1" applyBorder="1" applyAlignment="1">
      <alignment horizontal="center" vertical="top"/>
    </xf>
    <xf numFmtId="0" fontId="9" fillId="0" borderId="0" xfId="5" applyFont="1" applyFill="1" applyBorder="1" applyAlignment="1">
      <alignment vertical="top"/>
    </xf>
    <xf numFmtId="0" fontId="9" fillId="0" borderId="5" xfId="5" applyFont="1" applyFill="1" applyBorder="1" applyAlignment="1">
      <alignment horizontal="center" vertical="top"/>
    </xf>
    <xf numFmtId="0" fontId="9" fillId="0" borderId="4" xfId="5" applyFont="1" applyFill="1" applyBorder="1"/>
    <xf numFmtId="0" fontId="9" fillId="11" borderId="4" xfId="5" applyFont="1" applyFill="1" applyBorder="1"/>
    <xf numFmtId="0" fontId="9" fillId="11" borderId="0" xfId="5" applyFont="1" applyFill="1" applyBorder="1"/>
    <xf numFmtId="0" fontId="9" fillId="11" borderId="5" xfId="5" applyFont="1" applyFill="1" applyBorder="1"/>
    <xf numFmtId="0" fontId="10" fillId="13" borderId="45" xfId="5" applyFont="1" applyFill="1" applyBorder="1" applyAlignment="1">
      <alignment horizontal="center" vertical="center"/>
    </xf>
    <xf numFmtId="0" fontId="10" fillId="14" borderId="22" xfId="5" applyFont="1" applyFill="1" applyBorder="1" applyAlignment="1">
      <alignment horizontal="center" vertical="center" wrapText="1"/>
    </xf>
    <xf numFmtId="0" fontId="10" fillId="14" borderId="46" xfId="5" applyFont="1" applyFill="1" applyBorder="1" applyAlignment="1">
      <alignment horizontal="center" vertical="center" wrapText="1"/>
    </xf>
    <xf numFmtId="0" fontId="9" fillId="14" borderId="27" xfId="5" applyFont="1" applyFill="1" applyBorder="1"/>
    <xf numFmtId="0" fontId="10" fillId="10" borderId="48" xfId="5" applyFont="1" applyFill="1" applyBorder="1"/>
    <xf numFmtId="0" fontId="10" fillId="10" borderId="14" xfId="5" applyFont="1" applyFill="1" applyBorder="1" applyAlignment="1"/>
    <xf numFmtId="0" fontId="10" fillId="10" borderId="49" xfId="5" applyFont="1" applyFill="1" applyBorder="1" applyAlignment="1"/>
    <xf numFmtId="0" fontId="10" fillId="9" borderId="49" xfId="5" applyFont="1" applyFill="1" applyBorder="1" applyAlignment="1">
      <alignment horizontal="center"/>
    </xf>
    <xf numFmtId="0" fontId="10" fillId="9" borderId="46" xfId="5" applyFont="1" applyFill="1" applyBorder="1" applyAlignment="1">
      <alignment horizontal="center"/>
    </xf>
    <xf numFmtId="0" fontId="10" fillId="10" borderId="49" xfId="5" applyFont="1" applyFill="1" applyBorder="1" applyAlignment="1">
      <alignment horizontal="right"/>
    </xf>
    <xf numFmtId="0" fontId="10" fillId="10" borderId="50" xfId="5" applyFont="1" applyFill="1" applyBorder="1" applyAlignment="1">
      <alignment horizontal="right"/>
    </xf>
    <xf numFmtId="0" fontId="10" fillId="10" borderId="48" xfId="5" applyFont="1" applyFill="1" applyBorder="1" applyAlignment="1"/>
    <xf numFmtId="0" fontId="9" fillId="15" borderId="4" xfId="5" applyFont="1" applyFill="1" applyBorder="1"/>
    <xf numFmtId="0" fontId="9" fillId="15" borderId="0" xfId="5" applyFont="1" applyFill="1" applyBorder="1"/>
    <xf numFmtId="0" fontId="9" fillId="15" borderId="5" xfId="5" applyFont="1" applyFill="1" applyBorder="1"/>
    <xf numFmtId="0" fontId="10" fillId="10" borderId="51" xfId="5" applyFont="1" applyFill="1" applyBorder="1"/>
    <xf numFmtId="0" fontId="9" fillId="10" borderId="36" xfId="5" applyFont="1" applyFill="1" applyBorder="1"/>
    <xf numFmtId="0" fontId="9" fillId="10" borderId="37" xfId="5" applyFont="1" applyFill="1" applyBorder="1"/>
    <xf numFmtId="0" fontId="10" fillId="10" borderId="4" xfId="5" applyFont="1" applyFill="1" applyBorder="1"/>
    <xf numFmtId="0" fontId="9" fillId="10" borderId="0" xfId="5" applyFont="1" applyFill="1" applyBorder="1"/>
    <xf numFmtId="0" fontId="9" fillId="10" borderId="39" xfId="5" applyFont="1" applyFill="1" applyBorder="1"/>
    <xf numFmtId="0" fontId="9" fillId="10" borderId="5" xfId="5" applyFont="1" applyFill="1" applyBorder="1"/>
    <xf numFmtId="0" fontId="10" fillId="13" borderId="28" xfId="5" applyFont="1" applyFill="1" applyBorder="1" applyAlignment="1">
      <alignment horizontal="center"/>
    </xf>
    <xf numFmtId="0" fontId="10" fillId="13" borderId="24" xfId="5" applyFont="1" applyFill="1" applyBorder="1" applyAlignment="1">
      <alignment horizontal="center"/>
    </xf>
    <xf numFmtId="0" fontId="10" fillId="11" borderId="31" xfId="5" applyFont="1" applyFill="1" applyBorder="1" applyAlignment="1">
      <alignment horizontal="center"/>
    </xf>
    <xf numFmtId="0" fontId="10" fillId="11" borderId="52" xfId="5" applyFont="1" applyFill="1" applyBorder="1" applyAlignment="1">
      <alignment horizontal="center"/>
    </xf>
    <xf numFmtId="168" fontId="9" fillId="11" borderId="17" xfId="5" applyNumberFormat="1" applyFont="1" applyFill="1" applyBorder="1" applyAlignment="1">
      <alignment horizontal="right"/>
    </xf>
    <xf numFmtId="169" fontId="9" fillId="11" borderId="31" xfId="5" applyNumberFormat="1" applyFont="1" applyFill="1" applyBorder="1" applyAlignment="1">
      <alignment horizontal="right"/>
    </xf>
    <xf numFmtId="169" fontId="9" fillId="11" borderId="52" xfId="5" applyNumberFormat="1" applyFont="1" applyFill="1" applyBorder="1" applyAlignment="1">
      <alignment horizontal="right"/>
    </xf>
    <xf numFmtId="168" fontId="9" fillId="11" borderId="54" xfId="5" applyNumberFormat="1" applyFont="1" applyFill="1" applyBorder="1" applyAlignment="1">
      <alignment horizontal="right"/>
    </xf>
    <xf numFmtId="168" fontId="9" fillId="11" borderId="8" xfId="5" applyNumberFormat="1" applyFont="1" applyFill="1" applyBorder="1" applyAlignment="1">
      <alignment horizontal="right"/>
    </xf>
    <xf numFmtId="4" fontId="9" fillId="11" borderId="7" xfId="5" applyNumberFormat="1" applyFont="1" applyFill="1" applyBorder="1" applyAlignment="1">
      <alignment horizontal="right"/>
    </xf>
    <xf numFmtId="0" fontId="9" fillId="11" borderId="8" xfId="5" applyNumberFormat="1" applyFont="1" applyFill="1" applyBorder="1" applyAlignment="1">
      <alignment horizontal="right"/>
    </xf>
    <xf numFmtId="0" fontId="9" fillId="11" borderId="35" xfId="5" applyFont="1" applyFill="1" applyBorder="1" applyAlignment="1"/>
    <xf numFmtId="0" fontId="9" fillId="11" borderId="55" xfId="5" applyFont="1" applyFill="1" applyBorder="1" applyAlignment="1"/>
    <xf numFmtId="169" fontId="9" fillId="11" borderId="35" xfId="5" applyNumberFormat="1" applyFont="1" applyFill="1" applyBorder="1" applyAlignment="1">
      <alignment horizontal="right"/>
    </xf>
    <xf numFmtId="169" fontId="9" fillId="11" borderId="55" xfId="5" applyNumberFormat="1" applyFont="1" applyFill="1" applyBorder="1" applyAlignment="1">
      <alignment horizontal="right"/>
    </xf>
    <xf numFmtId="4" fontId="9" fillId="11" borderId="8" xfId="5" applyNumberFormat="1" applyFont="1" applyFill="1" applyBorder="1" applyAlignment="1">
      <alignment horizontal="right"/>
    </xf>
    <xf numFmtId="0" fontId="9" fillId="11" borderId="26" xfId="5" applyFont="1" applyFill="1" applyBorder="1" applyAlignment="1">
      <alignment horizontal="center"/>
    </xf>
    <xf numFmtId="0" fontId="9" fillId="11" borderId="36" xfId="5" applyFont="1" applyFill="1" applyBorder="1" applyAlignment="1">
      <alignment horizontal="center"/>
    </xf>
    <xf numFmtId="0" fontId="9" fillId="11" borderId="55" xfId="5" applyFont="1" applyFill="1" applyBorder="1" applyAlignment="1">
      <alignment horizontal="center"/>
    </xf>
    <xf numFmtId="2" fontId="9" fillId="11" borderId="7" xfId="5" applyNumberFormat="1" applyFont="1" applyFill="1" applyBorder="1"/>
    <xf numFmtId="4" fontId="9" fillId="11" borderId="8" xfId="6" applyNumberFormat="1" applyFont="1" applyFill="1" applyBorder="1"/>
    <xf numFmtId="0" fontId="9" fillId="11" borderId="40" xfId="5" applyFont="1" applyFill="1" applyBorder="1"/>
    <xf numFmtId="4" fontId="9" fillId="11" borderId="41" xfId="5" applyNumberFormat="1" applyFont="1" applyFill="1" applyBorder="1"/>
    <xf numFmtId="4" fontId="9" fillId="11" borderId="46" xfId="5" applyNumberFormat="1" applyFont="1" applyFill="1" applyBorder="1"/>
    <xf numFmtId="0" fontId="10" fillId="11" borderId="4" xfId="5" applyFont="1" applyFill="1" applyBorder="1"/>
    <xf numFmtId="0" fontId="10" fillId="10" borderId="25" xfId="5" applyFont="1" applyFill="1" applyBorder="1"/>
    <xf numFmtId="0" fontId="9" fillId="10" borderId="26" xfId="5" applyFont="1" applyFill="1" applyBorder="1"/>
    <xf numFmtId="0" fontId="9" fillId="10" borderId="57" xfId="5" applyFont="1" applyFill="1" applyBorder="1"/>
    <xf numFmtId="0" fontId="9" fillId="10" borderId="18" xfId="5" applyFont="1" applyFill="1" applyBorder="1"/>
    <xf numFmtId="0" fontId="10" fillId="16" borderId="53" xfId="5" applyFont="1" applyFill="1" applyBorder="1" applyAlignment="1">
      <alignment horizontal="center"/>
    </xf>
    <xf numFmtId="0" fontId="10" fillId="16" borderId="28" xfId="5" applyFont="1" applyFill="1" applyBorder="1" applyAlignment="1">
      <alignment horizontal="center"/>
    </xf>
    <xf numFmtId="0" fontId="10" fillId="16" borderId="53" xfId="5" applyFont="1" applyFill="1" applyBorder="1" applyAlignment="1">
      <alignment horizontal="center"/>
    </xf>
    <xf numFmtId="0" fontId="10" fillId="16" borderId="24" xfId="5" applyFont="1" applyFill="1" applyBorder="1" applyAlignment="1">
      <alignment horizontal="center"/>
    </xf>
    <xf numFmtId="0" fontId="9" fillId="11" borderId="58" xfId="5" applyFont="1" applyFill="1" applyBorder="1" applyAlignment="1">
      <alignment horizontal="left"/>
    </xf>
    <xf numFmtId="0" fontId="10" fillId="11" borderId="32" xfId="5" applyFont="1" applyFill="1" applyBorder="1" applyAlignment="1">
      <alignment horizontal="center"/>
    </xf>
    <xf numFmtId="169" fontId="9" fillId="11" borderId="17" xfId="5" applyNumberFormat="1" applyFont="1" applyFill="1" applyBorder="1" applyAlignment="1">
      <alignment horizontal="right"/>
    </xf>
    <xf numFmtId="2" fontId="9" fillId="11" borderId="52" xfId="5" applyNumberFormat="1" applyFont="1" applyFill="1" applyBorder="1" applyAlignment="1">
      <alignment horizontal="right"/>
    </xf>
    <xf numFmtId="2" fontId="9" fillId="11" borderId="54" xfId="5" applyNumberFormat="1" applyFont="1" applyFill="1" applyBorder="1" applyAlignment="1">
      <alignment horizontal="right"/>
    </xf>
    <xf numFmtId="0" fontId="9" fillId="11" borderId="26" xfId="5" applyFont="1" applyFill="1" applyBorder="1"/>
    <xf numFmtId="0" fontId="9" fillId="11" borderId="7" xfId="5" applyFont="1" applyFill="1" applyBorder="1"/>
    <xf numFmtId="0" fontId="9" fillId="11" borderId="8" xfId="5" applyFont="1" applyFill="1" applyBorder="1"/>
    <xf numFmtId="2" fontId="9" fillId="11" borderId="46" xfId="5" applyNumberFormat="1" applyFont="1" applyFill="1" applyBorder="1"/>
    <xf numFmtId="0" fontId="9" fillId="10" borderId="4" xfId="5" applyFont="1" applyFill="1" applyBorder="1"/>
    <xf numFmtId="0" fontId="10" fillId="16" borderId="21" xfId="5" applyFont="1" applyFill="1" applyBorder="1" applyAlignment="1">
      <alignment horizontal="center"/>
    </xf>
    <xf numFmtId="0" fontId="10" fillId="16" borderId="22" xfId="5" applyFont="1" applyFill="1" applyBorder="1" applyAlignment="1">
      <alignment horizontal="center"/>
    </xf>
    <xf numFmtId="0" fontId="10" fillId="16" borderId="28" xfId="5" applyFont="1" applyFill="1" applyBorder="1" applyAlignment="1">
      <alignment horizontal="center" vertical="center"/>
    </xf>
    <xf numFmtId="0" fontId="10" fillId="16" borderId="28" xfId="5" applyFont="1" applyFill="1" applyBorder="1" applyAlignment="1">
      <alignment horizontal="center" vertical="center" wrapText="1"/>
    </xf>
    <xf numFmtId="0" fontId="10" fillId="16" borderId="22" xfId="5" applyFont="1" applyFill="1" applyBorder="1" applyAlignment="1">
      <alignment horizontal="center" vertical="center" wrapText="1"/>
    </xf>
    <xf numFmtId="0" fontId="10" fillId="16" borderId="24" xfId="5" applyFont="1" applyFill="1" applyBorder="1" applyAlignment="1">
      <alignment horizontal="center" vertical="center"/>
    </xf>
    <xf numFmtId="0" fontId="9" fillId="0" borderId="25" xfId="6" applyFont="1" applyFill="1" applyBorder="1"/>
    <xf numFmtId="0" fontId="9" fillId="11" borderId="26" xfId="5" applyFont="1" applyFill="1" applyBorder="1" applyAlignment="1"/>
    <xf numFmtId="0" fontId="9" fillId="11" borderId="7" xfId="5" applyFont="1" applyFill="1" applyBorder="1" applyAlignment="1">
      <alignment horizontal="center"/>
    </xf>
    <xf numFmtId="2" fontId="9" fillId="11" borderId="26" xfId="5" applyNumberFormat="1" applyFont="1" applyFill="1" applyBorder="1"/>
    <xf numFmtId="168" fontId="9" fillId="11" borderId="8" xfId="5" applyNumberFormat="1" applyFont="1" applyFill="1" applyBorder="1"/>
    <xf numFmtId="0" fontId="9" fillId="11" borderId="36" xfId="5" applyFont="1" applyFill="1" applyBorder="1" applyAlignment="1"/>
    <xf numFmtId="0" fontId="9" fillId="11" borderId="34" xfId="5" applyFont="1" applyFill="1" applyBorder="1" applyAlignment="1">
      <alignment horizontal="center"/>
    </xf>
    <xf numFmtId="2" fontId="9" fillId="11" borderId="35" xfId="5" applyNumberFormat="1" applyFont="1" applyFill="1" applyBorder="1" applyAlignment="1">
      <alignment horizontal="right"/>
    </xf>
    <xf numFmtId="2" fontId="9" fillId="11" borderId="55" xfId="5" applyNumberFormat="1" applyFont="1" applyFill="1" applyBorder="1" applyAlignment="1">
      <alignment horizontal="right"/>
    </xf>
    <xf numFmtId="2" fontId="9" fillId="11" borderId="8" xfId="5" applyNumberFormat="1" applyFont="1" applyFill="1" applyBorder="1"/>
    <xf numFmtId="0" fontId="9" fillId="11" borderId="14" xfId="5" applyFont="1" applyFill="1" applyBorder="1" applyAlignment="1"/>
    <xf numFmtId="0" fontId="9" fillId="11" borderId="49" xfId="5" applyFont="1" applyFill="1" applyBorder="1" applyAlignment="1"/>
    <xf numFmtId="0" fontId="9" fillId="11" borderId="10" xfId="5" applyFont="1" applyFill="1" applyBorder="1" applyAlignment="1"/>
    <xf numFmtId="0" fontId="9" fillId="11" borderId="10" xfId="5" applyFont="1" applyFill="1" applyBorder="1"/>
    <xf numFmtId="168" fontId="9" fillId="11" borderId="59" xfId="5" applyNumberFormat="1" applyFont="1" applyFill="1" applyBorder="1"/>
    <xf numFmtId="0" fontId="10" fillId="16" borderId="24" xfId="5" applyFont="1" applyFill="1" applyBorder="1" applyAlignment="1">
      <alignment horizontal="center" vertical="center" wrapText="1"/>
    </xf>
    <xf numFmtId="0" fontId="9" fillId="11" borderId="51" xfId="5" applyFont="1" applyFill="1" applyBorder="1" applyAlignment="1"/>
    <xf numFmtId="168" fontId="9" fillId="11" borderId="7" xfId="5" applyNumberFormat="1" applyFont="1" applyFill="1" applyBorder="1"/>
    <xf numFmtId="1" fontId="9" fillId="0" borderId="7" xfId="7" applyNumberFormat="1" applyFont="1" applyFill="1" applyBorder="1" applyAlignment="1">
      <alignment horizontal="center"/>
    </xf>
    <xf numFmtId="168" fontId="9" fillId="0" borderId="7" xfId="8" applyNumberFormat="1" applyFont="1" applyFill="1" applyBorder="1"/>
    <xf numFmtId="0" fontId="9" fillId="11" borderId="31" xfId="5" applyFont="1" applyFill="1" applyBorder="1" applyAlignment="1">
      <alignment horizontal="center"/>
    </xf>
    <xf numFmtId="4" fontId="9" fillId="0" borderId="26" xfId="6" applyNumberFormat="1" applyFont="1" applyFill="1" applyBorder="1"/>
    <xf numFmtId="4" fontId="9" fillId="0" borderId="8" xfId="6" applyNumberFormat="1" applyFont="1" applyFill="1" applyBorder="1"/>
    <xf numFmtId="168" fontId="8" fillId="0" borderId="0" xfId="5" applyNumberFormat="1" applyFill="1" applyProtection="1"/>
    <xf numFmtId="9" fontId="9" fillId="0" borderId="7" xfId="7" applyFont="1" applyFill="1" applyBorder="1" applyAlignment="1">
      <alignment horizontal="center"/>
    </xf>
    <xf numFmtId="4" fontId="9" fillId="0" borderId="7" xfId="6" applyNumberFormat="1" applyFont="1" applyFill="1" applyBorder="1"/>
    <xf numFmtId="2" fontId="9" fillId="11" borderId="32" xfId="5" applyNumberFormat="1" applyFont="1" applyFill="1" applyBorder="1" applyAlignment="1">
      <alignment horizontal="right"/>
    </xf>
    <xf numFmtId="2" fontId="9" fillId="11" borderId="26" xfId="5" applyNumberFormat="1" applyFont="1" applyFill="1" applyBorder="1" applyAlignment="1">
      <alignment horizontal="right"/>
    </xf>
    <xf numFmtId="0" fontId="9" fillId="11" borderId="19" xfId="5" applyFont="1" applyFill="1" applyBorder="1" applyAlignment="1">
      <alignment horizontal="center"/>
    </xf>
    <xf numFmtId="0" fontId="9" fillId="11" borderId="14" xfId="5" applyFont="1" applyFill="1" applyBorder="1" applyAlignment="1"/>
    <xf numFmtId="0" fontId="9" fillId="11" borderId="49" xfId="5" applyFont="1" applyFill="1" applyBorder="1" applyAlignment="1"/>
    <xf numFmtId="4" fontId="9" fillId="0" borderId="46" xfId="6" applyNumberFormat="1" applyFont="1" applyFill="1" applyBorder="1"/>
    <xf numFmtId="168" fontId="9" fillId="11" borderId="46" xfId="5" applyNumberFormat="1" applyFont="1" applyFill="1" applyBorder="1"/>
    <xf numFmtId="0" fontId="9" fillId="11" borderId="11" xfId="5" applyFont="1" applyFill="1" applyBorder="1"/>
    <xf numFmtId="168" fontId="9" fillId="0" borderId="8" xfId="6" applyNumberFormat="1" applyFont="1" applyFill="1" applyBorder="1"/>
    <xf numFmtId="9" fontId="9" fillId="11" borderId="55" xfId="10" applyFont="1" applyFill="1" applyBorder="1" applyAlignment="1">
      <alignment horizontal="left"/>
    </xf>
    <xf numFmtId="44" fontId="9" fillId="11" borderId="52" xfId="8" applyFont="1" applyFill="1" applyBorder="1" applyAlignment="1">
      <alignment horizontal="right"/>
    </xf>
    <xf numFmtId="0" fontId="10" fillId="10" borderId="46" xfId="5" applyFont="1" applyFill="1" applyBorder="1" applyAlignment="1"/>
    <xf numFmtId="169" fontId="9" fillId="11" borderId="20" xfId="5" applyNumberFormat="1" applyFont="1" applyFill="1" applyBorder="1" applyAlignment="1">
      <alignment horizontal="right"/>
    </xf>
    <xf numFmtId="0" fontId="10" fillId="11" borderId="19" xfId="5" applyFont="1" applyFill="1" applyBorder="1" applyAlignment="1">
      <alignment horizontal="center"/>
    </xf>
    <xf numFmtId="0" fontId="10" fillId="11" borderId="20" xfId="5" applyFont="1" applyFill="1" applyBorder="1" applyAlignment="1">
      <alignment horizontal="center"/>
    </xf>
    <xf numFmtId="169" fontId="9" fillId="11" borderId="19" xfId="5" applyNumberFormat="1" applyFont="1" applyFill="1" applyBorder="1" applyAlignment="1">
      <alignment horizontal="right"/>
    </xf>
    <xf numFmtId="0" fontId="10" fillId="11" borderId="29" xfId="5" applyFont="1" applyFill="1" applyBorder="1" applyAlignment="1">
      <alignment horizontal="center"/>
    </xf>
    <xf numFmtId="0" fontId="10" fillId="11" borderId="30" xfId="5" applyFont="1" applyFill="1" applyBorder="1" applyAlignment="1">
      <alignment horizontal="center"/>
    </xf>
    <xf numFmtId="169" fontId="9" fillId="11" borderId="29" xfId="5" applyNumberFormat="1" applyFont="1" applyFill="1" applyBorder="1" applyAlignment="1">
      <alignment horizontal="right"/>
    </xf>
    <xf numFmtId="169" fontId="9" fillId="11" borderId="30" xfId="5" applyNumberFormat="1" applyFont="1" applyFill="1" applyBorder="1" applyAlignment="1">
      <alignment horizontal="right"/>
    </xf>
    <xf numFmtId="0" fontId="9" fillId="11" borderId="25" xfId="5" applyFont="1" applyFill="1" applyBorder="1" applyAlignment="1">
      <alignment horizontal="left"/>
    </xf>
    <xf numFmtId="0" fontId="9" fillId="11" borderId="26" xfId="5" applyFont="1" applyFill="1" applyBorder="1" applyAlignment="1">
      <alignment horizontal="left"/>
    </xf>
    <xf numFmtId="0" fontId="9" fillId="11" borderId="36" xfId="5" applyFont="1" applyFill="1" applyBorder="1" applyAlignment="1">
      <alignment horizontal="left"/>
    </xf>
    <xf numFmtId="0" fontId="9" fillId="11" borderId="55" xfId="5" applyFont="1" applyFill="1" applyBorder="1" applyAlignment="1">
      <alignment horizontal="left"/>
    </xf>
    <xf numFmtId="0" fontId="10" fillId="11" borderId="26" xfId="5" applyFont="1" applyFill="1" applyBorder="1" applyAlignment="1">
      <alignment horizontal="center"/>
    </xf>
    <xf numFmtId="169" fontId="9" fillId="11" borderId="7" xfId="5" applyNumberFormat="1" applyFont="1" applyFill="1" applyBorder="1" applyAlignment="1">
      <alignment horizontal="right"/>
    </xf>
    <xf numFmtId="0" fontId="9" fillId="11" borderId="17" xfId="5" applyFont="1" applyFill="1" applyBorder="1" applyAlignment="1">
      <alignment horizontal="center"/>
    </xf>
    <xf numFmtId="0" fontId="9" fillId="11" borderId="10" xfId="5" applyFont="1" applyFill="1" applyBorder="1" applyAlignment="1">
      <alignment horizontal="center"/>
    </xf>
    <xf numFmtId="0" fontId="9" fillId="11" borderId="56" xfId="5" applyFont="1" applyFill="1" applyBorder="1" applyAlignment="1">
      <alignment horizontal="center"/>
    </xf>
    <xf numFmtId="43" fontId="9" fillId="0" borderId="52" xfId="9" applyFont="1" applyFill="1" applyBorder="1" applyAlignment="1" applyProtection="1">
      <alignment horizontal="right" vertical="top" wrapText="1"/>
    </xf>
    <xf numFmtId="43" fontId="9" fillId="0" borderId="0" xfId="9" applyFont="1" applyFill="1" applyBorder="1" applyAlignment="1" applyProtection="1">
      <alignment horizontal="right" vertical="top" wrapText="1"/>
    </xf>
    <xf numFmtId="4" fontId="9" fillId="0" borderId="59" xfId="6" applyNumberFormat="1" applyFont="1" applyFill="1" applyBorder="1"/>
    <xf numFmtId="169" fontId="9" fillId="11" borderId="7" xfId="5" applyNumberFormat="1" applyFont="1" applyFill="1" applyBorder="1"/>
    <xf numFmtId="0" fontId="9" fillId="11" borderId="34" xfId="5" applyFont="1" applyFill="1" applyBorder="1"/>
    <xf numFmtId="44" fontId="9" fillId="11" borderId="20" xfId="8" applyFont="1" applyFill="1" applyBorder="1" applyAlignment="1">
      <alignment horizontal="right"/>
    </xf>
    <xf numFmtId="0" fontId="9" fillId="11" borderId="4" xfId="5" applyFont="1" applyFill="1" applyBorder="1" applyAlignment="1">
      <alignment horizontal="left"/>
    </xf>
    <xf numFmtId="0" fontId="9" fillId="11" borderId="51" xfId="5" applyFont="1" applyFill="1" applyBorder="1" applyAlignment="1">
      <alignment horizontal="left"/>
    </xf>
    <xf numFmtId="0" fontId="9" fillId="11" borderId="35" xfId="5" applyFont="1" applyFill="1" applyBorder="1" applyAlignment="1">
      <alignment horizontal="center"/>
    </xf>
    <xf numFmtId="44" fontId="9" fillId="11" borderId="55" xfId="8" applyFont="1" applyFill="1" applyBorder="1" applyAlignment="1">
      <alignment horizontal="right"/>
    </xf>
    <xf numFmtId="168" fontId="9" fillId="11" borderId="38" xfId="5" applyNumberFormat="1" applyFont="1" applyFill="1" applyBorder="1" applyAlignment="1">
      <alignment horizontal="right"/>
    </xf>
    <xf numFmtId="0" fontId="9" fillId="11" borderId="34" xfId="5" applyFont="1" applyFill="1" applyBorder="1" applyAlignment="1"/>
    <xf numFmtId="2" fontId="9" fillId="11" borderId="35" xfId="5" applyNumberFormat="1" applyFont="1" applyFill="1" applyBorder="1" applyAlignment="1">
      <alignment horizontal="right"/>
    </xf>
    <xf numFmtId="2" fontId="9" fillId="11" borderId="55" xfId="5" applyNumberFormat="1" applyFont="1" applyFill="1" applyBorder="1" applyAlignment="1">
      <alignment horizontal="right"/>
    </xf>
    <xf numFmtId="0" fontId="9" fillId="11" borderId="38" xfId="5" applyFont="1" applyFill="1" applyBorder="1"/>
    <xf numFmtId="0" fontId="9" fillId="11" borderId="51" xfId="5" applyFont="1" applyFill="1" applyBorder="1" applyAlignment="1"/>
    <xf numFmtId="0" fontId="9" fillId="11" borderId="36" xfId="5" applyFont="1" applyFill="1" applyBorder="1" applyAlignment="1"/>
    <xf numFmtId="0" fontId="9" fillId="11" borderId="34" xfId="5" applyFont="1" applyFill="1" applyBorder="1" applyAlignment="1">
      <alignment horizontal="center"/>
    </xf>
    <xf numFmtId="0" fontId="10" fillId="10" borderId="48" xfId="5" applyFont="1" applyFill="1" applyBorder="1" applyAlignment="1">
      <alignment horizontal="left" vertical="center"/>
    </xf>
    <xf numFmtId="0" fontId="10" fillId="10" borderId="46" xfId="5" applyFont="1" applyFill="1" applyBorder="1" applyAlignment="1">
      <alignment vertical="center" wrapText="1"/>
    </xf>
    <xf numFmtId="0" fontId="10" fillId="10" borderId="49" xfId="5" applyFont="1" applyFill="1" applyBorder="1" applyAlignment="1">
      <alignment horizontal="right" vertical="center"/>
    </xf>
    <xf numFmtId="0" fontId="10" fillId="10" borderId="50" xfId="5" applyFont="1" applyFill="1" applyBorder="1" applyAlignment="1">
      <alignment horizontal="right" vertical="center"/>
    </xf>
    <xf numFmtId="164" fontId="2" fillId="3" borderId="8" xfId="2" applyFont="1" applyFill="1" applyBorder="1" applyAlignment="1">
      <alignment vertical="center"/>
    </xf>
    <xf numFmtId="164" fontId="0" fillId="0" borderId="0" xfId="0" applyNumberFormat="1"/>
    <xf numFmtId="164" fontId="3" fillId="6" borderId="57" xfId="2" applyFont="1" applyFill="1" applyBorder="1" applyAlignment="1">
      <alignment vertical="center" wrapText="1"/>
    </xf>
    <xf numFmtId="9" fontId="3" fillId="6" borderId="7" xfId="1" applyFont="1" applyFill="1" applyBorder="1" applyAlignment="1">
      <alignment horizontal="center" vertical="center" wrapText="1"/>
    </xf>
    <xf numFmtId="0" fontId="13" fillId="3" borderId="17" xfId="3" applyFont="1" applyFill="1" applyBorder="1" applyAlignment="1">
      <alignment horizontal="center" vertical="center"/>
    </xf>
    <xf numFmtId="10" fontId="13" fillId="5" borderId="17" xfId="4" applyNumberFormat="1" applyFont="1" applyFill="1" applyBorder="1" applyAlignment="1">
      <alignment horizontal="center" vertical="center"/>
    </xf>
    <xf numFmtId="164" fontId="2" fillId="0" borderId="8" xfId="2" applyFont="1" applyFill="1" applyBorder="1" applyAlignment="1">
      <alignment vertical="center"/>
    </xf>
    <xf numFmtId="0" fontId="3" fillId="4" borderId="13"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5" borderId="15" xfId="0" applyFont="1" applyFill="1" applyBorder="1" applyAlignment="1">
      <alignment horizontal="right" vertical="center" wrapText="1"/>
    </xf>
    <xf numFmtId="0" fontId="3" fillId="5" borderId="10" xfId="0" applyFont="1" applyFill="1" applyBorder="1" applyAlignment="1">
      <alignment horizontal="right" vertical="center" wrapText="1"/>
    </xf>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11" xfId="0" applyFont="1" applyFill="1" applyBorder="1" applyAlignment="1">
      <alignment horizontal="center" vertical="center"/>
    </xf>
    <xf numFmtId="0" fontId="12" fillId="0" borderId="0" xfId="0" applyFont="1" applyAlignment="1">
      <alignment horizontal="center" vertical="center" wrapText="1"/>
    </xf>
    <xf numFmtId="0" fontId="7" fillId="4" borderId="9" xfId="3" applyFont="1" applyFill="1" applyBorder="1" applyAlignment="1">
      <alignment horizontal="center" vertical="center"/>
    </xf>
    <xf numFmtId="0" fontId="7" fillId="4" borderId="10" xfId="3"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7" fillId="7" borderId="25" xfId="3" applyFont="1" applyFill="1" applyBorder="1" applyAlignment="1">
      <alignment horizontal="center" vertical="center"/>
    </xf>
    <xf numFmtId="0" fontId="7" fillId="7" borderId="26" xfId="3" applyFont="1" applyFill="1" applyBorder="1" applyAlignment="1">
      <alignment horizontal="center" vertical="center"/>
    </xf>
    <xf numFmtId="0" fontId="7" fillId="7" borderId="20" xfId="3" applyFont="1" applyFill="1" applyBorder="1" applyAlignment="1">
      <alignment horizontal="center" vertical="center"/>
    </xf>
    <xf numFmtId="0" fontId="5" fillId="5" borderId="6" xfId="3" applyFont="1" applyFill="1" applyBorder="1" applyAlignment="1">
      <alignment horizontal="center" vertical="center" wrapText="1"/>
    </xf>
    <xf numFmtId="0" fontId="5" fillId="5" borderId="7" xfId="3" applyFont="1" applyFill="1" applyBorder="1" applyAlignment="1">
      <alignment horizontal="center" vertical="center" wrapText="1"/>
    </xf>
    <xf numFmtId="0" fontId="7" fillId="8" borderId="6" xfId="3" applyFont="1" applyFill="1" applyBorder="1" applyAlignment="1">
      <alignment horizontal="center" vertical="center"/>
    </xf>
    <xf numFmtId="0" fontId="7" fillId="8" borderId="7" xfId="3" applyFont="1" applyFill="1" applyBorder="1" applyAlignment="1">
      <alignment horizontal="center" vertical="center"/>
    </xf>
    <xf numFmtId="0" fontId="2" fillId="5" borderId="6" xfId="3" applyFont="1" applyFill="1" applyBorder="1" applyAlignment="1">
      <alignment horizontal="center" vertical="center" wrapText="1"/>
    </xf>
    <xf numFmtId="0" fontId="2" fillId="5" borderId="7" xfId="3" applyFont="1" applyFill="1" applyBorder="1" applyAlignment="1">
      <alignment horizontal="center" vertical="center" wrapText="1"/>
    </xf>
    <xf numFmtId="0" fontId="7" fillId="3" borderId="25" xfId="3" applyFont="1" applyFill="1" applyBorder="1" applyAlignment="1">
      <alignment horizontal="center" vertical="center" wrapText="1"/>
    </xf>
    <xf numFmtId="0" fontId="7" fillId="3" borderId="26" xfId="3" applyFont="1" applyFill="1" applyBorder="1" applyAlignment="1">
      <alignment horizontal="center" vertical="center" wrapText="1"/>
    </xf>
    <xf numFmtId="0" fontId="7" fillId="3" borderId="20" xfId="3" applyFont="1" applyFill="1" applyBorder="1" applyAlignment="1">
      <alignment horizontal="center" vertical="center" wrapText="1"/>
    </xf>
    <xf numFmtId="0" fontId="9" fillId="0" borderId="0" xfId="5" applyFont="1" applyFill="1" applyBorder="1" applyAlignment="1">
      <alignment horizontal="center" vertical="top"/>
    </xf>
    <xf numFmtId="0" fontId="9" fillId="0" borderId="36" xfId="5" applyFont="1" applyFill="1" applyBorder="1" applyAlignment="1">
      <alignment horizontal="center" vertical="top"/>
    </xf>
    <xf numFmtId="0" fontId="10" fillId="12" borderId="6" xfId="5" applyFont="1" applyFill="1" applyBorder="1" applyAlignment="1" applyProtection="1">
      <alignment horizontal="center"/>
      <protection locked="0"/>
    </xf>
    <xf numFmtId="0" fontId="10" fillId="12" borderId="7" xfId="5" applyFont="1" applyFill="1" applyBorder="1" applyAlignment="1" applyProtection="1">
      <alignment horizontal="center"/>
      <protection locked="0"/>
    </xf>
    <xf numFmtId="0" fontId="10" fillId="12" borderId="8" xfId="5" applyFont="1" applyFill="1" applyBorder="1" applyAlignment="1" applyProtection="1">
      <alignment horizontal="center"/>
      <protection locked="0"/>
    </xf>
    <xf numFmtId="0" fontId="10" fillId="13" borderId="21" xfId="5" applyFont="1" applyFill="1" applyBorder="1" applyAlignment="1">
      <alignment horizontal="center" vertical="center" wrapText="1"/>
    </xf>
    <xf numFmtId="0" fontId="10" fillId="13" borderId="22" xfId="5" applyFont="1" applyFill="1" applyBorder="1" applyAlignment="1">
      <alignment horizontal="center" vertical="center" wrapText="1"/>
    </xf>
    <xf numFmtId="0" fontId="10" fillId="13" borderId="22" xfId="5" applyFont="1" applyFill="1" applyBorder="1" applyAlignment="1">
      <alignment horizontal="center" vertical="center"/>
    </xf>
    <xf numFmtId="0" fontId="10" fillId="13" borderId="47" xfId="5" applyFont="1" applyFill="1" applyBorder="1" applyAlignment="1">
      <alignment horizontal="center" vertical="center"/>
    </xf>
    <xf numFmtId="0" fontId="9" fillId="11" borderId="25" xfId="5" applyFont="1" applyFill="1" applyBorder="1" applyAlignment="1">
      <alignment horizontal="left"/>
    </xf>
    <xf numFmtId="0" fontId="9" fillId="11" borderId="26" xfId="5" applyFont="1" applyFill="1" applyBorder="1" applyAlignment="1">
      <alignment horizontal="left"/>
    </xf>
    <xf numFmtId="0" fontId="9" fillId="11" borderId="36" xfId="5" applyFont="1" applyFill="1" applyBorder="1" applyAlignment="1">
      <alignment horizontal="left"/>
    </xf>
    <xf numFmtId="0" fontId="9" fillId="11" borderId="20" xfId="5" applyFont="1" applyFill="1" applyBorder="1" applyAlignment="1">
      <alignment horizontal="left"/>
    </xf>
    <xf numFmtId="0" fontId="10" fillId="13" borderId="21" xfId="5" applyFont="1" applyFill="1" applyBorder="1" applyAlignment="1">
      <alignment horizontal="center"/>
    </xf>
    <xf numFmtId="0" fontId="10" fillId="13" borderId="22" xfId="5" applyFont="1" applyFill="1" applyBorder="1" applyAlignment="1">
      <alignment horizontal="center"/>
    </xf>
    <xf numFmtId="0" fontId="10" fillId="13" borderId="23" xfId="5" applyFont="1" applyFill="1" applyBorder="1" applyAlignment="1">
      <alignment horizontal="center"/>
    </xf>
    <xf numFmtId="0" fontId="10" fillId="13" borderId="31" xfId="5" applyFont="1" applyFill="1" applyBorder="1" applyAlignment="1">
      <alignment horizontal="center"/>
    </xf>
    <xf numFmtId="0" fontId="10" fillId="13" borderId="52" xfId="5" applyFont="1" applyFill="1" applyBorder="1" applyAlignment="1">
      <alignment horizontal="center"/>
    </xf>
    <xf numFmtId="0" fontId="10" fillId="13" borderId="53" xfId="5" applyFont="1" applyFill="1" applyBorder="1" applyAlignment="1">
      <alignment horizontal="center"/>
    </xf>
    <xf numFmtId="0" fontId="9" fillId="11" borderId="19" xfId="5" applyFont="1" applyFill="1" applyBorder="1" applyAlignment="1"/>
    <xf numFmtId="0" fontId="9" fillId="11" borderId="20" xfId="5" applyFont="1" applyFill="1" applyBorder="1" applyAlignment="1"/>
    <xf numFmtId="169" fontId="9" fillId="11" borderId="19" xfId="5" applyNumberFormat="1" applyFont="1" applyFill="1" applyBorder="1" applyAlignment="1">
      <alignment horizontal="right"/>
    </xf>
    <xf numFmtId="169" fontId="9" fillId="11" borderId="20" xfId="5" applyNumberFormat="1" applyFont="1" applyFill="1" applyBorder="1" applyAlignment="1">
      <alignment horizontal="right"/>
    </xf>
    <xf numFmtId="2" fontId="9" fillId="11" borderId="56" xfId="5" applyNumberFormat="1" applyFont="1" applyFill="1" applyBorder="1" applyAlignment="1">
      <alignment horizontal="right"/>
    </xf>
    <xf numFmtId="2" fontId="9" fillId="11" borderId="15" xfId="5" applyNumberFormat="1" applyFont="1" applyFill="1" applyBorder="1" applyAlignment="1">
      <alignment horizontal="right"/>
    </xf>
    <xf numFmtId="0" fontId="9" fillId="0" borderId="25" xfId="6" applyFont="1" applyFill="1" applyBorder="1" applyAlignment="1">
      <alignment horizontal="left"/>
    </xf>
    <xf numFmtId="0" fontId="9" fillId="0" borderId="26" xfId="5" applyFont="1" applyFill="1" applyBorder="1"/>
    <xf numFmtId="0" fontId="9" fillId="11" borderId="56" xfId="5" applyFont="1" applyFill="1" applyBorder="1" applyAlignment="1"/>
    <xf numFmtId="0" fontId="9" fillId="11" borderId="15" xfId="5" applyFont="1" applyFill="1" applyBorder="1" applyAlignment="1"/>
    <xf numFmtId="9" fontId="9" fillId="11" borderId="56" xfId="5" applyNumberFormat="1" applyFont="1" applyFill="1" applyBorder="1" applyAlignment="1">
      <alignment horizontal="center"/>
    </xf>
    <xf numFmtId="0" fontId="9" fillId="11" borderId="15" xfId="5" applyFont="1" applyFill="1" applyBorder="1" applyAlignment="1">
      <alignment horizontal="center"/>
    </xf>
    <xf numFmtId="0" fontId="10" fillId="11" borderId="42" xfId="5" applyFont="1" applyFill="1" applyBorder="1" applyAlignment="1">
      <alignment horizontal="right"/>
    </xf>
    <xf numFmtId="0" fontId="10" fillId="11" borderId="16" xfId="5" applyFont="1" applyFill="1" applyBorder="1" applyAlignment="1">
      <alignment horizontal="right"/>
    </xf>
    <xf numFmtId="0" fontId="10" fillId="11" borderId="43" xfId="5" applyFont="1" applyFill="1" applyBorder="1" applyAlignment="1">
      <alignment horizontal="right"/>
    </xf>
    <xf numFmtId="0" fontId="10" fillId="16" borderId="21" xfId="5" applyFont="1" applyFill="1" applyBorder="1" applyAlignment="1">
      <alignment horizontal="center"/>
    </xf>
    <xf numFmtId="0" fontId="10" fillId="16" borderId="22" xfId="5" applyFont="1" applyFill="1" applyBorder="1" applyAlignment="1">
      <alignment horizontal="center"/>
    </xf>
    <xf numFmtId="0" fontId="10" fillId="16" borderId="23" xfId="5" applyFont="1" applyFill="1" applyBorder="1" applyAlignment="1">
      <alignment horizontal="center"/>
    </xf>
    <xf numFmtId="0" fontId="10" fillId="16" borderId="53" xfId="5" applyFont="1" applyFill="1" applyBorder="1" applyAlignment="1">
      <alignment horizontal="center"/>
    </xf>
    <xf numFmtId="0" fontId="9" fillId="11" borderId="25" xfId="5" applyFont="1" applyFill="1" applyBorder="1" applyAlignment="1"/>
    <xf numFmtId="0" fontId="9" fillId="11" borderId="26" xfId="5" applyFont="1" applyFill="1" applyBorder="1" applyAlignment="1"/>
    <xf numFmtId="0" fontId="9" fillId="11" borderId="19" xfId="5" applyFont="1" applyFill="1" applyBorder="1" applyAlignment="1">
      <alignment horizontal="center"/>
    </xf>
    <xf numFmtId="0" fontId="9" fillId="11" borderId="20" xfId="5" applyFont="1" applyFill="1" applyBorder="1" applyAlignment="1">
      <alignment horizontal="center"/>
    </xf>
    <xf numFmtId="0" fontId="10" fillId="16" borderId="53" xfId="5" applyFont="1" applyFill="1" applyBorder="1" applyAlignment="1">
      <alignment horizontal="center" vertical="center"/>
    </xf>
    <xf numFmtId="0" fontId="10" fillId="16" borderId="23" xfId="5" applyFont="1" applyFill="1" applyBorder="1" applyAlignment="1">
      <alignment horizontal="center" vertical="center"/>
    </xf>
    <xf numFmtId="168" fontId="9" fillId="11" borderId="19" xfId="5" applyNumberFormat="1" applyFont="1" applyFill="1" applyBorder="1" applyAlignment="1">
      <alignment horizontal="right"/>
    </xf>
    <xf numFmtId="168" fontId="9" fillId="11" borderId="20" xfId="5" applyNumberFormat="1" applyFont="1" applyFill="1" applyBorder="1" applyAlignment="1">
      <alignment horizontal="right"/>
    </xf>
    <xf numFmtId="0" fontId="10" fillId="11" borderId="18" xfId="5" applyFont="1" applyFill="1" applyBorder="1" applyAlignment="1">
      <alignment horizontal="right"/>
    </xf>
    <xf numFmtId="0" fontId="10" fillId="11" borderId="39" xfId="5" applyFont="1" applyFill="1" applyBorder="1" applyAlignment="1">
      <alignment horizontal="right"/>
    </xf>
    <xf numFmtId="0" fontId="10" fillId="11" borderId="44" xfId="5" applyFont="1" applyFill="1" applyBorder="1" applyAlignment="1">
      <alignment horizontal="right"/>
    </xf>
    <xf numFmtId="0" fontId="10" fillId="12" borderId="21" xfId="5" applyFont="1" applyFill="1" applyBorder="1" applyAlignment="1">
      <alignment horizontal="center" vertical="center"/>
    </xf>
    <xf numFmtId="0" fontId="10" fillId="12" borderId="22" xfId="5" applyFont="1" applyFill="1" applyBorder="1" applyAlignment="1">
      <alignment horizontal="center" vertical="center"/>
    </xf>
    <xf numFmtId="0" fontId="10" fillId="16" borderId="53" xfId="5" applyFont="1" applyFill="1" applyBorder="1" applyAlignment="1">
      <alignment horizontal="center" vertical="center" wrapText="1"/>
    </xf>
    <xf numFmtId="0" fontId="10" fillId="16" borderId="27" xfId="5" applyFont="1" applyFill="1" applyBorder="1" applyAlignment="1">
      <alignment horizontal="center" vertical="center" wrapText="1"/>
    </xf>
    <xf numFmtId="0" fontId="9" fillId="11" borderId="14" xfId="5" applyFont="1" applyFill="1" applyBorder="1" applyAlignment="1"/>
    <xf numFmtId="0" fontId="9" fillId="11" borderId="49" xfId="5" applyFont="1" applyFill="1" applyBorder="1" applyAlignment="1"/>
    <xf numFmtId="0" fontId="9" fillId="11" borderId="10" xfId="5" applyFont="1" applyFill="1" applyBorder="1" applyAlignment="1">
      <alignment horizontal="center"/>
    </xf>
    <xf numFmtId="0" fontId="10" fillId="10" borderId="14" xfId="5" applyFont="1" applyFill="1" applyBorder="1" applyAlignment="1">
      <alignment horizontal="left" wrapText="1"/>
    </xf>
    <xf numFmtId="0" fontId="10" fillId="10" borderId="49" xfId="5" applyFont="1" applyFill="1" applyBorder="1" applyAlignment="1">
      <alignment horizontal="left" wrapText="1"/>
    </xf>
    <xf numFmtId="0" fontId="10" fillId="10" borderId="50" xfId="5" applyFont="1" applyFill="1" applyBorder="1" applyAlignment="1">
      <alignment horizontal="left" wrapText="1"/>
    </xf>
    <xf numFmtId="2" fontId="9" fillId="11" borderId="35" xfId="5" applyNumberFormat="1" applyFont="1" applyFill="1" applyBorder="1" applyAlignment="1">
      <alignment horizontal="right"/>
    </xf>
    <xf numFmtId="2" fontId="9" fillId="11" borderId="55" xfId="5" applyNumberFormat="1" applyFont="1" applyFill="1" applyBorder="1" applyAlignment="1">
      <alignment horizontal="right"/>
    </xf>
    <xf numFmtId="0" fontId="10" fillId="16" borderId="23" xfId="5" applyFont="1" applyFill="1" applyBorder="1" applyAlignment="1">
      <alignment horizontal="center" vertical="center" wrapText="1"/>
    </xf>
    <xf numFmtId="0" fontId="9" fillId="11" borderId="51" xfId="5" applyFont="1" applyFill="1" applyBorder="1" applyAlignment="1"/>
    <xf numFmtId="0" fontId="9" fillId="11" borderId="36" xfId="5" applyFont="1" applyFill="1" applyBorder="1" applyAlignment="1"/>
    <xf numFmtId="0" fontId="9" fillId="11" borderId="34" xfId="5" applyFont="1" applyFill="1" applyBorder="1" applyAlignment="1">
      <alignment horizontal="center"/>
    </xf>
    <xf numFmtId="0" fontId="9" fillId="11" borderId="60" xfId="5" applyFont="1" applyFill="1" applyBorder="1" applyAlignment="1">
      <alignment horizontal="center"/>
    </xf>
    <xf numFmtId="0" fontId="10" fillId="10" borderId="14" xfId="5" applyFont="1" applyFill="1" applyBorder="1" applyAlignment="1">
      <alignment horizontal="left" vertical="center" wrapText="1"/>
    </xf>
    <xf numFmtId="0" fontId="10" fillId="10" borderId="49" xfId="5" applyFont="1" applyFill="1" applyBorder="1" applyAlignment="1">
      <alignment horizontal="left" vertical="center" wrapText="1"/>
    </xf>
  </cellXfs>
  <cellStyles count="11">
    <cellStyle name="Millares 2" xfId="9"/>
    <cellStyle name="Moneda [0] 4" xfId="2"/>
    <cellStyle name="Moneda 2" xfId="8"/>
    <cellStyle name="Normal" xfId="0" builtinId="0"/>
    <cellStyle name="Normal 14" xfId="6"/>
    <cellStyle name="Normal 2" xfId="5"/>
    <cellStyle name="Normal 4" xfId="3"/>
    <cellStyle name="Porcentaje" xfId="1" builtinId="5"/>
    <cellStyle name="Porcentaje 2" xfId="4"/>
    <cellStyle name="Porcentaje 3" xfId="10"/>
    <cellStyle name="Porcentu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609600</xdr:colOff>
      <xdr:row>1</xdr:row>
      <xdr:rowOff>554990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24000"/>
          <a:ext cx="2133600" cy="55499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476250</xdr:colOff>
      <xdr:row>0</xdr:row>
      <xdr:rowOff>0</xdr:rowOff>
    </xdr:from>
    <xdr:to>
      <xdr:col>8</xdr:col>
      <xdr:colOff>791921</xdr:colOff>
      <xdr:row>2</xdr:row>
      <xdr:rowOff>164015</xdr:rowOff>
    </xdr:to>
    <xdr:pic>
      <xdr:nvPicPr>
        <xdr:cNvPr id="4" name="Imagen 3">
          <a:extLst>
            <a:ext uri="{FF2B5EF4-FFF2-40B4-BE49-F238E27FC236}">
              <a16:creationId xmlns:a16="http://schemas.microsoft.com/office/drawing/2014/main" xmlns="" id="{00000000-0008-0000-0900-000004000000}"/>
            </a:ext>
          </a:extLst>
        </xdr:cNvPr>
        <xdr:cNvPicPr>
          <a:picLocks noChangeAspect="1"/>
        </xdr:cNvPicPr>
      </xdr:nvPicPr>
      <xdr:blipFill>
        <a:blip xmlns:r="http://schemas.openxmlformats.org/officeDocument/2006/relationships" r:embed="rId1"/>
        <a:stretch>
          <a:fillRect/>
        </a:stretch>
      </xdr:blipFill>
      <xdr:spPr>
        <a:xfrm>
          <a:off x="6972300" y="227134"/>
          <a:ext cx="1202716" cy="5401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7</xdr:col>
      <xdr:colOff>415192</xdr:colOff>
      <xdr:row>0</xdr:row>
      <xdr:rowOff>0</xdr:rowOff>
    </xdr:from>
    <xdr:ext cx="1207238" cy="549831"/>
    <xdr:pic>
      <xdr:nvPicPr>
        <xdr:cNvPr id="4" name="Imagen 3">
          <a:extLst>
            <a:ext uri="{FF2B5EF4-FFF2-40B4-BE49-F238E27FC236}">
              <a16:creationId xmlns:a16="http://schemas.microsoft.com/office/drawing/2014/main" xmlns="" id="{00000000-0008-0000-5400-000005000000}"/>
            </a:ext>
          </a:extLst>
        </xdr:cNvPr>
        <xdr:cNvPicPr>
          <a:picLocks noChangeAspect="1"/>
        </xdr:cNvPicPr>
      </xdr:nvPicPr>
      <xdr:blipFill>
        <a:blip xmlns:r="http://schemas.openxmlformats.org/officeDocument/2006/relationships" r:embed="rId1"/>
        <a:stretch>
          <a:fillRect/>
        </a:stretch>
      </xdr:blipFill>
      <xdr:spPr>
        <a:xfrm>
          <a:off x="6511192" y="227134"/>
          <a:ext cx="1207238" cy="549831"/>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0"/>
  <sheetViews>
    <sheetView tabSelected="1" zoomScale="85" zoomScaleNormal="85" workbookViewId="0">
      <selection activeCell="F2" sqref="F2"/>
    </sheetView>
  </sheetViews>
  <sheetFormatPr baseColWidth="10" defaultRowHeight="15" x14ac:dyDescent="0.25"/>
  <cols>
    <col min="6" max="6" width="60" customWidth="1"/>
    <col min="9" max="9" width="22.28515625" customWidth="1"/>
    <col min="10" max="10" width="17.42578125" bestFit="1" customWidth="1"/>
    <col min="11" max="11" width="14" bestFit="1" customWidth="1"/>
  </cols>
  <sheetData>
    <row r="1" spans="2:10" ht="120" customHeight="1" x14ac:dyDescent="0.25">
      <c r="B1" s="253" t="s">
        <v>239</v>
      </c>
      <c r="C1" s="253"/>
      <c r="D1" s="253"/>
      <c r="E1" s="253"/>
      <c r="F1" s="253"/>
      <c r="G1" s="253"/>
      <c r="H1" s="253"/>
      <c r="I1" s="253"/>
      <c r="J1" s="253"/>
    </row>
    <row r="2" spans="2:10" ht="85.5" customHeight="1" thickBot="1" x14ac:dyDescent="0.3"/>
    <row r="3" spans="2:10" x14ac:dyDescent="0.25">
      <c r="B3" s="239" t="s">
        <v>238</v>
      </c>
      <c r="C3" s="240"/>
      <c r="D3" s="240"/>
      <c r="E3" s="240"/>
      <c r="F3" s="240"/>
      <c r="G3" s="240"/>
      <c r="H3" s="240"/>
      <c r="I3" s="240"/>
      <c r="J3" s="241"/>
    </row>
    <row r="4" spans="2:10" x14ac:dyDescent="0.25">
      <c r="B4" s="242"/>
      <c r="C4" s="243"/>
      <c r="D4" s="243"/>
      <c r="E4" s="243"/>
      <c r="F4" s="243"/>
      <c r="G4" s="243"/>
      <c r="H4" s="243"/>
      <c r="I4" s="243"/>
      <c r="J4" s="244"/>
    </row>
    <row r="5" spans="2:10" x14ac:dyDescent="0.25">
      <c r="B5" s="245" t="s">
        <v>0</v>
      </c>
      <c r="C5" s="247" t="s">
        <v>1</v>
      </c>
      <c r="D5" s="247" t="s">
        <v>2</v>
      </c>
      <c r="E5" s="247"/>
      <c r="F5" s="247" t="s">
        <v>3</v>
      </c>
      <c r="G5" s="247" t="s">
        <v>4</v>
      </c>
      <c r="H5" s="247" t="s">
        <v>5</v>
      </c>
      <c r="I5" s="249" t="s">
        <v>6</v>
      </c>
      <c r="J5" s="251" t="s">
        <v>7</v>
      </c>
    </row>
    <row r="6" spans="2:10" ht="15.75" thickBot="1" x14ac:dyDescent="0.3">
      <c r="B6" s="246"/>
      <c r="C6" s="248"/>
      <c r="D6" s="1" t="s">
        <v>8</v>
      </c>
      <c r="E6" s="1" t="s">
        <v>9</v>
      </c>
      <c r="F6" s="248"/>
      <c r="G6" s="248"/>
      <c r="H6" s="248"/>
      <c r="I6" s="250"/>
      <c r="J6" s="252"/>
    </row>
    <row r="7" spans="2:10" x14ac:dyDescent="0.25">
      <c r="B7" s="2" t="s">
        <v>10</v>
      </c>
      <c r="C7" s="232" t="s">
        <v>11</v>
      </c>
      <c r="D7" s="233"/>
      <c r="E7" s="233"/>
      <c r="F7" s="233"/>
      <c r="G7" s="233"/>
      <c r="H7" s="233"/>
      <c r="I7" s="233"/>
      <c r="J7" s="234"/>
    </row>
    <row r="8" spans="2:10" x14ac:dyDescent="0.25">
      <c r="B8" s="3">
        <v>1</v>
      </c>
      <c r="C8" s="4" t="s">
        <v>12</v>
      </c>
      <c r="D8" s="4" t="s">
        <v>13</v>
      </c>
      <c r="E8" s="5"/>
      <c r="F8" s="6" t="s">
        <v>14</v>
      </c>
      <c r="G8" s="4" t="s">
        <v>15</v>
      </c>
      <c r="H8" s="7">
        <v>1.1000000000000001</v>
      </c>
      <c r="I8" s="8">
        <v>1813742</v>
      </c>
      <c r="J8" s="9">
        <v>1995116</v>
      </c>
    </row>
    <row r="9" spans="2:10" ht="42.75" x14ac:dyDescent="0.25">
      <c r="B9" s="3">
        <v>2</v>
      </c>
      <c r="C9" s="4" t="s">
        <v>16</v>
      </c>
      <c r="D9" s="4" t="s">
        <v>17</v>
      </c>
      <c r="E9" s="5"/>
      <c r="F9" s="6" t="s">
        <v>18</v>
      </c>
      <c r="G9" s="4" t="s">
        <v>19</v>
      </c>
      <c r="H9" s="7">
        <v>10235</v>
      </c>
      <c r="I9" s="8">
        <v>9669</v>
      </c>
      <c r="J9" s="9">
        <v>98962215</v>
      </c>
    </row>
    <row r="10" spans="2:10" ht="28.5" x14ac:dyDescent="0.25">
      <c r="B10" s="3">
        <v>3</v>
      </c>
      <c r="C10" s="4" t="s">
        <v>20</v>
      </c>
      <c r="D10" s="4" t="s">
        <v>21</v>
      </c>
      <c r="E10" s="5"/>
      <c r="F10" s="6" t="s">
        <v>218</v>
      </c>
      <c r="G10" s="4" t="s">
        <v>22</v>
      </c>
      <c r="H10" s="7">
        <v>1193</v>
      </c>
      <c r="I10" s="8">
        <v>6365</v>
      </c>
      <c r="J10" s="9">
        <v>7593445</v>
      </c>
    </row>
    <row r="11" spans="2:10" ht="15.75" thickBot="1" x14ac:dyDescent="0.3">
      <c r="B11" s="10"/>
      <c r="C11" s="235" t="s">
        <v>236</v>
      </c>
      <c r="D11" s="236"/>
      <c r="E11" s="236"/>
      <c r="F11" s="236"/>
      <c r="G11" s="236"/>
      <c r="H11" s="236"/>
      <c r="I11" s="236"/>
      <c r="J11" s="11">
        <v>108550776</v>
      </c>
    </row>
    <row r="12" spans="2:10" ht="15.75" thickBot="1" x14ac:dyDescent="0.3">
      <c r="C12" s="12"/>
      <c r="D12" s="13"/>
      <c r="E12" s="13"/>
      <c r="F12" s="13"/>
      <c r="G12" s="13"/>
      <c r="H12" s="13"/>
      <c r="I12" s="13"/>
      <c r="J12" s="14"/>
    </row>
    <row r="13" spans="2:10" x14ac:dyDescent="0.25">
      <c r="B13" s="2" t="s">
        <v>23</v>
      </c>
      <c r="C13" s="232" t="s">
        <v>24</v>
      </c>
      <c r="D13" s="233"/>
      <c r="E13" s="233"/>
      <c r="F13" s="233"/>
      <c r="G13" s="233"/>
      <c r="H13" s="233"/>
      <c r="I13" s="233"/>
      <c r="J13" s="234"/>
    </row>
    <row r="14" spans="2:10" x14ac:dyDescent="0.25">
      <c r="B14" s="3">
        <v>4</v>
      </c>
      <c r="C14" s="4" t="s">
        <v>25</v>
      </c>
      <c r="D14" s="4" t="s">
        <v>26</v>
      </c>
      <c r="E14" s="5"/>
      <c r="F14" s="6" t="s">
        <v>27</v>
      </c>
      <c r="G14" s="4" t="s">
        <v>19</v>
      </c>
      <c r="H14" s="7">
        <v>10235</v>
      </c>
      <c r="I14" s="8">
        <v>1914</v>
      </c>
      <c r="J14" s="9">
        <v>19589790</v>
      </c>
    </row>
    <row r="15" spans="2:10" x14ac:dyDescent="0.25">
      <c r="B15" s="3">
        <v>5</v>
      </c>
      <c r="C15" s="5" t="s">
        <v>28</v>
      </c>
      <c r="D15" s="5" t="s">
        <v>29</v>
      </c>
      <c r="E15" s="5"/>
      <c r="F15" s="6" t="s">
        <v>30</v>
      </c>
      <c r="G15" s="4" t="s">
        <v>22</v>
      </c>
      <c r="H15" s="7">
        <v>1316</v>
      </c>
      <c r="I15" s="8">
        <v>102150</v>
      </c>
      <c r="J15" s="9">
        <v>134429400</v>
      </c>
    </row>
    <row r="16" spans="2:10" x14ac:dyDescent="0.25">
      <c r="B16" s="3">
        <v>6</v>
      </c>
      <c r="C16" s="5" t="s">
        <v>31</v>
      </c>
      <c r="D16" s="5" t="s">
        <v>32</v>
      </c>
      <c r="E16" s="5"/>
      <c r="F16" s="6" t="s">
        <v>33</v>
      </c>
      <c r="G16" s="4" t="s">
        <v>22</v>
      </c>
      <c r="H16" s="7">
        <v>1441</v>
      </c>
      <c r="I16" s="8">
        <v>154961</v>
      </c>
      <c r="J16" s="9">
        <v>223298801</v>
      </c>
    </row>
    <row r="17" spans="2:10" ht="15.75" thickBot="1" x14ac:dyDescent="0.3">
      <c r="B17" s="10"/>
      <c r="C17" s="235" t="s">
        <v>235</v>
      </c>
      <c r="D17" s="236"/>
      <c r="E17" s="236"/>
      <c r="F17" s="236"/>
      <c r="G17" s="236"/>
      <c r="H17" s="236"/>
      <c r="I17" s="236"/>
      <c r="J17" s="11">
        <v>377317991</v>
      </c>
    </row>
    <row r="18" spans="2:10" ht="15.75" thickBot="1" x14ac:dyDescent="0.3">
      <c r="C18" s="12"/>
      <c r="D18" s="13"/>
      <c r="E18" s="13"/>
      <c r="F18" s="13"/>
      <c r="G18" s="13"/>
      <c r="H18" s="13"/>
      <c r="I18" s="13"/>
      <c r="J18" s="14"/>
    </row>
    <row r="19" spans="2:10" x14ac:dyDescent="0.25">
      <c r="B19" s="2" t="s">
        <v>34</v>
      </c>
      <c r="C19" s="232" t="s">
        <v>35</v>
      </c>
      <c r="D19" s="233"/>
      <c r="E19" s="233"/>
      <c r="F19" s="233"/>
      <c r="G19" s="233"/>
      <c r="H19" s="233"/>
      <c r="I19" s="233"/>
      <c r="J19" s="234"/>
    </row>
    <row r="20" spans="2:10" ht="28.5" x14ac:dyDescent="0.25">
      <c r="B20" s="3">
        <v>7</v>
      </c>
      <c r="C20" s="4" t="s">
        <v>237</v>
      </c>
      <c r="D20" s="4"/>
      <c r="E20" s="4" t="s">
        <v>237</v>
      </c>
      <c r="F20" s="6" t="s">
        <v>36</v>
      </c>
      <c r="G20" s="4" t="s">
        <v>19</v>
      </c>
      <c r="H20" s="7">
        <v>4018</v>
      </c>
      <c r="I20" s="8">
        <v>118263</v>
      </c>
      <c r="J20" s="9">
        <v>475180734</v>
      </c>
    </row>
    <row r="21" spans="2:10" x14ac:dyDescent="0.25">
      <c r="B21" s="3">
        <v>8</v>
      </c>
      <c r="C21" s="4" t="s">
        <v>37</v>
      </c>
      <c r="D21" s="4" t="s">
        <v>38</v>
      </c>
      <c r="E21" s="5"/>
      <c r="F21" s="6" t="s">
        <v>39</v>
      </c>
      <c r="G21" s="4" t="s">
        <v>19</v>
      </c>
      <c r="H21" s="7">
        <v>3236</v>
      </c>
      <c r="I21" s="8">
        <v>86735</v>
      </c>
      <c r="J21" s="9">
        <v>280674460</v>
      </c>
    </row>
    <row r="22" spans="2:10" ht="42.75" x14ac:dyDescent="0.25">
      <c r="B22" s="3">
        <v>9</v>
      </c>
      <c r="C22" s="4" t="s">
        <v>40</v>
      </c>
      <c r="D22" s="4"/>
      <c r="E22" s="4" t="s">
        <v>40</v>
      </c>
      <c r="F22" s="6" t="s">
        <v>41</v>
      </c>
      <c r="G22" s="4" t="s">
        <v>42</v>
      </c>
      <c r="H22" s="7">
        <v>3156</v>
      </c>
      <c r="I22" s="8">
        <v>58281</v>
      </c>
      <c r="J22" s="9">
        <v>183934836</v>
      </c>
    </row>
    <row r="23" spans="2:10" ht="15.75" thickBot="1" x14ac:dyDescent="0.3">
      <c r="B23" s="10"/>
      <c r="C23" s="235" t="s">
        <v>234</v>
      </c>
      <c r="D23" s="236"/>
      <c r="E23" s="236"/>
      <c r="F23" s="236"/>
      <c r="G23" s="236"/>
      <c r="H23" s="236"/>
      <c r="I23" s="236"/>
      <c r="J23" s="11">
        <v>939790030</v>
      </c>
    </row>
    <row r="24" spans="2:10" ht="15.75" thickBot="1" x14ac:dyDescent="0.3">
      <c r="B24" s="15"/>
      <c r="C24" s="16"/>
      <c r="D24" s="15"/>
      <c r="E24" s="15"/>
      <c r="F24" s="17"/>
      <c r="G24" s="17"/>
      <c r="H24" s="18"/>
      <c r="I24" s="19"/>
      <c r="J24" s="19"/>
    </row>
    <row r="25" spans="2:10" x14ac:dyDescent="0.25">
      <c r="B25" s="2" t="s">
        <v>43</v>
      </c>
      <c r="C25" s="232" t="s">
        <v>44</v>
      </c>
      <c r="D25" s="233"/>
      <c r="E25" s="233"/>
      <c r="F25" s="233"/>
      <c r="G25" s="233"/>
      <c r="H25" s="233"/>
      <c r="I25" s="233"/>
      <c r="J25" s="234"/>
    </row>
    <row r="26" spans="2:10" ht="28.5" x14ac:dyDescent="0.25">
      <c r="B26" s="3">
        <v>10</v>
      </c>
      <c r="C26" s="4" t="s">
        <v>221</v>
      </c>
      <c r="D26" s="4"/>
      <c r="E26" s="5" t="s">
        <v>47</v>
      </c>
      <c r="F26" s="6" t="s">
        <v>45</v>
      </c>
      <c r="G26" s="4" t="s">
        <v>46</v>
      </c>
      <c r="H26" s="7">
        <v>114</v>
      </c>
      <c r="I26" s="8">
        <v>45645</v>
      </c>
      <c r="J26" s="9">
        <v>5203530</v>
      </c>
    </row>
    <row r="27" spans="2:10" ht="28.5" x14ac:dyDescent="0.25">
      <c r="B27" s="3">
        <v>11</v>
      </c>
      <c r="C27" s="5" t="s">
        <v>47</v>
      </c>
      <c r="D27" s="5" t="s">
        <v>48</v>
      </c>
      <c r="E27" s="20"/>
      <c r="F27" s="6" t="s">
        <v>49</v>
      </c>
      <c r="G27" s="4" t="s">
        <v>46</v>
      </c>
      <c r="H27" s="7">
        <v>529</v>
      </c>
      <c r="I27" s="8">
        <v>17644</v>
      </c>
      <c r="J27" s="9">
        <v>9333676</v>
      </c>
    </row>
    <row r="28" spans="2:10" ht="28.5" x14ac:dyDescent="0.25">
      <c r="B28" s="3">
        <v>12</v>
      </c>
      <c r="C28" s="5" t="s">
        <v>50</v>
      </c>
      <c r="D28" s="5" t="s">
        <v>51</v>
      </c>
      <c r="E28" s="20"/>
      <c r="F28" s="6" t="s">
        <v>52</v>
      </c>
      <c r="G28" s="4" t="s">
        <v>46</v>
      </c>
      <c r="H28" s="7">
        <v>176</v>
      </c>
      <c r="I28" s="8">
        <v>57280</v>
      </c>
      <c r="J28" s="9">
        <v>10081280</v>
      </c>
    </row>
    <row r="29" spans="2:10" ht="28.5" x14ac:dyDescent="0.25">
      <c r="B29" s="3">
        <v>13</v>
      </c>
      <c r="C29" s="4" t="s">
        <v>53</v>
      </c>
      <c r="D29" s="4" t="s">
        <v>54</v>
      </c>
      <c r="E29" s="5"/>
      <c r="F29" s="6" t="s">
        <v>55</v>
      </c>
      <c r="G29" s="4" t="s">
        <v>42</v>
      </c>
      <c r="H29" s="7">
        <v>4094</v>
      </c>
      <c r="I29" s="8">
        <v>66173</v>
      </c>
      <c r="J29" s="9">
        <v>270912262</v>
      </c>
    </row>
    <row r="30" spans="2:10" ht="28.5" x14ac:dyDescent="0.25">
      <c r="B30" s="3">
        <v>14</v>
      </c>
      <c r="C30" s="4" t="s">
        <v>56</v>
      </c>
      <c r="D30" s="4" t="s">
        <v>57</v>
      </c>
      <c r="E30" s="5"/>
      <c r="F30" s="6" t="s">
        <v>58</v>
      </c>
      <c r="G30" s="4" t="s">
        <v>22</v>
      </c>
      <c r="H30" s="7">
        <v>338</v>
      </c>
      <c r="I30" s="8">
        <v>580107</v>
      </c>
      <c r="J30" s="9">
        <v>196076166</v>
      </c>
    </row>
    <row r="31" spans="2:10" x14ac:dyDescent="0.25">
      <c r="B31" s="3">
        <v>15</v>
      </c>
      <c r="C31" s="4" t="s">
        <v>59</v>
      </c>
      <c r="D31" s="4" t="s">
        <v>60</v>
      </c>
      <c r="E31" s="5"/>
      <c r="F31" s="6" t="s">
        <v>61</v>
      </c>
      <c r="G31" s="4" t="s">
        <v>62</v>
      </c>
      <c r="H31" s="7">
        <v>69106</v>
      </c>
      <c r="I31" s="8">
        <v>4974.0000003972373</v>
      </c>
      <c r="J31" s="9">
        <v>343733244</v>
      </c>
    </row>
    <row r="32" spans="2:10" x14ac:dyDescent="0.25">
      <c r="B32" s="3">
        <v>16</v>
      </c>
      <c r="C32" s="4" t="s">
        <v>63</v>
      </c>
      <c r="D32" s="4"/>
      <c r="E32" s="4" t="s">
        <v>63</v>
      </c>
      <c r="F32" s="6" t="s">
        <v>64</v>
      </c>
      <c r="G32" s="4" t="s">
        <v>42</v>
      </c>
      <c r="H32" s="7">
        <v>13283</v>
      </c>
      <c r="I32" s="8">
        <v>2221</v>
      </c>
      <c r="J32" s="9">
        <v>29501543</v>
      </c>
    </row>
    <row r="33" spans="2:10" x14ac:dyDescent="0.25">
      <c r="B33" s="3">
        <v>17</v>
      </c>
      <c r="C33" s="21" t="s">
        <v>65</v>
      </c>
      <c r="D33" s="21"/>
      <c r="E33" s="21" t="s">
        <v>65</v>
      </c>
      <c r="F33" s="6" t="s">
        <v>66</v>
      </c>
      <c r="G33" s="4" t="s">
        <v>42</v>
      </c>
      <c r="H33" s="7">
        <v>13283</v>
      </c>
      <c r="I33" s="8">
        <v>2070</v>
      </c>
      <c r="J33" s="9">
        <v>27495810</v>
      </c>
    </row>
    <row r="34" spans="2:10" ht="28.5" x14ac:dyDescent="0.25">
      <c r="B34" s="3">
        <v>18</v>
      </c>
      <c r="C34" s="4" t="s">
        <v>67</v>
      </c>
      <c r="D34" s="4" t="s">
        <v>68</v>
      </c>
      <c r="E34" s="4"/>
      <c r="F34" s="6" t="s">
        <v>69</v>
      </c>
      <c r="G34" s="4" t="s">
        <v>42</v>
      </c>
      <c r="H34" s="7">
        <v>126</v>
      </c>
      <c r="I34" s="8">
        <v>527058</v>
      </c>
      <c r="J34" s="9">
        <v>66409308</v>
      </c>
    </row>
    <row r="35" spans="2:10" x14ac:dyDescent="0.25">
      <c r="B35" s="3">
        <v>19</v>
      </c>
      <c r="C35" s="4" t="s">
        <v>70</v>
      </c>
      <c r="D35" s="4" t="s">
        <v>38</v>
      </c>
      <c r="E35" s="5"/>
      <c r="F35" s="6" t="s">
        <v>71</v>
      </c>
      <c r="G35" s="4" t="s">
        <v>46</v>
      </c>
      <c r="H35" s="7">
        <v>313</v>
      </c>
      <c r="I35" s="8">
        <v>569761</v>
      </c>
      <c r="J35" s="9">
        <v>178335193</v>
      </c>
    </row>
    <row r="36" spans="2:10" ht="15.75" thickBot="1" x14ac:dyDescent="0.3">
      <c r="B36" s="22"/>
      <c r="C36" s="235" t="s">
        <v>233</v>
      </c>
      <c r="D36" s="236"/>
      <c r="E36" s="236"/>
      <c r="F36" s="236"/>
      <c r="G36" s="236"/>
      <c r="H36" s="236"/>
      <c r="I36" s="236"/>
      <c r="J36" s="11">
        <v>1137082012</v>
      </c>
    </row>
    <row r="37" spans="2:10" ht="15.75" thickBot="1" x14ac:dyDescent="0.3">
      <c r="B37" s="16"/>
      <c r="C37" s="13"/>
      <c r="D37" s="13"/>
      <c r="E37" s="13"/>
      <c r="F37" s="13"/>
      <c r="G37" s="13"/>
      <c r="H37" s="13"/>
      <c r="I37" s="13"/>
      <c r="J37" s="14"/>
    </row>
    <row r="38" spans="2:10" x14ac:dyDescent="0.25">
      <c r="B38" s="2" t="s">
        <v>72</v>
      </c>
      <c r="C38" s="232" t="s">
        <v>73</v>
      </c>
      <c r="D38" s="233"/>
      <c r="E38" s="233"/>
      <c r="F38" s="233"/>
      <c r="G38" s="233"/>
      <c r="H38" s="233"/>
      <c r="I38" s="233"/>
      <c r="J38" s="234"/>
    </row>
    <row r="39" spans="2:10" ht="30" customHeight="1" x14ac:dyDescent="0.25">
      <c r="B39" s="3">
        <v>20</v>
      </c>
      <c r="C39" s="4" t="s">
        <v>74</v>
      </c>
      <c r="D39" s="237" t="s">
        <v>75</v>
      </c>
      <c r="E39" s="238"/>
      <c r="F39" s="6" t="s">
        <v>77</v>
      </c>
      <c r="G39" s="6" t="s">
        <v>76</v>
      </c>
      <c r="H39" s="4">
        <v>3</v>
      </c>
      <c r="I39" s="23">
        <v>395705.09780448105</v>
      </c>
      <c r="J39" s="9">
        <v>1187115</v>
      </c>
    </row>
    <row r="40" spans="2:10" ht="28.5" x14ac:dyDescent="0.25">
      <c r="B40" s="3">
        <v>21</v>
      </c>
      <c r="C40" s="4" t="s">
        <v>78</v>
      </c>
      <c r="D40" s="237" t="s">
        <v>75</v>
      </c>
      <c r="E40" s="238"/>
      <c r="F40" s="6" t="s">
        <v>79</v>
      </c>
      <c r="G40" s="6" t="s">
        <v>76</v>
      </c>
      <c r="H40" s="7">
        <v>24</v>
      </c>
      <c r="I40" s="8">
        <v>260491</v>
      </c>
      <c r="J40" s="9">
        <v>6251784</v>
      </c>
    </row>
    <row r="41" spans="2:10" ht="15.75" thickBot="1" x14ac:dyDescent="0.3">
      <c r="B41" s="22"/>
      <c r="C41" s="235" t="s">
        <v>80</v>
      </c>
      <c r="D41" s="236"/>
      <c r="E41" s="236"/>
      <c r="F41" s="236"/>
      <c r="G41" s="236"/>
      <c r="H41" s="236"/>
      <c r="I41" s="236"/>
      <c r="J41" s="11">
        <v>7438899</v>
      </c>
    </row>
    <row r="42" spans="2:10" ht="15.75" thickBot="1" x14ac:dyDescent="0.3">
      <c r="B42" s="16"/>
      <c r="C42" s="24"/>
      <c r="D42" s="13"/>
      <c r="E42" s="13"/>
      <c r="F42" s="13"/>
      <c r="G42" s="13"/>
      <c r="H42" s="13"/>
      <c r="I42" s="13"/>
      <c r="J42" s="14"/>
    </row>
    <row r="43" spans="2:10" x14ac:dyDescent="0.25">
      <c r="B43" s="2" t="s">
        <v>81</v>
      </c>
      <c r="C43" s="232" t="s">
        <v>231</v>
      </c>
      <c r="D43" s="233" t="s">
        <v>82</v>
      </c>
      <c r="E43" s="233"/>
      <c r="F43" s="233"/>
      <c r="G43" s="233"/>
      <c r="H43" s="233"/>
      <c r="I43" s="233"/>
      <c r="J43" s="234"/>
    </row>
    <row r="44" spans="2:10" ht="71.25" x14ac:dyDescent="0.25">
      <c r="B44" s="3">
        <v>22</v>
      </c>
      <c r="C44" s="4" t="s">
        <v>83</v>
      </c>
      <c r="D44" s="4" t="s">
        <v>84</v>
      </c>
      <c r="E44" s="5"/>
      <c r="F44" s="6" t="s">
        <v>85</v>
      </c>
      <c r="G44" s="6" t="s">
        <v>86</v>
      </c>
      <c r="H44" s="7">
        <v>51430.458322675273</v>
      </c>
      <c r="I44" s="8">
        <v>1099.9999998723827</v>
      </c>
      <c r="J44" s="9">
        <v>56573504</v>
      </c>
    </row>
    <row r="45" spans="2:10" ht="15.75" thickBot="1" x14ac:dyDescent="0.3">
      <c r="B45" s="22"/>
      <c r="C45" s="235" t="s">
        <v>232</v>
      </c>
      <c r="D45" s="236"/>
      <c r="E45" s="236"/>
      <c r="F45" s="236"/>
      <c r="G45" s="236"/>
      <c r="H45" s="236"/>
      <c r="I45" s="236"/>
      <c r="J45" s="37">
        <v>56573504</v>
      </c>
    </row>
    <row r="46" spans="2:10" x14ac:dyDescent="0.25">
      <c r="B46" s="16"/>
      <c r="C46" s="13"/>
      <c r="D46" s="13"/>
      <c r="E46" s="13"/>
      <c r="F46" s="13"/>
      <c r="G46" s="13"/>
      <c r="H46" s="13"/>
      <c r="I46" s="13"/>
      <c r="J46" s="19"/>
    </row>
    <row r="47" spans="2:10" ht="15.75" thickBot="1" x14ac:dyDescent="0.3">
      <c r="B47" s="16"/>
      <c r="C47" s="25"/>
      <c r="D47" s="15"/>
      <c r="E47" s="15"/>
      <c r="F47" s="25"/>
      <c r="G47" s="25"/>
      <c r="H47" s="25"/>
      <c r="I47" s="25"/>
      <c r="J47" s="17"/>
    </row>
    <row r="48" spans="2:10" x14ac:dyDescent="0.25">
      <c r="C48" s="256" t="s">
        <v>87</v>
      </c>
      <c r="D48" s="257"/>
      <c r="E48" s="257"/>
      <c r="F48" s="257"/>
      <c r="G48" s="257"/>
      <c r="H48" s="257"/>
      <c r="I48" s="26"/>
      <c r="J48" s="27">
        <v>2626753212</v>
      </c>
    </row>
    <row r="49" spans="3:11" x14ac:dyDescent="0.25">
      <c r="C49" s="258" t="s">
        <v>88</v>
      </c>
      <c r="D49" s="259"/>
      <c r="E49" s="259"/>
      <c r="F49" s="259"/>
      <c r="G49" s="259"/>
      <c r="H49" s="260"/>
      <c r="I49" s="28">
        <v>0.22</v>
      </c>
      <c r="J49" s="9">
        <v>577885707</v>
      </c>
    </row>
    <row r="50" spans="3:11" x14ac:dyDescent="0.25">
      <c r="C50" s="261" t="s">
        <v>89</v>
      </c>
      <c r="D50" s="262"/>
      <c r="E50" s="262"/>
      <c r="F50" s="262"/>
      <c r="G50" s="262"/>
      <c r="H50" s="263"/>
      <c r="I50" s="28">
        <v>0.05</v>
      </c>
      <c r="J50" s="9">
        <v>131337661</v>
      </c>
    </row>
    <row r="51" spans="3:11" x14ac:dyDescent="0.25">
      <c r="C51" s="264" t="s">
        <v>90</v>
      </c>
      <c r="D51" s="265"/>
      <c r="E51" s="265"/>
      <c r="F51" s="265"/>
      <c r="G51" s="265"/>
      <c r="H51" s="265"/>
      <c r="I51" s="228">
        <v>0.27</v>
      </c>
      <c r="J51" s="227">
        <v>709223368</v>
      </c>
    </row>
    <row r="52" spans="3:11" x14ac:dyDescent="0.25">
      <c r="C52" s="266" t="s">
        <v>91</v>
      </c>
      <c r="D52" s="267"/>
      <c r="E52" s="267"/>
      <c r="F52" s="267"/>
      <c r="G52" s="267"/>
      <c r="H52" s="267"/>
      <c r="I52" s="268"/>
      <c r="J52" s="29">
        <v>3335976580</v>
      </c>
    </row>
    <row r="53" spans="3:11" x14ac:dyDescent="0.25">
      <c r="C53" s="269" t="s">
        <v>92</v>
      </c>
      <c r="D53" s="270"/>
      <c r="E53" s="270"/>
      <c r="F53" s="270"/>
      <c r="G53" s="270"/>
      <c r="H53" s="270"/>
      <c r="I53" s="30">
        <v>0.19</v>
      </c>
      <c r="J53" s="31">
        <v>24954156</v>
      </c>
    </row>
    <row r="54" spans="3:11" x14ac:dyDescent="0.25">
      <c r="C54" s="271" t="s">
        <v>93</v>
      </c>
      <c r="D54" s="272"/>
      <c r="E54" s="272"/>
      <c r="F54" s="272"/>
      <c r="G54" s="272"/>
      <c r="H54" s="272"/>
      <c r="I54" s="32"/>
      <c r="J54" s="33">
        <v>3360930736</v>
      </c>
    </row>
    <row r="55" spans="3:11" ht="37.5" customHeight="1" x14ac:dyDescent="0.25">
      <c r="C55" s="275" t="s">
        <v>229</v>
      </c>
      <c r="D55" s="276"/>
      <c r="E55" s="276"/>
      <c r="F55" s="276"/>
      <c r="G55" s="276"/>
      <c r="H55" s="277"/>
      <c r="I55" s="229" t="s">
        <v>241</v>
      </c>
      <c r="J55" s="225">
        <v>137000000</v>
      </c>
    </row>
    <row r="56" spans="3:11" x14ac:dyDescent="0.25">
      <c r="C56" s="273" t="s">
        <v>230</v>
      </c>
      <c r="D56" s="274"/>
      <c r="E56" s="274"/>
      <c r="F56" s="274"/>
      <c r="G56" s="274"/>
      <c r="H56" s="274"/>
      <c r="I56" s="230" t="s">
        <v>241</v>
      </c>
      <c r="J56" s="231">
        <v>140749950</v>
      </c>
    </row>
    <row r="57" spans="3:11" ht="15.75" thickBot="1" x14ac:dyDescent="0.3">
      <c r="C57" s="254" t="s">
        <v>240</v>
      </c>
      <c r="D57" s="255"/>
      <c r="E57" s="255"/>
      <c r="F57" s="255"/>
      <c r="G57" s="255"/>
      <c r="H57" s="255"/>
      <c r="I57" s="34"/>
      <c r="J57" s="35">
        <v>3638680686</v>
      </c>
      <c r="K57" s="226"/>
    </row>
    <row r="59" spans="3:11" x14ac:dyDescent="0.25">
      <c r="J59" s="36"/>
    </row>
    <row r="60" spans="3:11" x14ac:dyDescent="0.25">
      <c r="J60" s="36"/>
    </row>
  </sheetData>
  <mergeCells count="34">
    <mergeCell ref="D40:E40"/>
    <mergeCell ref="C7:J7"/>
    <mergeCell ref="C19:J19"/>
    <mergeCell ref="C23:I23"/>
    <mergeCell ref="B1:J1"/>
    <mergeCell ref="C57:H57"/>
    <mergeCell ref="C41:I41"/>
    <mergeCell ref="C43:J43"/>
    <mergeCell ref="C45:I45"/>
    <mergeCell ref="C48:H48"/>
    <mergeCell ref="C49:H49"/>
    <mergeCell ref="C50:H50"/>
    <mergeCell ref="C51:H51"/>
    <mergeCell ref="C52:I52"/>
    <mergeCell ref="C53:H53"/>
    <mergeCell ref="C54:H54"/>
    <mergeCell ref="C56:H56"/>
    <mergeCell ref="C55:H55"/>
    <mergeCell ref="C25:J25"/>
    <mergeCell ref="C36:I36"/>
    <mergeCell ref="C38:J38"/>
    <mergeCell ref="D39:E39"/>
    <mergeCell ref="B3:J4"/>
    <mergeCell ref="B5:B6"/>
    <mergeCell ref="C5:C6"/>
    <mergeCell ref="D5:E5"/>
    <mergeCell ref="F5:F6"/>
    <mergeCell ref="G5:G6"/>
    <mergeCell ref="H5:H6"/>
    <mergeCell ref="I5:I6"/>
    <mergeCell ref="J5:J6"/>
    <mergeCell ref="C11:I11"/>
    <mergeCell ref="C13:J13"/>
    <mergeCell ref="C17:I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6"/>
  <sheetViews>
    <sheetView topLeftCell="A47" zoomScale="78" zoomScaleNormal="78" workbookViewId="0">
      <selection activeCell="C57" sqref="C57:H57"/>
    </sheetView>
  </sheetViews>
  <sheetFormatPr baseColWidth="10" defaultRowHeight="15" x14ac:dyDescent="0.25"/>
  <cols>
    <col min="1" max="1" width="17" style="38" customWidth="1"/>
    <col min="2" max="4" width="11.42578125" style="38"/>
    <col min="5" max="5" width="14.42578125" style="38" customWidth="1"/>
    <col min="6" max="7" width="11.42578125" style="38"/>
    <col min="8" max="8" width="12.5703125" style="38" bestFit="1" customWidth="1"/>
    <col min="9" max="9" width="15.5703125" style="38" customWidth="1"/>
    <col min="10" max="10" width="17.5703125" style="38" bestFit="1" customWidth="1"/>
    <col min="11" max="11" width="11.42578125" style="38"/>
    <col min="12" max="12" width="12.5703125" style="38" bestFit="1"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69"/>
      <c r="D13" s="69"/>
      <c r="E13" s="278" t="s">
        <v>105</v>
      </c>
      <c r="F13" s="279"/>
      <c r="G13" s="279"/>
      <c r="H13" s="69" t="s">
        <v>95</v>
      </c>
      <c r="I13" s="69" t="s">
        <v>96</v>
      </c>
      <c r="J13" s="71"/>
      <c r="K13" s="69"/>
      <c r="L13" s="69"/>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26.25" thickBot="1" x14ac:dyDescent="0.3">
      <c r="A17" s="77" t="s">
        <v>107</v>
      </c>
      <c r="B17" s="283" t="s">
        <v>108</v>
      </c>
      <c r="C17" s="284"/>
      <c r="D17" s="284"/>
      <c r="E17" s="284"/>
      <c r="F17" s="284"/>
      <c r="G17" s="284"/>
      <c r="H17" s="284"/>
      <c r="I17" s="78"/>
      <c r="J17" s="79" t="s">
        <v>109</v>
      </c>
      <c r="K17" s="285" t="s">
        <v>110</v>
      </c>
      <c r="L17" s="286"/>
      <c r="M17" s="77" t="s">
        <v>111</v>
      </c>
    </row>
    <row r="18" spans="1:13" ht="15.75" hidden="1" thickBot="1" x14ac:dyDescent="0.3">
      <c r="A18" s="77" t="s">
        <v>107</v>
      </c>
      <c r="B18" s="283" t="s">
        <v>108</v>
      </c>
      <c r="C18" s="284"/>
      <c r="D18" s="284"/>
      <c r="E18" s="284"/>
      <c r="F18" s="284"/>
      <c r="G18" s="284"/>
      <c r="H18" s="284"/>
      <c r="I18" s="78"/>
      <c r="J18" s="80"/>
      <c r="K18" s="285" t="s">
        <v>110</v>
      </c>
      <c r="L18" s="286"/>
      <c r="M18" s="77" t="s">
        <v>111</v>
      </c>
    </row>
    <row r="19" spans="1:13" ht="15.75" thickBot="1" x14ac:dyDescent="0.3">
      <c r="A19" s="81" t="s">
        <v>143</v>
      </c>
      <c r="B19" s="82" t="s">
        <v>142</v>
      </c>
      <c r="C19" s="83"/>
      <c r="D19" s="83"/>
      <c r="E19" s="83"/>
      <c r="F19" s="83"/>
      <c r="G19" s="83"/>
      <c r="H19" s="83"/>
      <c r="I19" s="84"/>
      <c r="J19" s="85"/>
      <c r="K19" s="86" t="s">
        <v>136</v>
      </c>
      <c r="L19" s="87"/>
      <c r="M19" s="88"/>
    </row>
    <row r="20" spans="1:13" ht="5.25"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161</v>
      </c>
      <c r="B24" s="288"/>
      <c r="C24" s="288"/>
      <c r="D24" s="288"/>
      <c r="E24" s="288"/>
      <c r="F24" s="288"/>
      <c r="G24" s="290"/>
      <c r="H24" s="101"/>
      <c r="I24" s="102"/>
      <c r="J24" s="103">
        <v>64357.915309446245</v>
      </c>
      <c r="K24" s="104"/>
      <c r="L24" s="105">
        <v>20</v>
      </c>
      <c r="M24" s="106">
        <v>3217.8957654723122</v>
      </c>
    </row>
    <row r="25" spans="1:13" x14ac:dyDescent="0.25">
      <c r="A25" s="287" t="s">
        <v>162</v>
      </c>
      <c r="B25" s="288"/>
      <c r="C25" s="288"/>
      <c r="D25" s="288"/>
      <c r="E25" s="288"/>
      <c r="F25" s="288"/>
      <c r="G25" s="290"/>
      <c r="H25" s="101"/>
      <c r="I25" s="102"/>
      <c r="J25" s="103">
        <v>182347.4267100977</v>
      </c>
      <c r="K25" s="104"/>
      <c r="L25" s="105">
        <v>20</v>
      </c>
      <c r="M25" s="106">
        <v>9117.3713355048858</v>
      </c>
    </row>
    <row r="26" spans="1:13" x14ac:dyDescent="0.25">
      <c r="A26" s="287" t="s">
        <v>163</v>
      </c>
      <c r="B26" s="288"/>
      <c r="C26" s="288"/>
      <c r="D26" s="288"/>
      <c r="E26" s="288"/>
      <c r="F26" s="288"/>
      <c r="G26" s="290"/>
      <c r="H26" s="101"/>
      <c r="I26" s="102"/>
      <c r="J26" s="103">
        <v>128715.83061889249</v>
      </c>
      <c r="K26" s="104"/>
      <c r="L26" s="105">
        <v>20</v>
      </c>
      <c r="M26" s="106">
        <v>6435.7915309446244</v>
      </c>
    </row>
    <row r="27" spans="1:13" x14ac:dyDescent="0.25">
      <c r="A27" s="287"/>
      <c r="B27" s="288"/>
      <c r="C27" s="288"/>
      <c r="D27" s="288"/>
      <c r="E27" s="288"/>
      <c r="F27" s="288"/>
      <c r="G27" s="290"/>
      <c r="H27" s="297"/>
      <c r="I27" s="298"/>
      <c r="J27" s="103"/>
      <c r="K27" s="299"/>
      <c r="L27" s="300"/>
      <c r="M27" s="106"/>
    </row>
    <row r="28" spans="1:13" x14ac:dyDescent="0.25">
      <c r="A28" s="287"/>
      <c r="B28" s="288"/>
      <c r="C28" s="288"/>
      <c r="D28" s="289"/>
      <c r="E28" s="288"/>
      <c r="F28" s="288"/>
      <c r="G28" s="290"/>
      <c r="H28" s="110"/>
      <c r="I28" s="111"/>
      <c r="J28" s="108"/>
      <c r="K28" s="112"/>
      <c r="L28" s="113"/>
      <c r="M28" s="114"/>
    </row>
    <row r="29" spans="1:13" x14ac:dyDescent="0.25">
      <c r="A29" s="303" t="s">
        <v>119</v>
      </c>
      <c r="B29" s="304"/>
      <c r="C29" s="304"/>
      <c r="D29" s="115"/>
      <c r="E29" s="116"/>
      <c r="F29" s="116"/>
      <c r="G29" s="117"/>
      <c r="H29" s="110"/>
      <c r="I29" s="111"/>
      <c r="J29" s="118"/>
      <c r="K29" s="112"/>
      <c r="L29" s="183">
        <v>0.01</v>
      </c>
      <c r="M29" s="119">
        <v>12.71875</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v>18783.777381921824</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28" t="s">
        <v>110</v>
      </c>
      <c r="J35" s="129" t="s">
        <v>111</v>
      </c>
      <c r="K35" s="315" t="s">
        <v>122</v>
      </c>
      <c r="L35" s="314"/>
      <c r="M35" s="131" t="s">
        <v>118</v>
      </c>
    </row>
    <row r="36" spans="1:13" x14ac:dyDescent="0.25">
      <c r="A36" s="132" t="s">
        <v>199</v>
      </c>
      <c r="B36" s="133"/>
      <c r="C36" s="133"/>
      <c r="D36" s="133"/>
      <c r="E36" s="133"/>
      <c r="F36" s="133"/>
      <c r="G36" s="133"/>
      <c r="H36" s="102"/>
      <c r="I36" s="63" t="s">
        <v>136</v>
      </c>
      <c r="J36" s="134">
        <v>1.3</v>
      </c>
      <c r="K36" s="101"/>
      <c r="L36" s="184">
        <v>58527.932632867552</v>
      </c>
      <c r="M36" s="106">
        <v>76086.312422727817</v>
      </c>
    </row>
    <row r="37" spans="1:13" x14ac:dyDescent="0.25">
      <c r="A37" s="132" t="s">
        <v>197</v>
      </c>
      <c r="B37" s="133"/>
      <c r="C37" s="133"/>
      <c r="D37" s="133"/>
      <c r="E37" s="133"/>
      <c r="F37" s="133"/>
      <c r="G37" s="133"/>
      <c r="H37" s="102"/>
      <c r="I37" s="63" t="s">
        <v>196</v>
      </c>
      <c r="J37" s="134">
        <v>24</v>
      </c>
      <c r="K37" s="101"/>
      <c r="L37" s="184">
        <v>67.45979980626413</v>
      </c>
      <c r="M37" s="106">
        <v>1619.0351953503391</v>
      </c>
    </row>
    <row r="38" spans="1:13" x14ac:dyDescent="0.25">
      <c r="A38" s="132"/>
      <c r="B38" s="133"/>
      <c r="C38" s="133"/>
      <c r="D38" s="133"/>
      <c r="E38" s="133"/>
      <c r="F38" s="133"/>
      <c r="G38" s="133"/>
      <c r="H38" s="102"/>
      <c r="I38" s="63"/>
      <c r="J38" s="134"/>
      <c r="K38" s="101"/>
      <c r="L38" s="135"/>
      <c r="M38" s="106"/>
    </row>
    <row r="39" spans="1:13" x14ac:dyDescent="0.25">
      <c r="A39" s="132"/>
      <c r="B39" s="133"/>
      <c r="C39" s="133"/>
      <c r="D39" s="133"/>
      <c r="E39" s="133"/>
      <c r="F39" s="133"/>
      <c r="G39" s="133"/>
      <c r="H39" s="102"/>
      <c r="I39" s="63"/>
      <c r="J39" s="134"/>
      <c r="K39" s="101"/>
      <c r="L39" s="135"/>
      <c r="M39" s="136"/>
    </row>
    <row r="40" spans="1:13" x14ac:dyDescent="0.25">
      <c r="A40" s="132"/>
      <c r="B40" s="133"/>
      <c r="C40" s="133"/>
      <c r="D40" s="133"/>
      <c r="E40" s="133"/>
      <c r="F40" s="133"/>
      <c r="G40" s="133"/>
      <c r="H40" s="102"/>
      <c r="I40" s="63"/>
      <c r="J40" s="134"/>
      <c r="K40" s="101"/>
      <c r="L40" s="135"/>
      <c r="M40" s="136"/>
    </row>
    <row r="41" spans="1:13" ht="15.75" thickBot="1" x14ac:dyDescent="0.3">
      <c r="A41" s="316"/>
      <c r="B41" s="317"/>
      <c r="C41" s="317"/>
      <c r="D41" s="317"/>
      <c r="E41" s="317"/>
      <c r="F41" s="317"/>
      <c r="G41" s="317"/>
      <c r="H41" s="298"/>
      <c r="I41" s="137"/>
      <c r="J41" s="138"/>
      <c r="K41" s="318"/>
      <c r="L41" s="319"/>
      <c r="M41" s="139"/>
    </row>
    <row r="42" spans="1:13" ht="15.75" thickBot="1" x14ac:dyDescent="0.3">
      <c r="A42" s="309" t="s">
        <v>120</v>
      </c>
      <c r="B42" s="310"/>
      <c r="C42" s="310"/>
      <c r="D42" s="310"/>
      <c r="E42" s="310"/>
      <c r="F42" s="310"/>
      <c r="G42" s="310"/>
      <c r="H42" s="310"/>
      <c r="I42" s="310"/>
      <c r="J42" s="310"/>
      <c r="K42" s="310"/>
      <c r="L42" s="311"/>
      <c r="M42" s="180">
        <v>77705.347618078158</v>
      </c>
    </row>
    <row r="43" spans="1:13" x14ac:dyDescent="0.25">
      <c r="A43" s="74"/>
      <c r="B43" s="75"/>
      <c r="C43" s="75"/>
      <c r="D43" s="75"/>
      <c r="E43" s="75"/>
      <c r="F43" s="75"/>
      <c r="G43" s="75"/>
      <c r="H43" s="75"/>
      <c r="I43" s="75"/>
      <c r="J43" s="75"/>
      <c r="K43" s="75"/>
      <c r="L43" s="75"/>
      <c r="M43" s="76"/>
    </row>
    <row r="44" spans="1:13" x14ac:dyDescent="0.25">
      <c r="A44" s="124" t="s">
        <v>123</v>
      </c>
      <c r="B44" s="125"/>
      <c r="C44" s="125"/>
      <c r="D44" s="125"/>
      <c r="E44" s="125"/>
      <c r="F44" s="125"/>
      <c r="G44" s="125"/>
      <c r="H44" s="125"/>
      <c r="I44" s="125"/>
      <c r="J44" s="125"/>
      <c r="K44" s="125"/>
      <c r="L44" s="125"/>
      <c r="M44" s="126"/>
    </row>
    <row r="45" spans="1:13" ht="15.75" thickBot="1" x14ac:dyDescent="0.3">
      <c r="A45" s="141"/>
      <c r="B45" s="96"/>
      <c r="C45" s="96"/>
      <c r="D45" s="96"/>
      <c r="E45" s="96"/>
      <c r="F45" s="96"/>
      <c r="G45" s="96"/>
      <c r="H45" s="96"/>
      <c r="I45" s="96"/>
      <c r="J45" s="96"/>
      <c r="K45" s="96"/>
      <c r="L45" s="96"/>
      <c r="M45" s="98"/>
    </row>
    <row r="46" spans="1:13" ht="25.5" x14ac:dyDescent="0.25">
      <c r="A46" s="142" t="s">
        <v>124</v>
      </c>
      <c r="B46" s="143"/>
      <c r="C46" s="143"/>
      <c r="D46" s="143"/>
      <c r="E46" s="143"/>
      <c r="F46" s="143"/>
      <c r="G46" s="144" t="s">
        <v>110</v>
      </c>
      <c r="H46" s="145" t="s">
        <v>125</v>
      </c>
      <c r="I46" s="146" t="s">
        <v>126</v>
      </c>
      <c r="J46" s="144" t="s">
        <v>127</v>
      </c>
      <c r="K46" s="320" t="s">
        <v>128</v>
      </c>
      <c r="L46" s="321"/>
      <c r="M46" s="147" t="s">
        <v>118</v>
      </c>
    </row>
    <row r="47" spans="1:13" x14ac:dyDescent="0.25">
      <c r="A47" s="148" t="s">
        <v>176</v>
      </c>
      <c r="B47" s="149"/>
      <c r="C47" s="149"/>
      <c r="D47" s="149"/>
      <c r="E47" s="149"/>
      <c r="F47" s="149"/>
      <c r="G47" s="150" t="s">
        <v>141</v>
      </c>
      <c r="H47" s="118">
        <v>1.3</v>
      </c>
      <c r="I47" s="151">
        <v>40</v>
      </c>
      <c r="J47" s="118">
        <v>52</v>
      </c>
      <c r="K47" s="322">
        <v>1100</v>
      </c>
      <c r="L47" s="323"/>
      <c r="M47" s="152">
        <v>57200</v>
      </c>
    </row>
    <row r="48" spans="1:13" x14ac:dyDescent="0.25">
      <c r="A48" s="148"/>
      <c r="B48" s="153"/>
      <c r="C48" s="153"/>
      <c r="D48" s="153"/>
      <c r="E48" s="153"/>
      <c r="F48" s="153"/>
      <c r="G48" s="154"/>
      <c r="H48" s="118"/>
      <c r="I48" s="118"/>
      <c r="J48" s="118"/>
      <c r="K48" s="155"/>
      <c r="L48" s="156"/>
      <c r="M48" s="157"/>
    </row>
    <row r="49" spans="1:14" x14ac:dyDescent="0.25">
      <c r="A49" s="148"/>
      <c r="B49" s="153"/>
      <c r="C49" s="153"/>
      <c r="D49" s="153"/>
      <c r="E49" s="153"/>
      <c r="F49" s="153"/>
      <c r="G49" s="154"/>
      <c r="H49" s="118"/>
      <c r="I49" s="118"/>
      <c r="J49" s="118"/>
      <c r="K49" s="155"/>
      <c r="L49" s="156"/>
      <c r="M49" s="157"/>
    </row>
    <row r="50" spans="1:14" x14ac:dyDescent="0.25">
      <c r="A50" s="148"/>
      <c r="B50" s="153"/>
      <c r="C50" s="153"/>
      <c r="D50" s="153"/>
      <c r="E50" s="153"/>
      <c r="F50" s="153"/>
      <c r="G50" s="154"/>
      <c r="H50" s="118"/>
      <c r="I50" s="118"/>
      <c r="J50" s="118"/>
      <c r="K50" s="155"/>
      <c r="L50" s="156"/>
      <c r="M50" s="157"/>
    </row>
    <row r="51" spans="1:14" x14ac:dyDescent="0.25">
      <c r="A51" s="148"/>
      <c r="B51" s="153"/>
      <c r="C51" s="153"/>
      <c r="D51" s="153"/>
      <c r="E51" s="153"/>
      <c r="F51" s="153"/>
      <c r="G51" s="154"/>
      <c r="H51" s="118"/>
      <c r="I51" s="118"/>
      <c r="J51" s="118"/>
      <c r="K51" s="155"/>
      <c r="L51" s="156"/>
      <c r="M51" s="157"/>
    </row>
    <row r="52" spans="1:14" ht="15.75" thickBot="1" x14ac:dyDescent="0.3">
      <c r="A52" s="158"/>
      <c r="B52" s="159"/>
      <c r="C52" s="159"/>
      <c r="D52" s="159"/>
      <c r="E52" s="159"/>
      <c r="F52" s="159"/>
      <c r="G52" s="160"/>
      <c r="H52" s="161"/>
      <c r="I52" s="161"/>
      <c r="J52" s="161"/>
      <c r="K52" s="301"/>
      <c r="L52" s="302"/>
      <c r="M52" s="181"/>
    </row>
    <row r="53" spans="1:14" ht="15.75" thickBot="1" x14ac:dyDescent="0.3">
      <c r="A53" s="324" t="s">
        <v>120</v>
      </c>
      <c r="B53" s="325"/>
      <c r="C53" s="325"/>
      <c r="D53" s="325"/>
      <c r="E53" s="325"/>
      <c r="F53" s="325"/>
      <c r="G53" s="325"/>
      <c r="H53" s="325"/>
      <c r="I53" s="325"/>
      <c r="J53" s="325"/>
      <c r="K53" s="325"/>
      <c r="L53" s="326"/>
      <c r="M53" s="162">
        <v>57200</v>
      </c>
    </row>
    <row r="54" spans="1:14" x14ac:dyDescent="0.25">
      <c r="A54" s="74"/>
      <c r="B54" s="75"/>
      <c r="C54" s="75"/>
      <c r="D54" s="75"/>
      <c r="E54" s="75"/>
      <c r="F54" s="75"/>
      <c r="G54" s="75"/>
      <c r="H54" s="75"/>
      <c r="I54" s="75"/>
      <c r="J54" s="75"/>
      <c r="K54" s="75"/>
      <c r="L54" s="75"/>
      <c r="M54" s="76"/>
    </row>
    <row r="55" spans="1:14" x14ac:dyDescent="0.25">
      <c r="A55" s="124" t="s">
        <v>129</v>
      </c>
      <c r="B55" s="125"/>
      <c r="C55" s="125"/>
      <c r="D55" s="125"/>
      <c r="E55" s="125"/>
      <c r="F55" s="125"/>
      <c r="G55" s="125"/>
      <c r="H55" s="125"/>
      <c r="I55" s="125"/>
      <c r="J55" s="125"/>
      <c r="K55" s="125"/>
      <c r="L55" s="125"/>
      <c r="M55" s="126"/>
    </row>
    <row r="56" spans="1:14" ht="15.75" thickBot="1" x14ac:dyDescent="0.3">
      <c r="A56" s="141"/>
      <c r="B56" s="96"/>
      <c r="C56" s="96"/>
      <c r="D56" s="96"/>
      <c r="E56" s="96"/>
      <c r="F56" s="96"/>
      <c r="G56" s="96"/>
      <c r="H56" s="96"/>
      <c r="I56" s="96"/>
      <c r="J56" s="96"/>
      <c r="K56" s="96"/>
      <c r="L56" s="96"/>
      <c r="M56" s="98"/>
    </row>
    <row r="57" spans="1:14" ht="25.5" x14ac:dyDescent="0.25">
      <c r="A57" s="327" t="s">
        <v>130</v>
      </c>
      <c r="B57" s="328"/>
      <c r="C57" s="328"/>
      <c r="D57" s="328"/>
      <c r="E57" s="328"/>
      <c r="F57" s="328"/>
      <c r="G57" s="328"/>
      <c r="H57" s="144" t="s">
        <v>131</v>
      </c>
      <c r="I57" s="146" t="s">
        <v>132</v>
      </c>
      <c r="J57" s="145" t="s">
        <v>133</v>
      </c>
      <c r="K57" s="329" t="s">
        <v>117</v>
      </c>
      <c r="L57" s="330"/>
      <c r="M57" s="163" t="s">
        <v>118</v>
      </c>
    </row>
    <row r="58" spans="1:14" x14ac:dyDescent="0.25">
      <c r="A58" s="164" t="s">
        <v>188</v>
      </c>
      <c r="B58" s="153"/>
      <c r="C58" s="153"/>
      <c r="D58" s="153"/>
      <c r="E58" s="153"/>
      <c r="F58" s="153"/>
      <c r="G58" s="153"/>
      <c r="H58" s="165">
        <v>50000</v>
      </c>
      <c r="I58" s="166">
        <v>185</v>
      </c>
      <c r="J58" s="167">
        <v>92500</v>
      </c>
      <c r="K58" s="168"/>
      <c r="L58" s="169">
        <v>160</v>
      </c>
      <c r="M58" s="182">
        <v>578.125</v>
      </c>
      <c r="N58" s="171"/>
    </row>
    <row r="59" spans="1:14" x14ac:dyDescent="0.25">
      <c r="A59" s="164" t="s">
        <v>186</v>
      </c>
      <c r="B59" s="153"/>
      <c r="C59" s="153"/>
      <c r="D59" s="153"/>
      <c r="E59" s="153"/>
      <c r="F59" s="153"/>
      <c r="G59" s="153"/>
      <c r="H59" s="165">
        <v>60000</v>
      </c>
      <c r="I59" s="166">
        <v>185</v>
      </c>
      <c r="J59" s="167">
        <v>111000</v>
      </c>
      <c r="K59" s="168"/>
      <c r="L59" s="174">
        <v>160</v>
      </c>
      <c r="M59" s="182">
        <v>693.75</v>
      </c>
    </row>
    <row r="60" spans="1:14" x14ac:dyDescent="0.25">
      <c r="A60" s="164"/>
      <c r="B60" s="153"/>
      <c r="C60" s="153"/>
      <c r="D60" s="153"/>
      <c r="E60" s="153"/>
      <c r="F60" s="153"/>
      <c r="G60" s="153"/>
      <c r="H60" s="118"/>
      <c r="I60" s="172"/>
      <c r="J60" s="173"/>
      <c r="K60" s="168"/>
      <c r="L60" s="175"/>
      <c r="M60" s="170"/>
    </row>
    <row r="61" spans="1:14" x14ac:dyDescent="0.25">
      <c r="A61" s="164"/>
      <c r="B61" s="153"/>
      <c r="C61" s="153"/>
      <c r="D61" s="153"/>
      <c r="E61" s="153"/>
      <c r="F61" s="153"/>
      <c r="G61" s="153"/>
      <c r="H61" s="118"/>
      <c r="I61" s="172"/>
      <c r="J61" s="173"/>
      <c r="K61" s="176"/>
      <c r="L61" s="175"/>
      <c r="M61" s="170"/>
    </row>
    <row r="62" spans="1:14" x14ac:dyDescent="0.25">
      <c r="A62" s="164"/>
      <c r="B62" s="153"/>
      <c r="C62" s="153"/>
      <c r="D62" s="153"/>
      <c r="E62" s="153"/>
      <c r="F62" s="153"/>
      <c r="G62" s="153"/>
      <c r="H62" s="118"/>
      <c r="I62" s="172"/>
      <c r="J62" s="173"/>
      <c r="K62" s="176"/>
      <c r="L62" s="175"/>
      <c r="M62" s="170"/>
    </row>
    <row r="63" spans="1:14" ht="15.75" thickBot="1" x14ac:dyDescent="0.3">
      <c r="A63" s="331"/>
      <c r="B63" s="332"/>
      <c r="C63" s="332"/>
      <c r="D63" s="332"/>
      <c r="E63" s="332"/>
      <c r="F63" s="332"/>
      <c r="G63" s="332"/>
      <c r="H63" s="161"/>
      <c r="I63" s="161"/>
      <c r="J63" s="161"/>
      <c r="K63" s="333"/>
      <c r="L63" s="333"/>
      <c r="M63" s="139"/>
    </row>
    <row r="64" spans="1:14" ht="15.75" thickBot="1" x14ac:dyDescent="0.3">
      <c r="A64" s="324" t="s">
        <v>120</v>
      </c>
      <c r="B64" s="325"/>
      <c r="C64" s="325"/>
      <c r="D64" s="325"/>
      <c r="E64" s="325"/>
      <c r="F64" s="325"/>
      <c r="G64" s="325"/>
      <c r="H64" s="325"/>
      <c r="I64" s="325"/>
      <c r="J64" s="325"/>
      <c r="K64" s="325"/>
      <c r="L64" s="326"/>
      <c r="M64" s="179">
        <v>1271.875</v>
      </c>
    </row>
    <row r="65" spans="1:13" ht="15.75" thickBot="1" x14ac:dyDescent="0.3">
      <c r="A65" s="74"/>
      <c r="B65" s="75"/>
      <c r="C65" s="75"/>
      <c r="D65" s="75"/>
      <c r="E65" s="75"/>
      <c r="F65" s="75"/>
      <c r="G65" s="75"/>
      <c r="H65" s="75"/>
      <c r="I65" s="75"/>
      <c r="J65" s="75"/>
      <c r="K65" s="75"/>
      <c r="L65" s="75"/>
      <c r="M65" s="76"/>
    </row>
    <row r="66" spans="1:13" ht="15.75" thickBot="1" x14ac:dyDescent="0.3">
      <c r="A66" s="309" t="s">
        <v>134</v>
      </c>
      <c r="B66" s="310"/>
      <c r="C66" s="310"/>
      <c r="D66" s="310"/>
      <c r="E66" s="310"/>
      <c r="F66" s="310"/>
      <c r="G66" s="310"/>
      <c r="H66" s="310"/>
      <c r="I66" s="310"/>
      <c r="J66" s="310"/>
      <c r="K66" s="310"/>
      <c r="L66" s="311"/>
      <c r="M66" s="122">
        <v>154961</v>
      </c>
    </row>
  </sheetData>
  <mergeCells count="36">
    <mergeCell ref="A23:G23"/>
    <mergeCell ref="H23:I23"/>
    <mergeCell ref="K23:L23"/>
    <mergeCell ref="E13:G13"/>
    <mergeCell ref="A15:M15"/>
    <mergeCell ref="K17:L17"/>
    <mergeCell ref="B18:H18"/>
    <mergeCell ref="K18:L18"/>
    <mergeCell ref="B17:H17"/>
    <mergeCell ref="A31:L31"/>
    <mergeCell ref="A24:G24"/>
    <mergeCell ref="A25:G25"/>
    <mergeCell ref="A26:G26"/>
    <mergeCell ref="A27:G27"/>
    <mergeCell ref="H27:I27"/>
    <mergeCell ref="K27:L27"/>
    <mergeCell ref="A28:G28"/>
    <mergeCell ref="A29:C29"/>
    <mergeCell ref="A30:G30"/>
    <mergeCell ref="H30:I30"/>
    <mergeCell ref="K30:L30"/>
    <mergeCell ref="A64:L64"/>
    <mergeCell ref="A66:L66"/>
    <mergeCell ref="A63:G63"/>
    <mergeCell ref="K63:L63"/>
    <mergeCell ref="A35:H35"/>
    <mergeCell ref="K35:L35"/>
    <mergeCell ref="A41:H41"/>
    <mergeCell ref="K41:L41"/>
    <mergeCell ref="A42:L42"/>
    <mergeCell ref="K46:L46"/>
    <mergeCell ref="K47:L47"/>
    <mergeCell ref="K52:L52"/>
    <mergeCell ref="A53:L53"/>
    <mergeCell ref="A57:G57"/>
    <mergeCell ref="K57:L5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7"/>
  <sheetViews>
    <sheetView topLeftCell="A52" zoomScale="77" zoomScaleNormal="77" workbookViewId="0">
      <selection activeCell="C57" sqref="C57:H57"/>
    </sheetView>
  </sheetViews>
  <sheetFormatPr baseColWidth="10" defaultRowHeight="15" x14ac:dyDescent="0.25"/>
  <cols>
    <col min="1" max="1" width="16.42578125" style="38" customWidth="1"/>
    <col min="2" max="4" width="11.42578125" style="38"/>
    <col min="5" max="5" width="15.85546875" style="38" customWidth="1"/>
    <col min="6" max="7" width="11.42578125" style="38"/>
    <col min="8" max="8" width="13.5703125" style="38" bestFit="1" customWidth="1"/>
    <col min="9" max="9" width="15.5703125" style="38" customWidth="1"/>
    <col min="10" max="10" width="18.140625" style="38" customWidth="1"/>
    <col min="11" max="11" width="11.42578125" style="38"/>
    <col min="12" max="12" width="13.42578125" style="38"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70"/>
      <c r="D13" s="70"/>
      <c r="E13" s="278" t="s">
        <v>105</v>
      </c>
      <c r="F13" s="279"/>
      <c r="G13" s="279"/>
      <c r="H13" s="70" t="s">
        <v>95</v>
      </c>
      <c r="I13" s="70" t="s">
        <v>96</v>
      </c>
      <c r="J13" s="71"/>
      <c r="K13" s="70"/>
      <c r="L13" s="70"/>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32.25" customHeight="1" thickBot="1" x14ac:dyDescent="0.3">
      <c r="A17" s="77" t="s">
        <v>107</v>
      </c>
      <c r="B17" s="283" t="s">
        <v>108</v>
      </c>
      <c r="C17" s="284"/>
      <c r="D17" s="284"/>
      <c r="E17" s="284"/>
      <c r="F17" s="284"/>
      <c r="G17" s="284"/>
      <c r="H17" s="284"/>
      <c r="I17" s="78"/>
      <c r="J17" s="79" t="s">
        <v>109</v>
      </c>
      <c r="K17" s="285" t="s">
        <v>110</v>
      </c>
      <c r="L17" s="286"/>
      <c r="M17" s="77" t="s">
        <v>111</v>
      </c>
    </row>
    <row r="18" spans="1:13" ht="17.25" hidden="1" customHeight="1" thickBot="1" x14ac:dyDescent="0.3">
      <c r="A18" s="77" t="s">
        <v>107</v>
      </c>
      <c r="B18" s="283" t="s">
        <v>108</v>
      </c>
      <c r="C18" s="284"/>
      <c r="D18" s="284"/>
      <c r="E18" s="284"/>
      <c r="F18" s="284"/>
      <c r="G18" s="284"/>
      <c r="H18" s="284"/>
      <c r="I18" s="78"/>
      <c r="J18" s="80"/>
      <c r="K18" s="285" t="s">
        <v>110</v>
      </c>
      <c r="L18" s="286"/>
      <c r="M18" s="77" t="s">
        <v>111</v>
      </c>
    </row>
    <row r="19" spans="1:13" ht="15.75" customHeight="1" thickBot="1" x14ac:dyDescent="0.3">
      <c r="A19" s="81" t="s">
        <v>47</v>
      </c>
      <c r="B19" s="82" t="s">
        <v>220</v>
      </c>
      <c r="C19" s="83"/>
      <c r="D19" s="83"/>
      <c r="E19" s="83"/>
      <c r="F19" s="83"/>
      <c r="G19" s="83"/>
      <c r="H19" s="83"/>
      <c r="I19" s="83"/>
      <c r="J19" s="185"/>
      <c r="K19" s="86" t="s">
        <v>136</v>
      </c>
      <c r="L19" s="87"/>
      <c r="M19" s="88"/>
    </row>
    <row r="20" spans="1:13" ht="6"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c r="B24" s="288"/>
      <c r="C24" s="288"/>
      <c r="D24" s="288"/>
      <c r="E24" s="288"/>
      <c r="F24" s="288"/>
      <c r="G24" s="290"/>
      <c r="H24" s="101"/>
      <c r="I24" s="102"/>
      <c r="J24" s="103"/>
      <c r="K24" s="104"/>
      <c r="L24" s="186"/>
      <c r="M24" s="106"/>
    </row>
    <row r="25" spans="1:13" x14ac:dyDescent="0.25">
      <c r="A25" s="287"/>
      <c r="B25" s="288"/>
      <c r="C25" s="288"/>
      <c r="D25" s="288"/>
      <c r="E25" s="288"/>
      <c r="F25" s="288"/>
      <c r="G25" s="290"/>
      <c r="H25" s="187"/>
      <c r="I25" s="188"/>
      <c r="J25" s="103"/>
      <c r="K25" s="189"/>
      <c r="L25" s="186"/>
      <c r="M25" s="106"/>
    </row>
    <row r="26" spans="1:13" x14ac:dyDescent="0.25">
      <c r="A26" s="287"/>
      <c r="B26" s="288"/>
      <c r="C26" s="288"/>
      <c r="D26" s="288"/>
      <c r="E26" s="288"/>
      <c r="F26" s="288"/>
      <c r="G26" s="290"/>
      <c r="H26" s="190"/>
      <c r="I26" s="191"/>
      <c r="J26" s="103"/>
      <c r="K26" s="192"/>
      <c r="L26" s="193"/>
      <c r="M26" s="106"/>
    </row>
    <row r="27" spans="1:13" x14ac:dyDescent="0.25">
      <c r="A27" s="287"/>
      <c r="B27" s="288"/>
      <c r="C27" s="288"/>
      <c r="D27" s="288"/>
      <c r="E27" s="288"/>
      <c r="F27" s="288"/>
      <c r="G27" s="290"/>
      <c r="H27" s="110"/>
      <c r="I27" s="111"/>
      <c r="J27" s="103"/>
      <c r="K27" s="112"/>
      <c r="L27" s="186"/>
      <c r="M27" s="106"/>
    </row>
    <row r="28" spans="1:13" x14ac:dyDescent="0.25">
      <c r="A28" s="194"/>
      <c r="B28" s="195"/>
      <c r="C28" s="195"/>
      <c r="D28" s="195"/>
      <c r="E28" s="196"/>
      <c r="F28" s="196"/>
      <c r="G28" s="197"/>
      <c r="H28" s="110"/>
      <c r="I28" s="111"/>
      <c r="J28" s="103"/>
      <c r="K28" s="112"/>
      <c r="L28" s="113"/>
      <c r="M28" s="107"/>
    </row>
    <row r="29" spans="1:13" x14ac:dyDescent="0.25">
      <c r="A29" s="303" t="s">
        <v>119</v>
      </c>
      <c r="B29" s="304"/>
      <c r="C29" s="304"/>
      <c r="D29" s="115"/>
      <c r="E29" s="116"/>
      <c r="F29" s="116"/>
      <c r="G29" s="117"/>
      <c r="H29" s="110"/>
      <c r="I29" s="111"/>
      <c r="J29" s="118"/>
      <c r="K29" s="112"/>
      <c r="L29" s="183">
        <v>0.1</v>
      </c>
      <c r="M29" s="119">
        <v>2930.9341062601143</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v>2930.9341062601143</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30" t="s">
        <v>110</v>
      </c>
      <c r="J35" s="129" t="s">
        <v>111</v>
      </c>
      <c r="K35" s="315" t="s">
        <v>122</v>
      </c>
      <c r="L35" s="314"/>
      <c r="M35" s="131" t="s">
        <v>118</v>
      </c>
    </row>
    <row r="36" spans="1:13" x14ac:dyDescent="0.25">
      <c r="A36" s="132" t="s">
        <v>194</v>
      </c>
      <c r="B36" s="133"/>
      <c r="C36" s="133"/>
      <c r="D36" s="133"/>
      <c r="E36" s="133"/>
      <c r="F36" s="133"/>
      <c r="G36" s="133"/>
      <c r="H36" s="102"/>
      <c r="I36" s="63" t="s">
        <v>136</v>
      </c>
      <c r="J36" s="134">
        <v>1.3</v>
      </c>
      <c r="K36" s="101"/>
      <c r="L36" s="184">
        <v>3711.3268324184696</v>
      </c>
      <c r="M36" s="106">
        <v>4824.7248821440107</v>
      </c>
    </row>
    <row r="37" spans="1:13" x14ac:dyDescent="0.25">
      <c r="A37" s="132"/>
      <c r="B37" s="198"/>
      <c r="C37" s="198"/>
      <c r="D37" s="198"/>
      <c r="E37" s="198"/>
      <c r="F37" s="198"/>
      <c r="G37" s="198"/>
      <c r="H37" s="198"/>
      <c r="I37" s="150"/>
      <c r="J37" s="199"/>
      <c r="K37" s="187"/>
      <c r="L37" s="184"/>
      <c r="M37" s="106"/>
    </row>
    <row r="38" spans="1:13" x14ac:dyDescent="0.25">
      <c r="A38" s="132"/>
      <c r="B38" s="198"/>
      <c r="C38" s="198"/>
      <c r="D38" s="198"/>
      <c r="E38" s="198"/>
      <c r="F38" s="198"/>
      <c r="G38" s="198"/>
      <c r="H38" s="198"/>
      <c r="I38" s="150"/>
      <c r="J38" s="199"/>
      <c r="K38" s="187"/>
      <c r="L38" s="184"/>
      <c r="M38" s="106"/>
    </row>
    <row r="39" spans="1:13" x14ac:dyDescent="0.25">
      <c r="A39" s="132"/>
      <c r="B39" s="198"/>
      <c r="C39" s="198"/>
      <c r="D39" s="198"/>
      <c r="E39" s="198"/>
      <c r="F39" s="198"/>
      <c r="G39" s="198"/>
      <c r="H39" s="198"/>
      <c r="I39" s="150"/>
      <c r="J39" s="199"/>
      <c r="K39" s="187"/>
      <c r="L39" s="184"/>
      <c r="M39" s="106"/>
    </row>
    <row r="40" spans="1:13" x14ac:dyDescent="0.25">
      <c r="A40" s="132"/>
      <c r="B40" s="198"/>
      <c r="C40" s="198"/>
      <c r="D40" s="198"/>
      <c r="E40" s="198"/>
      <c r="F40" s="198"/>
      <c r="G40" s="198"/>
      <c r="H40" s="198"/>
      <c r="I40" s="150"/>
      <c r="J40" s="199"/>
      <c r="K40" s="187"/>
      <c r="L40" s="184"/>
      <c r="M40" s="106"/>
    </row>
    <row r="41" spans="1:13" x14ac:dyDescent="0.25">
      <c r="A41" s="132"/>
      <c r="B41" s="198"/>
      <c r="C41" s="198"/>
      <c r="D41" s="198"/>
      <c r="E41" s="198"/>
      <c r="F41" s="198"/>
      <c r="G41" s="198"/>
      <c r="H41" s="198"/>
      <c r="I41" s="150"/>
      <c r="J41" s="199"/>
      <c r="K41" s="187"/>
      <c r="L41" s="184"/>
      <c r="M41" s="106"/>
    </row>
    <row r="42" spans="1:13" ht="15.75" thickBot="1" x14ac:dyDescent="0.3">
      <c r="A42" s="132"/>
      <c r="B42" s="178"/>
      <c r="C42" s="178"/>
      <c r="D42" s="178"/>
      <c r="E42" s="178"/>
      <c r="F42" s="178"/>
      <c r="G42" s="178"/>
      <c r="H42" s="178"/>
      <c r="I42" s="201"/>
      <c r="J42" s="161"/>
      <c r="K42" s="202"/>
      <c r="L42" s="184"/>
      <c r="M42" s="106">
        <v>0</v>
      </c>
    </row>
    <row r="43" spans="1:13" ht="15.75" thickBot="1" x14ac:dyDescent="0.3">
      <c r="A43" s="309" t="s">
        <v>120</v>
      </c>
      <c r="B43" s="310"/>
      <c r="C43" s="310"/>
      <c r="D43" s="310"/>
      <c r="E43" s="310"/>
      <c r="F43" s="310"/>
      <c r="G43" s="310"/>
      <c r="H43" s="310"/>
      <c r="I43" s="310"/>
      <c r="J43" s="310"/>
      <c r="K43" s="310"/>
      <c r="L43" s="311"/>
      <c r="M43" s="180">
        <v>4824.7248821440107</v>
      </c>
    </row>
    <row r="44" spans="1:13" x14ac:dyDescent="0.25">
      <c r="A44" s="74"/>
      <c r="B44" s="75"/>
      <c r="C44" s="75"/>
      <c r="D44" s="75"/>
      <c r="E44" s="75"/>
      <c r="F44" s="75"/>
      <c r="G44" s="75"/>
      <c r="H44" s="75"/>
      <c r="I44" s="75"/>
      <c r="J44" s="75"/>
      <c r="K44" s="75"/>
      <c r="L44" s="75"/>
      <c r="M44" s="76"/>
    </row>
    <row r="45" spans="1:13" x14ac:dyDescent="0.25">
      <c r="A45" s="124" t="s">
        <v>123</v>
      </c>
      <c r="B45" s="125"/>
      <c r="C45" s="125"/>
      <c r="D45" s="125"/>
      <c r="E45" s="125"/>
      <c r="F45" s="125"/>
      <c r="G45" s="125"/>
      <c r="H45" s="125"/>
      <c r="I45" s="125"/>
      <c r="J45" s="125"/>
      <c r="K45" s="125"/>
      <c r="L45" s="125"/>
      <c r="M45" s="126"/>
    </row>
    <row r="46" spans="1:13" ht="15.75" thickBot="1" x14ac:dyDescent="0.3">
      <c r="A46" s="141"/>
      <c r="B46" s="96"/>
      <c r="C46" s="96"/>
      <c r="D46" s="96"/>
      <c r="E46" s="96"/>
      <c r="F46" s="96"/>
      <c r="G46" s="96"/>
      <c r="H46" s="96"/>
      <c r="I46" s="96"/>
      <c r="J46" s="96"/>
      <c r="K46" s="96"/>
      <c r="L46" s="96"/>
      <c r="M46" s="98"/>
    </row>
    <row r="47" spans="1:13" ht="25.5" x14ac:dyDescent="0.25">
      <c r="A47" s="142" t="s">
        <v>124</v>
      </c>
      <c r="B47" s="143"/>
      <c r="C47" s="143"/>
      <c r="D47" s="143"/>
      <c r="E47" s="143"/>
      <c r="F47" s="143"/>
      <c r="G47" s="144" t="s">
        <v>110</v>
      </c>
      <c r="H47" s="145" t="s">
        <v>125</v>
      </c>
      <c r="I47" s="146" t="s">
        <v>126</v>
      </c>
      <c r="J47" s="144" t="s">
        <v>127</v>
      </c>
      <c r="K47" s="320" t="s">
        <v>128</v>
      </c>
      <c r="L47" s="321"/>
      <c r="M47" s="147" t="s">
        <v>118</v>
      </c>
    </row>
    <row r="48" spans="1:13" x14ac:dyDescent="0.25">
      <c r="A48" s="148" t="s">
        <v>177</v>
      </c>
      <c r="B48" s="149"/>
      <c r="C48" s="149"/>
      <c r="D48" s="149"/>
      <c r="E48" s="149"/>
      <c r="F48" s="149"/>
      <c r="G48" s="150" t="s">
        <v>140</v>
      </c>
      <c r="H48" s="118">
        <v>1.3</v>
      </c>
      <c r="I48" s="151">
        <v>6</v>
      </c>
      <c r="J48" s="118">
        <v>7.8000000000000007</v>
      </c>
      <c r="K48" s="322">
        <v>1100</v>
      </c>
      <c r="L48" s="323"/>
      <c r="M48" s="152">
        <v>8580</v>
      </c>
    </row>
    <row r="49" spans="1:14" x14ac:dyDescent="0.25">
      <c r="A49" s="148"/>
      <c r="B49" s="219"/>
      <c r="C49" s="219"/>
      <c r="D49" s="219"/>
      <c r="E49" s="219"/>
      <c r="F49" s="219"/>
      <c r="G49" s="150"/>
      <c r="H49" s="118"/>
      <c r="I49" s="151"/>
      <c r="J49" s="118"/>
      <c r="K49" s="322"/>
      <c r="L49" s="323"/>
      <c r="M49" s="152"/>
    </row>
    <row r="50" spans="1:14" x14ac:dyDescent="0.25">
      <c r="A50" s="148"/>
      <c r="B50" s="219"/>
      <c r="C50" s="219"/>
      <c r="D50" s="219"/>
      <c r="E50" s="219"/>
      <c r="F50" s="219"/>
      <c r="G50" s="150"/>
      <c r="H50" s="118"/>
      <c r="I50" s="151"/>
      <c r="J50" s="118"/>
      <c r="K50" s="322"/>
      <c r="L50" s="323"/>
      <c r="M50" s="152"/>
    </row>
    <row r="51" spans="1:14" x14ac:dyDescent="0.25">
      <c r="A51" s="148"/>
      <c r="B51" s="219"/>
      <c r="C51" s="219"/>
      <c r="D51" s="219"/>
      <c r="E51" s="219"/>
      <c r="F51" s="219"/>
      <c r="G51" s="150"/>
      <c r="H51" s="118"/>
      <c r="I51" s="151"/>
      <c r="J51" s="118"/>
      <c r="K51" s="322"/>
      <c r="L51" s="323"/>
      <c r="M51" s="152"/>
    </row>
    <row r="52" spans="1:14" x14ac:dyDescent="0.25">
      <c r="A52" s="148"/>
      <c r="B52" s="219"/>
      <c r="C52" s="219"/>
      <c r="D52" s="219"/>
      <c r="E52" s="219"/>
      <c r="F52" s="219"/>
      <c r="G52" s="220"/>
      <c r="H52" s="118"/>
      <c r="I52" s="118"/>
      <c r="J52" s="118"/>
      <c r="K52" s="215"/>
      <c r="L52" s="216"/>
      <c r="M52" s="157"/>
    </row>
    <row r="53" spans="1:14" ht="15.75" thickBot="1" x14ac:dyDescent="0.3">
      <c r="A53" s="177"/>
      <c r="B53" s="178"/>
      <c r="C53" s="178"/>
      <c r="D53" s="178"/>
      <c r="E53" s="178"/>
      <c r="F53" s="178"/>
      <c r="G53" s="160"/>
      <c r="H53" s="161"/>
      <c r="I53" s="161"/>
      <c r="J53" s="161"/>
      <c r="K53" s="301"/>
      <c r="L53" s="302"/>
      <c r="M53" s="181"/>
    </row>
    <row r="54" spans="1:14" ht="15.75" thickBot="1" x14ac:dyDescent="0.3">
      <c r="A54" s="324" t="s">
        <v>120</v>
      </c>
      <c r="B54" s="325"/>
      <c r="C54" s="325"/>
      <c r="D54" s="325"/>
      <c r="E54" s="325"/>
      <c r="F54" s="325"/>
      <c r="G54" s="325"/>
      <c r="H54" s="325"/>
      <c r="I54" s="325"/>
      <c r="J54" s="325"/>
      <c r="K54" s="325"/>
      <c r="L54" s="326"/>
      <c r="M54" s="162">
        <v>8580</v>
      </c>
    </row>
    <row r="55" spans="1:14" x14ac:dyDescent="0.25">
      <c r="A55" s="74"/>
      <c r="B55" s="75"/>
      <c r="C55" s="75"/>
      <c r="D55" s="75"/>
      <c r="E55" s="75"/>
      <c r="F55" s="75"/>
      <c r="G55" s="75"/>
      <c r="H55" s="75"/>
      <c r="I55" s="75"/>
      <c r="J55" s="75"/>
      <c r="K55" s="75"/>
      <c r="L55" s="75"/>
      <c r="M55" s="76"/>
    </row>
    <row r="56" spans="1:14" x14ac:dyDescent="0.25">
      <c r="A56" s="124" t="s">
        <v>129</v>
      </c>
      <c r="B56" s="125"/>
      <c r="C56" s="125"/>
      <c r="D56" s="125"/>
      <c r="E56" s="125"/>
      <c r="F56" s="125"/>
      <c r="G56" s="125"/>
      <c r="H56" s="125"/>
      <c r="I56" s="125"/>
      <c r="J56" s="125"/>
      <c r="K56" s="125"/>
      <c r="L56" s="125"/>
      <c r="M56" s="126"/>
    </row>
    <row r="57" spans="1:14" ht="15.75" thickBot="1" x14ac:dyDescent="0.3">
      <c r="A57" s="141"/>
      <c r="B57" s="96"/>
      <c r="C57" s="96"/>
      <c r="D57" s="96"/>
      <c r="E57" s="96"/>
      <c r="F57" s="96"/>
      <c r="G57" s="96"/>
      <c r="H57" s="96"/>
      <c r="I57" s="96"/>
      <c r="J57" s="96"/>
      <c r="K57" s="96"/>
      <c r="L57" s="96"/>
      <c r="M57" s="98"/>
    </row>
    <row r="58" spans="1:14" ht="25.5" x14ac:dyDescent="0.25">
      <c r="A58" s="327" t="s">
        <v>130</v>
      </c>
      <c r="B58" s="328"/>
      <c r="C58" s="328"/>
      <c r="D58" s="328"/>
      <c r="E58" s="328"/>
      <c r="F58" s="328"/>
      <c r="G58" s="328"/>
      <c r="H58" s="144" t="s">
        <v>131</v>
      </c>
      <c r="I58" s="146" t="s">
        <v>132</v>
      </c>
      <c r="J58" s="145" t="s">
        <v>133</v>
      </c>
      <c r="K58" s="329" t="s">
        <v>117</v>
      </c>
      <c r="L58" s="330"/>
      <c r="M58" s="163" t="s">
        <v>118</v>
      </c>
    </row>
    <row r="59" spans="1:14" x14ac:dyDescent="0.25">
      <c r="A59" s="218" t="s">
        <v>188</v>
      </c>
      <c r="B59" s="219"/>
      <c r="C59" s="219"/>
      <c r="D59" s="219"/>
      <c r="E59" s="219"/>
      <c r="F59" s="219"/>
      <c r="G59" s="219"/>
      <c r="H59" s="165">
        <v>50000</v>
      </c>
      <c r="I59" s="166">
        <v>185</v>
      </c>
      <c r="J59" s="167">
        <v>92500</v>
      </c>
      <c r="K59" s="168"/>
      <c r="L59" s="203">
        <v>6.4434480791169211</v>
      </c>
      <c r="M59" s="182">
        <v>14355.667782873978</v>
      </c>
      <c r="N59" s="171"/>
    </row>
    <row r="60" spans="1:14" x14ac:dyDescent="0.25">
      <c r="A60" s="218" t="s">
        <v>192</v>
      </c>
      <c r="B60" s="219"/>
      <c r="C60" s="219"/>
      <c r="D60" s="219"/>
      <c r="E60" s="219"/>
      <c r="F60" s="219"/>
      <c r="G60" s="219"/>
      <c r="H60" s="165">
        <v>120000</v>
      </c>
      <c r="I60" s="166">
        <v>185</v>
      </c>
      <c r="J60" s="167">
        <v>96353.217369999998</v>
      </c>
      <c r="K60" s="168"/>
      <c r="L60" s="204">
        <v>6.4434480791169211</v>
      </c>
      <c r="M60" s="182">
        <v>14953.67327972716</v>
      </c>
    </row>
    <row r="61" spans="1:14" x14ac:dyDescent="0.25">
      <c r="A61" s="218"/>
      <c r="B61" s="219"/>
      <c r="C61" s="219"/>
      <c r="D61" s="219"/>
      <c r="E61" s="219"/>
      <c r="F61" s="219"/>
      <c r="G61" s="219"/>
      <c r="H61" s="118"/>
      <c r="I61" s="172"/>
      <c r="J61" s="173"/>
      <c r="K61" s="168"/>
      <c r="L61" s="175"/>
      <c r="M61" s="170"/>
    </row>
    <row r="62" spans="1:14" x14ac:dyDescent="0.25">
      <c r="A62" s="218"/>
      <c r="B62" s="219"/>
      <c r="C62" s="219"/>
      <c r="D62" s="219"/>
      <c r="E62" s="219"/>
      <c r="F62" s="219"/>
      <c r="G62" s="219"/>
      <c r="H62" s="118"/>
      <c r="I62" s="172"/>
      <c r="J62" s="173"/>
      <c r="K62" s="176"/>
      <c r="L62" s="175"/>
      <c r="M62" s="170"/>
    </row>
    <row r="63" spans="1:14" x14ac:dyDescent="0.25">
      <c r="A63" s="218"/>
      <c r="B63" s="219"/>
      <c r="C63" s="219"/>
      <c r="D63" s="219"/>
      <c r="E63" s="219"/>
      <c r="F63" s="219"/>
      <c r="G63" s="219"/>
      <c r="H63" s="118"/>
      <c r="I63" s="172"/>
      <c r="J63" s="173"/>
      <c r="K63" s="176"/>
      <c r="L63" s="175"/>
      <c r="M63" s="170"/>
    </row>
    <row r="64" spans="1:14" ht="15.75" thickBot="1" x14ac:dyDescent="0.3">
      <c r="A64" s="331"/>
      <c r="B64" s="332"/>
      <c r="C64" s="332"/>
      <c r="D64" s="332"/>
      <c r="E64" s="332"/>
      <c r="F64" s="332"/>
      <c r="G64" s="332"/>
      <c r="H64" s="161"/>
      <c r="I64" s="161"/>
      <c r="J64" s="161"/>
      <c r="K64" s="333"/>
      <c r="L64" s="333"/>
      <c r="M64" s="181"/>
    </row>
    <row r="65" spans="1:13" ht="15.75" thickBot="1" x14ac:dyDescent="0.3">
      <c r="A65" s="324" t="s">
        <v>120</v>
      </c>
      <c r="B65" s="325"/>
      <c r="C65" s="325"/>
      <c r="D65" s="325"/>
      <c r="E65" s="325"/>
      <c r="F65" s="325"/>
      <c r="G65" s="325"/>
      <c r="H65" s="325"/>
      <c r="I65" s="325"/>
      <c r="J65" s="325"/>
      <c r="K65" s="325"/>
      <c r="L65" s="326"/>
      <c r="M65" s="205">
        <v>29309.341062601139</v>
      </c>
    </row>
    <row r="66" spans="1:13" ht="15.75" thickBot="1" x14ac:dyDescent="0.3">
      <c r="A66" s="74"/>
      <c r="B66" s="75"/>
      <c r="C66" s="75"/>
      <c r="D66" s="75"/>
      <c r="E66" s="75"/>
      <c r="F66" s="75"/>
      <c r="G66" s="75"/>
      <c r="H66" s="75"/>
      <c r="I66" s="75"/>
      <c r="J66" s="75"/>
      <c r="K66" s="75"/>
      <c r="L66" s="75"/>
      <c r="M66" s="76"/>
    </row>
    <row r="67" spans="1:13" ht="15.75" thickBot="1" x14ac:dyDescent="0.3">
      <c r="A67" s="309" t="s">
        <v>134</v>
      </c>
      <c r="B67" s="310"/>
      <c r="C67" s="310"/>
      <c r="D67" s="310"/>
      <c r="E67" s="310"/>
      <c r="F67" s="310"/>
      <c r="G67" s="310"/>
      <c r="H67" s="310"/>
      <c r="I67" s="310"/>
      <c r="J67" s="310"/>
      <c r="K67" s="310"/>
      <c r="L67" s="311"/>
      <c r="M67" s="122">
        <v>45645</v>
      </c>
    </row>
  </sheetData>
  <mergeCells count="34">
    <mergeCell ref="A24:G24"/>
    <mergeCell ref="E13:G13"/>
    <mergeCell ref="A15:M15"/>
    <mergeCell ref="B17:H17"/>
    <mergeCell ref="K17:L17"/>
    <mergeCell ref="B18:H18"/>
    <mergeCell ref="K18:L18"/>
    <mergeCell ref="A23:G23"/>
    <mergeCell ref="H23:I23"/>
    <mergeCell ref="K23:L23"/>
    <mergeCell ref="K47:L47"/>
    <mergeCell ref="A25:G25"/>
    <mergeCell ref="A26:G26"/>
    <mergeCell ref="A27:G27"/>
    <mergeCell ref="A29:C29"/>
    <mergeCell ref="A30:G30"/>
    <mergeCell ref="H30:I30"/>
    <mergeCell ref="K30:L30"/>
    <mergeCell ref="A31:L31"/>
    <mergeCell ref="A35:H35"/>
    <mergeCell ref="K35:L35"/>
    <mergeCell ref="A43:L43"/>
    <mergeCell ref="A67:L67"/>
    <mergeCell ref="K48:L48"/>
    <mergeCell ref="K49:L49"/>
    <mergeCell ref="K50:L50"/>
    <mergeCell ref="K51:L51"/>
    <mergeCell ref="K53:L53"/>
    <mergeCell ref="A54:L54"/>
    <mergeCell ref="A58:G58"/>
    <mergeCell ref="K58:L58"/>
    <mergeCell ref="A64:G64"/>
    <mergeCell ref="K64:L64"/>
    <mergeCell ref="A65:L6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7"/>
  <sheetViews>
    <sheetView topLeftCell="A61" zoomScale="77" zoomScaleNormal="77" workbookViewId="0">
      <selection activeCell="C57" sqref="C57:H57"/>
    </sheetView>
  </sheetViews>
  <sheetFormatPr baseColWidth="10" defaultRowHeight="15" x14ac:dyDescent="0.25"/>
  <cols>
    <col min="1" max="1" width="16.42578125" style="38" customWidth="1"/>
    <col min="2" max="4" width="11.42578125" style="38"/>
    <col min="5" max="5" width="15.85546875" style="38" customWidth="1"/>
    <col min="6" max="7" width="11.42578125" style="38"/>
    <col min="8" max="8" width="12.7109375" style="38" bestFit="1" customWidth="1"/>
    <col min="9" max="9" width="15.5703125" style="38" customWidth="1"/>
    <col min="10" max="10" width="18.140625" style="38" customWidth="1"/>
    <col min="11" max="11" width="11.42578125" style="38"/>
    <col min="12" max="12" width="13.42578125" style="38"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70"/>
      <c r="D13" s="70"/>
      <c r="E13" s="278" t="s">
        <v>105</v>
      </c>
      <c r="F13" s="279"/>
      <c r="G13" s="279"/>
      <c r="H13" s="70" t="s">
        <v>95</v>
      </c>
      <c r="I13" s="70" t="s">
        <v>96</v>
      </c>
      <c r="J13" s="71"/>
      <c r="K13" s="70"/>
      <c r="L13" s="70"/>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32.25" customHeight="1" thickBot="1" x14ac:dyDescent="0.3">
      <c r="A17" s="77" t="s">
        <v>107</v>
      </c>
      <c r="B17" s="283" t="s">
        <v>108</v>
      </c>
      <c r="C17" s="284"/>
      <c r="D17" s="284"/>
      <c r="E17" s="284"/>
      <c r="F17" s="284"/>
      <c r="G17" s="284"/>
      <c r="H17" s="284"/>
      <c r="I17" s="78"/>
      <c r="J17" s="79" t="s">
        <v>109</v>
      </c>
      <c r="K17" s="285" t="s">
        <v>110</v>
      </c>
      <c r="L17" s="286"/>
      <c r="M17" s="77" t="s">
        <v>111</v>
      </c>
    </row>
    <row r="18" spans="1:13" ht="17.25" hidden="1" customHeight="1" thickBot="1" x14ac:dyDescent="0.3">
      <c r="A18" s="77" t="s">
        <v>107</v>
      </c>
      <c r="B18" s="283" t="s">
        <v>108</v>
      </c>
      <c r="C18" s="284"/>
      <c r="D18" s="284"/>
      <c r="E18" s="284"/>
      <c r="F18" s="284"/>
      <c r="G18" s="284"/>
      <c r="H18" s="284"/>
      <c r="I18" s="78"/>
      <c r="J18" s="80"/>
      <c r="K18" s="285" t="s">
        <v>110</v>
      </c>
      <c r="L18" s="286"/>
      <c r="M18" s="77" t="s">
        <v>111</v>
      </c>
    </row>
    <row r="19" spans="1:13" ht="15.75" customHeight="1" thickBot="1" x14ac:dyDescent="0.3">
      <c r="A19" s="81" t="s">
        <v>47</v>
      </c>
      <c r="B19" s="82" t="s">
        <v>220</v>
      </c>
      <c r="C19" s="83"/>
      <c r="D19" s="83"/>
      <c r="E19" s="83"/>
      <c r="F19" s="83"/>
      <c r="G19" s="83"/>
      <c r="H19" s="83"/>
      <c r="I19" s="83"/>
      <c r="J19" s="185"/>
      <c r="K19" s="86" t="s">
        <v>136</v>
      </c>
      <c r="L19" s="87"/>
      <c r="M19" s="88"/>
    </row>
    <row r="20" spans="1:13" ht="6"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160</v>
      </c>
      <c r="B24" s="288"/>
      <c r="C24" s="288"/>
      <c r="D24" s="288"/>
      <c r="E24" s="288"/>
      <c r="F24" s="288"/>
      <c r="G24" s="290"/>
      <c r="H24" s="101"/>
      <c r="I24" s="102"/>
      <c r="J24" s="103">
        <v>139442.14983713353</v>
      </c>
      <c r="K24" s="104"/>
      <c r="L24" s="186">
        <v>83.874277439032568</v>
      </c>
      <c r="M24" s="106">
        <v>1662.5138730821584</v>
      </c>
    </row>
    <row r="25" spans="1:13" x14ac:dyDescent="0.25">
      <c r="A25" s="287" t="s">
        <v>159</v>
      </c>
      <c r="B25" s="288"/>
      <c r="C25" s="288"/>
      <c r="D25" s="288"/>
      <c r="E25" s="288"/>
      <c r="F25" s="288"/>
      <c r="G25" s="290"/>
      <c r="H25" s="187"/>
      <c r="I25" s="188"/>
      <c r="J25" s="103">
        <v>193073.74592833873</v>
      </c>
      <c r="K25" s="189"/>
      <c r="L25" s="186">
        <v>83.874277439032568</v>
      </c>
      <c r="M25" s="106">
        <v>2301.9422858060652</v>
      </c>
    </row>
    <row r="26" spans="1:13" x14ac:dyDescent="0.25">
      <c r="A26" s="287"/>
      <c r="B26" s="288"/>
      <c r="C26" s="288"/>
      <c r="D26" s="288"/>
      <c r="E26" s="288"/>
      <c r="F26" s="288"/>
      <c r="G26" s="290"/>
      <c r="H26" s="190"/>
      <c r="I26" s="191"/>
      <c r="J26" s="103"/>
      <c r="K26" s="192"/>
      <c r="L26" s="193"/>
      <c r="M26" s="106"/>
    </row>
    <row r="27" spans="1:13" x14ac:dyDescent="0.25">
      <c r="A27" s="287"/>
      <c r="B27" s="288"/>
      <c r="C27" s="288"/>
      <c r="D27" s="288"/>
      <c r="E27" s="288"/>
      <c r="F27" s="288"/>
      <c r="G27" s="290"/>
      <c r="H27" s="110"/>
      <c r="I27" s="111"/>
      <c r="J27" s="103"/>
      <c r="K27" s="112"/>
      <c r="L27" s="186"/>
      <c r="M27" s="106"/>
    </row>
    <row r="28" spans="1:13" x14ac:dyDescent="0.25">
      <c r="A28" s="194"/>
      <c r="B28" s="195"/>
      <c r="C28" s="195"/>
      <c r="D28" s="195"/>
      <c r="E28" s="196"/>
      <c r="F28" s="196"/>
      <c r="G28" s="197"/>
      <c r="H28" s="110"/>
      <c r="I28" s="111"/>
      <c r="J28" s="103"/>
      <c r="K28" s="112"/>
      <c r="L28" s="113"/>
      <c r="M28" s="107"/>
    </row>
    <row r="29" spans="1:13" x14ac:dyDescent="0.25">
      <c r="A29" s="303" t="s">
        <v>119</v>
      </c>
      <c r="B29" s="304"/>
      <c r="C29" s="304"/>
      <c r="D29" s="115"/>
      <c r="E29" s="116"/>
      <c r="F29" s="116"/>
      <c r="G29" s="117"/>
      <c r="H29" s="110"/>
      <c r="I29" s="111"/>
      <c r="J29" s="118"/>
      <c r="K29" s="112"/>
      <c r="L29" s="183">
        <v>0.01</v>
      </c>
      <c r="M29" s="119">
        <v>3.0328130121288122</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v>3967.4889719003522</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30" t="s">
        <v>110</v>
      </c>
      <c r="J35" s="129" t="s">
        <v>111</v>
      </c>
      <c r="K35" s="315" t="s">
        <v>122</v>
      </c>
      <c r="L35" s="314"/>
      <c r="M35" s="131" t="s">
        <v>118</v>
      </c>
    </row>
    <row r="36" spans="1:13" x14ac:dyDescent="0.25">
      <c r="A36" s="132" t="s">
        <v>194</v>
      </c>
      <c r="B36" s="133"/>
      <c r="C36" s="133"/>
      <c r="D36" s="133"/>
      <c r="E36" s="133"/>
      <c r="F36" s="133"/>
      <c r="G36" s="133"/>
      <c r="H36" s="102"/>
      <c r="I36" s="63" t="s">
        <v>136</v>
      </c>
      <c r="J36" s="134">
        <v>1.3</v>
      </c>
      <c r="K36" s="101"/>
      <c r="L36" s="184">
        <v>3711.3268324184696</v>
      </c>
      <c r="M36" s="106">
        <v>4824.7248821440107</v>
      </c>
    </row>
    <row r="37" spans="1:13" x14ac:dyDescent="0.25">
      <c r="A37" s="132"/>
      <c r="B37" s="198"/>
      <c r="C37" s="198"/>
      <c r="D37" s="198"/>
      <c r="E37" s="198"/>
      <c r="F37" s="198"/>
      <c r="G37" s="198"/>
      <c r="H37" s="198"/>
      <c r="I37" s="150"/>
      <c r="J37" s="199"/>
      <c r="K37" s="187"/>
      <c r="L37" s="184"/>
      <c r="M37" s="106"/>
    </row>
    <row r="38" spans="1:13" x14ac:dyDescent="0.25">
      <c r="A38" s="132"/>
      <c r="B38" s="198"/>
      <c r="C38" s="198"/>
      <c r="D38" s="198"/>
      <c r="E38" s="198"/>
      <c r="F38" s="198"/>
      <c r="G38" s="198"/>
      <c r="H38" s="198"/>
      <c r="I38" s="150"/>
      <c r="J38" s="199"/>
      <c r="K38" s="187"/>
      <c r="L38" s="184"/>
      <c r="M38" s="106"/>
    </row>
    <row r="39" spans="1:13" x14ac:dyDescent="0.25">
      <c r="A39" s="132"/>
      <c r="B39" s="198"/>
      <c r="C39" s="198"/>
      <c r="D39" s="198"/>
      <c r="E39" s="198"/>
      <c r="F39" s="198"/>
      <c r="G39" s="198"/>
      <c r="H39" s="198"/>
      <c r="I39" s="150"/>
      <c r="J39" s="199"/>
      <c r="K39" s="187"/>
      <c r="L39" s="184"/>
      <c r="M39" s="106"/>
    </row>
    <row r="40" spans="1:13" x14ac:dyDescent="0.25">
      <c r="A40" s="132"/>
      <c r="B40" s="198"/>
      <c r="C40" s="198"/>
      <c r="D40" s="198"/>
      <c r="E40" s="198"/>
      <c r="F40" s="198"/>
      <c r="G40" s="198"/>
      <c r="H40" s="198"/>
      <c r="I40" s="150"/>
      <c r="J40" s="199"/>
      <c r="K40" s="187"/>
      <c r="L40" s="184"/>
      <c r="M40" s="106"/>
    </row>
    <row r="41" spans="1:13" x14ac:dyDescent="0.25">
      <c r="A41" s="132"/>
      <c r="B41" s="198"/>
      <c r="C41" s="198"/>
      <c r="D41" s="198"/>
      <c r="E41" s="198"/>
      <c r="F41" s="198"/>
      <c r="G41" s="198"/>
      <c r="H41" s="198"/>
      <c r="I41" s="150"/>
      <c r="J41" s="199"/>
      <c r="K41" s="187"/>
      <c r="L41" s="184"/>
      <c r="M41" s="106"/>
    </row>
    <row r="42" spans="1:13" ht="15.75" thickBot="1" x14ac:dyDescent="0.3">
      <c r="A42" s="132"/>
      <c r="B42" s="178"/>
      <c r="C42" s="178"/>
      <c r="D42" s="178"/>
      <c r="E42" s="178"/>
      <c r="F42" s="178"/>
      <c r="G42" s="178"/>
      <c r="H42" s="178"/>
      <c r="I42" s="201"/>
      <c r="J42" s="161"/>
      <c r="K42" s="202"/>
      <c r="L42" s="184"/>
      <c r="M42" s="106">
        <v>0</v>
      </c>
    </row>
    <row r="43" spans="1:13" ht="15.75" thickBot="1" x14ac:dyDescent="0.3">
      <c r="A43" s="309" t="s">
        <v>120</v>
      </c>
      <c r="B43" s="310"/>
      <c r="C43" s="310"/>
      <c r="D43" s="310"/>
      <c r="E43" s="310"/>
      <c r="F43" s="310"/>
      <c r="G43" s="310"/>
      <c r="H43" s="310"/>
      <c r="I43" s="310"/>
      <c r="J43" s="310"/>
      <c r="K43" s="310"/>
      <c r="L43" s="311"/>
      <c r="M43" s="180">
        <v>4824.7248821440107</v>
      </c>
    </row>
    <row r="44" spans="1:13" x14ac:dyDescent="0.25">
      <c r="A44" s="74"/>
      <c r="B44" s="75"/>
      <c r="C44" s="75"/>
      <c r="D44" s="75"/>
      <c r="E44" s="75"/>
      <c r="F44" s="75"/>
      <c r="G44" s="75"/>
      <c r="H44" s="75"/>
      <c r="I44" s="75"/>
      <c r="J44" s="75"/>
      <c r="K44" s="75"/>
      <c r="L44" s="75"/>
      <c r="M44" s="76"/>
    </row>
    <row r="45" spans="1:13" x14ac:dyDescent="0.25">
      <c r="A45" s="124" t="s">
        <v>123</v>
      </c>
      <c r="B45" s="125"/>
      <c r="C45" s="125"/>
      <c r="D45" s="125"/>
      <c r="E45" s="125"/>
      <c r="F45" s="125"/>
      <c r="G45" s="125"/>
      <c r="H45" s="125"/>
      <c r="I45" s="125"/>
      <c r="J45" s="125"/>
      <c r="K45" s="125"/>
      <c r="L45" s="125"/>
      <c r="M45" s="126"/>
    </row>
    <row r="46" spans="1:13" ht="15.75" thickBot="1" x14ac:dyDescent="0.3">
      <c r="A46" s="141"/>
      <c r="B46" s="96"/>
      <c r="C46" s="96"/>
      <c r="D46" s="96"/>
      <c r="E46" s="96"/>
      <c r="F46" s="96"/>
      <c r="G46" s="96"/>
      <c r="H46" s="96"/>
      <c r="I46" s="96"/>
      <c r="J46" s="96"/>
      <c r="K46" s="96"/>
      <c r="L46" s="96"/>
      <c r="M46" s="98"/>
    </row>
    <row r="47" spans="1:13" ht="25.5" x14ac:dyDescent="0.25">
      <c r="A47" s="142" t="s">
        <v>124</v>
      </c>
      <c r="B47" s="143"/>
      <c r="C47" s="143"/>
      <c r="D47" s="143"/>
      <c r="E47" s="143"/>
      <c r="F47" s="143"/>
      <c r="G47" s="144" t="s">
        <v>110</v>
      </c>
      <c r="H47" s="145" t="s">
        <v>125</v>
      </c>
      <c r="I47" s="146" t="s">
        <v>126</v>
      </c>
      <c r="J47" s="144" t="s">
        <v>127</v>
      </c>
      <c r="K47" s="320" t="s">
        <v>128</v>
      </c>
      <c r="L47" s="321"/>
      <c r="M47" s="147" t="s">
        <v>118</v>
      </c>
    </row>
    <row r="48" spans="1:13" x14ac:dyDescent="0.25">
      <c r="A48" s="148" t="s">
        <v>177</v>
      </c>
      <c r="B48" s="149"/>
      <c r="C48" s="149"/>
      <c r="D48" s="149"/>
      <c r="E48" s="149"/>
      <c r="F48" s="149"/>
      <c r="G48" s="150" t="s">
        <v>140</v>
      </c>
      <c r="H48" s="118">
        <v>1.3</v>
      </c>
      <c r="I48" s="151">
        <v>6</v>
      </c>
      <c r="J48" s="118">
        <v>7.8000000000000007</v>
      </c>
      <c r="K48" s="322">
        <v>1095.9621596677437</v>
      </c>
      <c r="L48" s="323"/>
      <c r="M48" s="152">
        <v>8548.5048454084008</v>
      </c>
    </row>
    <row r="49" spans="1:14" x14ac:dyDescent="0.25">
      <c r="A49" s="148"/>
      <c r="B49" s="219"/>
      <c r="C49" s="219"/>
      <c r="D49" s="219"/>
      <c r="E49" s="219"/>
      <c r="F49" s="219"/>
      <c r="G49" s="150"/>
      <c r="H49" s="118"/>
      <c r="I49" s="151"/>
      <c r="J49" s="118"/>
      <c r="K49" s="322"/>
      <c r="L49" s="323"/>
      <c r="M49" s="152"/>
    </row>
    <row r="50" spans="1:14" x14ac:dyDescent="0.25">
      <c r="A50" s="148"/>
      <c r="B50" s="219"/>
      <c r="C50" s="219"/>
      <c r="D50" s="219"/>
      <c r="E50" s="219"/>
      <c r="F50" s="219"/>
      <c r="G50" s="150"/>
      <c r="H50" s="118"/>
      <c r="I50" s="151"/>
      <c r="J50" s="118"/>
      <c r="K50" s="322"/>
      <c r="L50" s="323"/>
      <c r="M50" s="152"/>
    </row>
    <row r="51" spans="1:14" x14ac:dyDescent="0.25">
      <c r="A51" s="148"/>
      <c r="B51" s="219"/>
      <c r="C51" s="219"/>
      <c r="D51" s="219"/>
      <c r="E51" s="219"/>
      <c r="F51" s="219"/>
      <c r="G51" s="150"/>
      <c r="H51" s="118"/>
      <c r="I51" s="151"/>
      <c r="J51" s="118"/>
      <c r="K51" s="322"/>
      <c r="L51" s="323"/>
      <c r="M51" s="152"/>
    </row>
    <row r="52" spans="1:14" x14ac:dyDescent="0.25">
      <c r="A52" s="148"/>
      <c r="B52" s="219"/>
      <c r="C52" s="219"/>
      <c r="D52" s="219"/>
      <c r="E52" s="219"/>
      <c r="F52" s="219"/>
      <c r="G52" s="220"/>
      <c r="H52" s="118"/>
      <c r="I52" s="118"/>
      <c r="J52" s="118"/>
      <c r="K52" s="215"/>
      <c r="L52" s="216"/>
      <c r="M52" s="157"/>
    </row>
    <row r="53" spans="1:14" ht="15.75" thickBot="1" x14ac:dyDescent="0.3">
      <c r="A53" s="177"/>
      <c r="B53" s="178"/>
      <c r="C53" s="178"/>
      <c r="D53" s="178"/>
      <c r="E53" s="178"/>
      <c r="F53" s="178"/>
      <c r="G53" s="160"/>
      <c r="H53" s="161"/>
      <c r="I53" s="161"/>
      <c r="J53" s="161"/>
      <c r="K53" s="301"/>
      <c r="L53" s="302"/>
      <c r="M53" s="181"/>
    </row>
    <row r="54" spans="1:14" ht="15.75" thickBot="1" x14ac:dyDescent="0.3">
      <c r="A54" s="324" t="s">
        <v>120</v>
      </c>
      <c r="B54" s="325"/>
      <c r="C54" s="325"/>
      <c r="D54" s="325"/>
      <c r="E54" s="325"/>
      <c r="F54" s="325"/>
      <c r="G54" s="325"/>
      <c r="H54" s="325"/>
      <c r="I54" s="325"/>
      <c r="J54" s="325"/>
      <c r="K54" s="325"/>
      <c r="L54" s="326"/>
      <c r="M54" s="162">
        <v>8548.5048454084008</v>
      </c>
    </row>
    <row r="55" spans="1:14" x14ac:dyDescent="0.25">
      <c r="A55" s="74"/>
      <c r="B55" s="75"/>
      <c r="C55" s="75"/>
      <c r="D55" s="75"/>
      <c r="E55" s="75"/>
      <c r="F55" s="75"/>
      <c r="G55" s="75"/>
      <c r="H55" s="75"/>
      <c r="I55" s="75"/>
      <c r="J55" s="75"/>
      <c r="K55" s="75"/>
      <c r="L55" s="75"/>
      <c r="M55" s="76"/>
    </row>
    <row r="56" spans="1:14" x14ac:dyDescent="0.25">
      <c r="A56" s="124" t="s">
        <v>129</v>
      </c>
      <c r="B56" s="125"/>
      <c r="C56" s="125"/>
      <c r="D56" s="125"/>
      <c r="E56" s="125"/>
      <c r="F56" s="125"/>
      <c r="G56" s="125"/>
      <c r="H56" s="125"/>
      <c r="I56" s="125"/>
      <c r="J56" s="125"/>
      <c r="K56" s="125"/>
      <c r="L56" s="125"/>
      <c r="M56" s="126"/>
    </row>
    <row r="57" spans="1:14" ht="15.75" thickBot="1" x14ac:dyDescent="0.3">
      <c r="A57" s="141"/>
      <c r="B57" s="96"/>
      <c r="C57" s="96"/>
      <c r="D57" s="96"/>
      <c r="E57" s="96"/>
      <c r="F57" s="96"/>
      <c r="G57" s="96"/>
      <c r="H57" s="96"/>
      <c r="I57" s="96"/>
      <c r="J57" s="96"/>
      <c r="K57" s="96"/>
      <c r="L57" s="96"/>
      <c r="M57" s="98"/>
    </row>
    <row r="58" spans="1:14" ht="25.5" x14ac:dyDescent="0.25">
      <c r="A58" s="327" t="s">
        <v>130</v>
      </c>
      <c r="B58" s="328"/>
      <c r="C58" s="328"/>
      <c r="D58" s="328"/>
      <c r="E58" s="328"/>
      <c r="F58" s="328"/>
      <c r="G58" s="328"/>
      <c r="H58" s="144" t="s">
        <v>131</v>
      </c>
      <c r="I58" s="146" t="s">
        <v>132</v>
      </c>
      <c r="J58" s="145" t="s">
        <v>133</v>
      </c>
      <c r="K58" s="329" t="s">
        <v>117</v>
      </c>
      <c r="L58" s="330"/>
      <c r="M58" s="163" t="s">
        <v>118</v>
      </c>
    </row>
    <row r="59" spans="1:14" x14ac:dyDescent="0.25">
      <c r="A59" s="218" t="s">
        <v>188</v>
      </c>
      <c r="B59" s="219"/>
      <c r="C59" s="219"/>
      <c r="D59" s="219"/>
      <c r="E59" s="219"/>
      <c r="F59" s="219"/>
      <c r="G59" s="219"/>
      <c r="H59" s="165">
        <v>50000</v>
      </c>
      <c r="I59" s="166">
        <v>185</v>
      </c>
      <c r="J59" s="167">
        <v>92500</v>
      </c>
      <c r="K59" s="168"/>
      <c r="L59" s="203">
        <v>670.99421951226054</v>
      </c>
      <c r="M59" s="182">
        <v>137.855136914946</v>
      </c>
      <c r="N59" s="171"/>
    </row>
    <row r="60" spans="1:14" x14ac:dyDescent="0.25">
      <c r="A60" s="218" t="s">
        <v>186</v>
      </c>
      <c r="B60" s="219"/>
      <c r="C60" s="219"/>
      <c r="D60" s="219"/>
      <c r="E60" s="219"/>
      <c r="F60" s="219"/>
      <c r="G60" s="219"/>
      <c r="H60" s="165">
        <v>60000</v>
      </c>
      <c r="I60" s="166">
        <v>185</v>
      </c>
      <c r="J60" s="167">
        <v>111000</v>
      </c>
      <c r="K60" s="168"/>
      <c r="L60" s="204">
        <v>670.99421951226054</v>
      </c>
      <c r="M60" s="182">
        <v>165.42616429793517</v>
      </c>
    </row>
    <row r="61" spans="1:14" x14ac:dyDescent="0.25">
      <c r="A61" s="218"/>
      <c r="B61" s="219"/>
      <c r="C61" s="219"/>
      <c r="D61" s="219"/>
      <c r="E61" s="219"/>
      <c r="F61" s="219"/>
      <c r="G61" s="219"/>
      <c r="H61" s="118"/>
      <c r="I61" s="172"/>
      <c r="J61" s="173"/>
      <c r="K61" s="168"/>
      <c r="L61" s="175"/>
      <c r="M61" s="170"/>
    </row>
    <row r="62" spans="1:14" x14ac:dyDescent="0.25">
      <c r="A62" s="218"/>
      <c r="B62" s="219"/>
      <c r="C62" s="219"/>
      <c r="D62" s="219"/>
      <c r="E62" s="219"/>
      <c r="F62" s="219"/>
      <c r="G62" s="219"/>
      <c r="H62" s="118"/>
      <c r="I62" s="172"/>
      <c r="J62" s="173"/>
      <c r="K62" s="176"/>
      <c r="L62" s="175"/>
      <c r="M62" s="170"/>
    </row>
    <row r="63" spans="1:14" x14ac:dyDescent="0.25">
      <c r="A63" s="218"/>
      <c r="B63" s="219"/>
      <c r="C63" s="219"/>
      <c r="D63" s="219"/>
      <c r="E63" s="219"/>
      <c r="F63" s="219"/>
      <c r="G63" s="219"/>
      <c r="H63" s="118"/>
      <c r="I63" s="172"/>
      <c r="J63" s="173"/>
      <c r="K63" s="176"/>
      <c r="L63" s="175"/>
      <c r="M63" s="170"/>
    </row>
    <row r="64" spans="1:14" ht="15.75" thickBot="1" x14ac:dyDescent="0.3">
      <c r="A64" s="331"/>
      <c r="B64" s="332"/>
      <c r="C64" s="332"/>
      <c r="D64" s="332"/>
      <c r="E64" s="332"/>
      <c r="F64" s="332"/>
      <c r="G64" s="332"/>
      <c r="H64" s="161"/>
      <c r="I64" s="161"/>
      <c r="J64" s="161"/>
      <c r="K64" s="333"/>
      <c r="L64" s="333"/>
      <c r="M64" s="181"/>
    </row>
    <row r="65" spans="1:13" ht="15.75" thickBot="1" x14ac:dyDescent="0.3">
      <c r="A65" s="324" t="s">
        <v>120</v>
      </c>
      <c r="B65" s="325"/>
      <c r="C65" s="325"/>
      <c r="D65" s="325"/>
      <c r="E65" s="325"/>
      <c r="F65" s="325"/>
      <c r="G65" s="325"/>
      <c r="H65" s="325"/>
      <c r="I65" s="325"/>
      <c r="J65" s="325"/>
      <c r="K65" s="325"/>
      <c r="L65" s="326"/>
      <c r="M65" s="205">
        <v>303.2813012128812</v>
      </c>
    </row>
    <row r="66" spans="1:13" ht="15.75" thickBot="1" x14ac:dyDescent="0.3">
      <c r="A66" s="74"/>
      <c r="B66" s="75"/>
      <c r="C66" s="75"/>
      <c r="D66" s="75"/>
      <c r="E66" s="75"/>
      <c r="F66" s="75"/>
      <c r="G66" s="75"/>
      <c r="H66" s="75"/>
      <c r="I66" s="75"/>
      <c r="J66" s="75"/>
      <c r="K66" s="75"/>
      <c r="L66" s="75"/>
      <c r="M66" s="76"/>
    </row>
    <row r="67" spans="1:13" ht="15.75" thickBot="1" x14ac:dyDescent="0.3">
      <c r="A67" s="309" t="s">
        <v>134</v>
      </c>
      <c r="B67" s="310"/>
      <c r="C67" s="310"/>
      <c r="D67" s="310"/>
      <c r="E67" s="310"/>
      <c r="F67" s="310"/>
      <c r="G67" s="310"/>
      <c r="H67" s="310"/>
      <c r="I67" s="310"/>
      <c r="J67" s="310"/>
      <c r="K67" s="310"/>
      <c r="L67" s="311"/>
      <c r="M67" s="122">
        <v>17644</v>
      </c>
    </row>
  </sheetData>
  <mergeCells count="34">
    <mergeCell ref="A24:G24"/>
    <mergeCell ref="E13:G13"/>
    <mergeCell ref="A15:M15"/>
    <mergeCell ref="B17:H17"/>
    <mergeCell ref="K17:L17"/>
    <mergeCell ref="B18:H18"/>
    <mergeCell ref="K18:L18"/>
    <mergeCell ref="A23:G23"/>
    <mergeCell ref="H23:I23"/>
    <mergeCell ref="K23:L23"/>
    <mergeCell ref="K47:L47"/>
    <mergeCell ref="A25:G25"/>
    <mergeCell ref="A26:G26"/>
    <mergeCell ref="A27:G27"/>
    <mergeCell ref="A29:C29"/>
    <mergeCell ref="A30:G30"/>
    <mergeCell ref="H30:I30"/>
    <mergeCell ref="K30:L30"/>
    <mergeCell ref="A31:L31"/>
    <mergeCell ref="A35:H35"/>
    <mergeCell ref="K35:L35"/>
    <mergeCell ref="A43:L43"/>
    <mergeCell ref="A67:L67"/>
    <mergeCell ref="K48:L48"/>
    <mergeCell ref="K49:L49"/>
    <mergeCell ref="K50:L50"/>
    <mergeCell ref="K51:L51"/>
    <mergeCell ref="K53:L53"/>
    <mergeCell ref="A54:L54"/>
    <mergeCell ref="A58:G58"/>
    <mergeCell ref="K58:L58"/>
    <mergeCell ref="A64:G64"/>
    <mergeCell ref="K64:L64"/>
    <mergeCell ref="A65:L6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7"/>
  <sheetViews>
    <sheetView topLeftCell="A33" zoomScale="75" zoomScaleNormal="75" workbookViewId="0">
      <selection activeCell="C57" sqref="C57:H57"/>
    </sheetView>
  </sheetViews>
  <sheetFormatPr baseColWidth="10" defaultRowHeight="15" x14ac:dyDescent="0.25"/>
  <cols>
    <col min="1" max="1" width="16.7109375" style="38" customWidth="1"/>
    <col min="2" max="4" width="11.42578125" style="38"/>
    <col min="5" max="5" width="16.7109375" style="38" customWidth="1"/>
    <col min="6" max="7" width="11.42578125" style="38"/>
    <col min="8" max="8" width="12.7109375" style="38" bestFit="1" customWidth="1"/>
    <col min="9" max="9" width="15.5703125" style="38" customWidth="1"/>
    <col min="10" max="10" width="19.140625" style="38" customWidth="1"/>
    <col min="11" max="11" width="11.42578125" style="38"/>
    <col min="12" max="12" width="13.42578125" style="38"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69"/>
      <c r="D13" s="69"/>
      <c r="E13" s="278" t="s">
        <v>105</v>
      </c>
      <c r="F13" s="279"/>
      <c r="G13" s="279"/>
      <c r="H13" s="69" t="s">
        <v>95</v>
      </c>
      <c r="I13" s="69" t="s">
        <v>96</v>
      </c>
      <c r="J13" s="71"/>
      <c r="K13" s="69"/>
      <c r="L13" s="69"/>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30" customHeight="1" thickBot="1" x14ac:dyDescent="0.3">
      <c r="A17" s="77" t="s">
        <v>107</v>
      </c>
      <c r="B17" s="283" t="s">
        <v>108</v>
      </c>
      <c r="C17" s="284"/>
      <c r="D17" s="284"/>
      <c r="E17" s="284"/>
      <c r="F17" s="284"/>
      <c r="G17" s="284"/>
      <c r="H17" s="284"/>
      <c r="I17" s="78"/>
      <c r="J17" s="79" t="s">
        <v>109</v>
      </c>
      <c r="K17" s="285" t="s">
        <v>110</v>
      </c>
      <c r="L17" s="286"/>
      <c r="M17" s="77" t="s">
        <v>111</v>
      </c>
    </row>
    <row r="18" spans="1:13" ht="17.25" hidden="1" customHeight="1" x14ac:dyDescent="0.25">
      <c r="A18" s="77" t="s">
        <v>107</v>
      </c>
      <c r="B18" s="283" t="s">
        <v>108</v>
      </c>
      <c r="C18" s="284"/>
      <c r="D18" s="284"/>
      <c r="E18" s="284"/>
      <c r="F18" s="284"/>
      <c r="G18" s="284"/>
      <c r="H18" s="284"/>
      <c r="I18" s="78"/>
      <c r="J18" s="80"/>
      <c r="K18" s="285" t="s">
        <v>110</v>
      </c>
      <c r="L18" s="286"/>
      <c r="M18" s="77" t="s">
        <v>111</v>
      </c>
    </row>
    <row r="19" spans="1:13" ht="15.75" customHeight="1" thickBot="1" x14ac:dyDescent="0.3">
      <c r="A19" s="81" t="s">
        <v>50</v>
      </c>
      <c r="B19" s="82" t="s">
        <v>144</v>
      </c>
      <c r="C19" s="83"/>
      <c r="D19" s="83"/>
      <c r="E19" s="83"/>
      <c r="F19" s="83"/>
      <c r="G19" s="83"/>
      <c r="H19" s="83"/>
      <c r="I19" s="83"/>
      <c r="J19" s="185"/>
      <c r="K19" s="86" t="s">
        <v>136</v>
      </c>
      <c r="L19" s="87"/>
      <c r="M19" s="88"/>
    </row>
    <row r="20" spans="1:13" ht="6"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164</v>
      </c>
      <c r="B24" s="288"/>
      <c r="C24" s="288"/>
      <c r="D24" s="288"/>
      <c r="E24" s="288"/>
      <c r="F24" s="288"/>
      <c r="G24" s="290"/>
      <c r="H24" s="101"/>
      <c r="I24" s="102"/>
      <c r="J24" s="103">
        <v>12338.792182410421</v>
      </c>
      <c r="K24" s="104"/>
      <c r="L24" s="186">
        <v>2.5</v>
      </c>
      <c r="M24" s="106">
        <v>4935.5168729641682</v>
      </c>
    </row>
    <row r="25" spans="1:13" x14ac:dyDescent="0.25">
      <c r="A25" s="287"/>
      <c r="B25" s="288"/>
      <c r="C25" s="288"/>
      <c r="D25" s="288"/>
      <c r="E25" s="288"/>
      <c r="F25" s="288"/>
      <c r="G25" s="290"/>
      <c r="H25" s="187"/>
      <c r="I25" s="188"/>
      <c r="J25" s="103"/>
      <c r="K25" s="189"/>
      <c r="L25" s="186"/>
      <c r="M25" s="106"/>
    </row>
    <row r="26" spans="1:13" x14ac:dyDescent="0.25">
      <c r="A26" s="287"/>
      <c r="B26" s="288"/>
      <c r="C26" s="288"/>
      <c r="D26" s="288"/>
      <c r="E26" s="288"/>
      <c r="F26" s="288"/>
      <c r="G26" s="290"/>
      <c r="H26" s="190"/>
      <c r="I26" s="191"/>
      <c r="J26" s="103"/>
      <c r="K26" s="192"/>
      <c r="L26" s="193"/>
      <c r="M26" s="106"/>
    </row>
    <row r="27" spans="1:13" x14ac:dyDescent="0.25">
      <c r="A27" s="287"/>
      <c r="B27" s="288"/>
      <c r="C27" s="288"/>
      <c r="D27" s="288"/>
      <c r="E27" s="288"/>
      <c r="F27" s="288"/>
      <c r="G27" s="290"/>
      <c r="H27" s="110"/>
      <c r="I27" s="111"/>
      <c r="J27" s="103"/>
      <c r="K27" s="112"/>
      <c r="L27" s="186"/>
      <c r="M27" s="106"/>
    </row>
    <row r="28" spans="1:13" x14ac:dyDescent="0.25">
      <c r="A28" s="194"/>
      <c r="B28" s="195"/>
      <c r="C28" s="195"/>
      <c r="D28" s="195"/>
      <c r="E28" s="196"/>
      <c r="F28" s="196"/>
      <c r="G28" s="197"/>
      <c r="H28" s="110"/>
      <c r="I28" s="111"/>
      <c r="J28" s="103"/>
      <c r="K28" s="112"/>
      <c r="L28" s="113"/>
      <c r="M28" s="107"/>
    </row>
    <row r="29" spans="1:13" x14ac:dyDescent="0.25">
      <c r="A29" s="303" t="s">
        <v>119</v>
      </c>
      <c r="B29" s="304"/>
      <c r="C29" s="304"/>
      <c r="D29" s="115"/>
      <c r="E29" s="116"/>
      <c r="F29" s="116"/>
      <c r="G29" s="117"/>
      <c r="H29" s="110"/>
      <c r="I29" s="111"/>
      <c r="J29" s="118"/>
      <c r="K29" s="112"/>
      <c r="L29" s="183">
        <v>0.05</v>
      </c>
      <c r="M29" s="119">
        <v>416.25</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v>5351.7668729641682</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28" t="s">
        <v>110</v>
      </c>
      <c r="J35" s="129" t="s">
        <v>111</v>
      </c>
      <c r="K35" s="315" t="s">
        <v>122</v>
      </c>
      <c r="L35" s="314"/>
      <c r="M35" s="131" t="s">
        <v>118</v>
      </c>
    </row>
    <row r="36" spans="1:13" x14ac:dyDescent="0.25">
      <c r="A36" s="132" t="s">
        <v>200</v>
      </c>
      <c r="B36" s="133"/>
      <c r="C36" s="133"/>
      <c r="D36" s="133"/>
      <c r="E36" s="133"/>
      <c r="F36" s="133"/>
      <c r="G36" s="133"/>
      <c r="H36" s="102"/>
      <c r="I36" s="63" t="s">
        <v>136</v>
      </c>
      <c r="J36" s="134">
        <v>1.3</v>
      </c>
      <c r="K36" s="101"/>
      <c r="L36" s="184">
        <v>21024.5623516671</v>
      </c>
      <c r="M36" s="106">
        <v>27331.931057167232</v>
      </c>
    </row>
    <row r="37" spans="1:13" x14ac:dyDescent="0.25">
      <c r="A37" s="132" t="s">
        <v>197</v>
      </c>
      <c r="B37" s="198"/>
      <c r="C37" s="198"/>
      <c r="D37" s="198"/>
      <c r="E37" s="198"/>
      <c r="F37" s="198"/>
      <c r="G37" s="198"/>
      <c r="H37" s="198"/>
      <c r="I37" s="150" t="s">
        <v>196</v>
      </c>
      <c r="J37" s="199">
        <v>30</v>
      </c>
      <c r="K37" s="187"/>
      <c r="L37" s="184">
        <v>67.45979980626413</v>
      </c>
      <c r="M37" s="106">
        <v>2023.793994187924</v>
      </c>
    </row>
    <row r="38" spans="1:13" x14ac:dyDescent="0.25">
      <c r="A38" s="132"/>
      <c r="B38" s="198"/>
      <c r="C38" s="198"/>
      <c r="D38" s="198"/>
      <c r="E38" s="198"/>
      <c r="F38" s="198"/>
      <c r="G38" s="198"/>
      <c r="H38" s="198"/>
      <c r="I38" s="150"/>
      <c r="J38" s="199"/>
      <c r="K38" s="187"/>
      <c r="L38" s="184"/>
      <c r="M38" s="106"/>
    </row>
    <row r="39" spans="1:13" x14ac:dyDescent="0.25">
      <c r="A39" s="132"/>
      <c r="B39" s="198"/>
      <c r="C39" s="198"/>
      <c r="D39" s="198"/>
      <c r="E39" s="198"/>
      <c r="F39" s="198"/>
      <c r="G39" s="198"/>
      <c r="H39" s="198"/>
      <c r="I39" s="150"/>
      <c r="J39" s="199"/>
      <c r="K39" s="187"/>
      <c r="L39" s="184"/>
      <c r="M39" s="106"/>
    </row>
    <row r="40" spans="1:13" x14ac:dyDescent="0.25">
      <c r="A40" s="132"/>
      <c r="B40" s="198"/>
      <c r="C40" s="198"/>
      <c r="D40" s="198"/>
      <c r="E40" s="198"/>
      <c r="F40" s="198"/>
      <c r="G40" s="198"/>
      <c r="H40" s="198"/>
      <c r="I40" s="150"/>
      <c r="J40" s="199"/>
      <c r="K40" s="187"/>
      <c r="L40" s="184"/>
      <c r="M40" s="106"/>
    </row>
    <row r="41" spans="1:13" x14ac:dyDescent="0.25">
      <c r="A41" s="132"/>
      <c r="B41" s="198"/>
      <c r="C41" s="198"/>
      <c r="D41" s="198"/>
      <c r="E41" s="198"/>
      <c r="F41" s="198"/>
      <c r="G41" s="198"/>
      <c r="H41" s="198"/>
      <c r="I41" s="150"/>
      <c r="J41" s="199"/>
      <c r="K41" s="187"/>
      <c r="L41" s="184"/>
      <c r="M41" s="106"/>
    </row>
    <row r="42" spans="1:13" ht="15.75" thickBot="1" x14ac:dyDescent="0.3">
      <c r="A42" s="132"/>
      <c r="B42" s="159"/>
      <c r="C42" s="159"/>
      <c r="D42" s="159"/>
      <c r="E42" s="159"/>
      <c r="F42" s="159"/>
      <c r="G42" s="159"/>
      <c r="H42" s="159"/>
      <c r="I42" s="201"/>
      <c r="J42" s="161"/>
      <c r="K42" s="202"/>
      <c r="L42" s="184"/>
      <c r="M42" s="106"/>
    </row>
    <row r="43" spans="1:13" ht="15.75" thickBot="1" x14ac:dyDescent="0.3">
      <c r="A43" s="309" t="s">
        <v>120</v>
      </c>
      <c r="B43" s="310"/>
      <c r="C43" s="310"/>
      <c r="D43" s="310"/>
      <c r="E43" s="310"/>
      <c r="F43" s="310"/>
      <c r="G43" s="310"/>
      <c r="H43" s="310"/>
      <c r="I43" s="310"/>
      <c r="J43" s="310"/>
      <c r="K43" s="310"/>
      <c r="L43" s="311"/>
      <c r="M43" s="180">
        <v>29355.725051355155</v>
      </c>
    </row>
    <row r="44" spans="1:13" x14ac:dyDescent="0.25">
      <c r="A44" s="74"/>
      <c r="B44" s="75"/>
      <c r="C44" s="75"/>
      <c r="D44" s="75"/>
      <c r="E44" s="75"/>
      <c r="F44" s="75"/>
      <c r="G44" s="75"/>
      <c r="H44" s="75"/>
      <c r="I44" s="75"/>
      <c r="J44" s="75"/>
      <c r="K44" s="75"/>
      <c r="L44" s="75"/>
      <c r="M44" s="76"/>
    </row>
    <row r="45" spans="1:13" x14ac:dyDescent="0.25">
      <c r="A45" s="124" t="s">
        <v>123</v>
      </c>
      <c r="B45" s="125"/>
      <c r="C45" s="125"/>
      <c r="D45" s="125"/>
      <c r="E45" s="125"/>
      <c r="F45" s="125"/>
      <c r="G45" s="125"/>
      <c r="H45" s="125"/>
      <c r="I45" s="125"/>
      <c r="J45" s="125"/>
      <c r="K45" s="125"/>
      <c r="L45" s="125"/>
      <c r="M45" s="126"/>
    </row>
    <row r="46" spans="1:13" ht="15.75" thickBot="1" x14ac:dyDescent="0.3">
      <c r="A46" s="141"/>
      <c r="B46" s="96"/>
      <c r="C46" s="96"/>
      <c r="D46" s="96"/>
      <c r="E46" s="96"/>
      <c r="F46" s="96"/>
      <c r="G46" s="96"/>
      <c r="H46" s="96"/>
      <c r="I46" s="96"/>
      <c r="J46" s="96"/>
      <c r="K46" s="96"/>
      <c r="L46" s="96"/>
      <c r="M46" s="98"/>
    </row>
    <row r="47" spans="1:13" ht="25.5" x14ac:dyDescent="0.25">
      <c r="A47" s="142" t="s">
        <v>124</v>
      </c>
      <c r="B47" s="143"/>
      <c r="C47" s="143"/>
      <c r="D47" s="143"/>
      <c r="E47" s="143"/>
      <c r="F47" s="143"/>
      <c r="G47" s="144" t="s">
        <v>110</v>
      </c>
      <c r="H47" s="145" t="s">
        <v>125</v>
      </c>
      <c r="I47" s="146" t="s">
        <v>126</v>
      </c>
      <c r="J47" s="144" t="s">
        <v>127</v>
      </c>
      <c r="K47" s="320" t="s">
        <v>128</v>
      </c>
      <c r="L47" s="321"/>
      <c r="M47" s="147" t="s">
        <v>118</v>
      </c>
    </row>
    <row r="48" spans="1:13" x14ac:dyDescent="0.25">
      <c r="A48" s="148" t="s">
        <v>178</v>
      </c>
      <c r="B48" s="149"/>
      <c r="C48" s="149"/>
      <c r="D48" s="149"/>
      <c r="E48" s="149"/>
      <c r="F48" s="149"/>
      <c r="G48" s="150" t="s">
        <v>140</v>
      </c>
      <c r="H48" s="118">
        <v>1.3</v>
      </c>
      <c r="I48" s="151">
        <v>10</v>
      </c>
      <c r="J48" s="118">
        <v>13</v>
      </c>
      <c r="K48" s="322">
        <v>1095.9621596677437</v>
      </c>
      <c r="L48" s="323"/>
      <c r="M48" s="152">
        <v>14247.508075680667</v>
      </c>
    </row>
    <row r="49" spans="1:14" x14ac:dyDescent="0.25">
      <c r="A49" s="148"/>
      <c r="B49" s="153"/>
      <c r="C49" s="153"/>
      <c r="D49" s="153"/>
      <c r="E49" s="153"/>
      <c r="F49" s="153"/>
      <c r="G49" s="150"/>
      <c r="H49" s="118"/>
      <c r="I49" s="151"/>
      <c r="J49" s="118"/>
      <c r="K49" s="322"/>
      <c r="L49" s="323"/>
      <c r="M49" s="152"/>
    </row>
    <row r="50" spans="1:14" x14ac:dyDescent="0.25">
      <c r="A50" s="148"/>
      <c r="B50" s="153"/>
      <c r="C50" s="153"/>
      <c r="D50" s="153"/>
      <c r="E50" s="153"/>
      <c r="F50" s="153"/>
      <c r="G50" s="150"/>
      <c r="H50" s="118"/>
      <c r="I50" s="151"/>
      <c r="J50" s="118"/>
      <c r="K50" s="322"/>
      <c r="L50" s="323"/>
      <c r="M50" s="152"/>
    </row>
    <row r="51" spans="1:14" x14ac:dyDescent="0.25">
      <c r="A51" s="148"/>
      <c r="B51" s="153"/>
      <c r="C51" s="153"/>
      <c r="D51" s="153"/>
      <c r="E51" s="153"/>
      <c r="F51" s="153"/>
      <c r="G51" s="150"/>
      <c r="H51" s="118"/>
      <c r="I51" s="151"/>
      <c r="J51" s="118"/>
      <c r="K51" s="322"/>
      <c r="L51" s="323"/>
      <c r="M51" s="152"/>
    </row>
    <row r="52" spans="1:14" x14ac:dyDescent="0.25">
      <c r="A52" s="148"/>
      <c r="B52" s="153"/>
      <c r="C52" s="153"/>
      <c r="D52" s="153"/>
      <c r="E52" s="153"/>
      <c r="F52" s="153"/>
      <c r="G52" s="154"/>
      <c r="H52" s="118"/>
      <c r="I52" s="118"/>
      <c r="J52" s="118"/>
      <c r="K52" s="155"/>
      <c r="L52" s="156"/>
      <c r="M52" s="157"/>
    </row>
    <row r="53" spans="1:14" ht="15.75" thickBot="1" x14ac:dyDescent="0.3">
      <c r="A53" s="158"/>
      <c r="B53" s="159"/>
      <c r="C53" s="159"/>
      <c r="D53" s="159"/>
      <c r="E53" s="159"/>
      <c r="F53" s="159"/>
      <c r="G53" s="160"/>
      <c r="H53" s="161"/>
      <c r="I53" s="161"/>
      <c r="J53" s="161"/>
      <c r="K53" s="301"/>
      <c r="L53" s="302"/>
      <c r="M53" s="139"/>
    </row>
    <row r="54" spans="1:14" ht="15.75" thickBot="1" x14ac:dyDescent="0.3">
      <c r="A54" s="324" t="s">
        <v>120</v>
      </c>
      <c r="B54" s="325"/>
      <c r="C54" s="325"/>
      <c r="D54" s="325"/>
      <c r="E54" s="325"/>
      <c r="F54" s="325"/>
      <c r="G54" s="325"/>
      <c r="H54" s="325"/>
      <c r="I54" s="325"/>
      <c r="J54" s="325"/>
      <c r="K54" s="325"/>
      <c r="L54" s="326"/>
      <c r="M54" s="162">
        <v>14247.508075680667</v>
      </c>
    </row>
    <row r="55" spans="1:14" x14ac:dyDescent="0.25">
      <c r="A55" s="74"/>
      <c r="B55" s="75"/>
      <c r="C55" s="75"/>
      <c r="D55" s="75"/>
      <c r="E55" s="75"/>
      <c r="F55" s="75"/>
      <c r="G55" s="75"/>
      <c r="H55" s="75"/>
      <c r="I55" s="75"/>
      <c r="J55" s="75"/>
      <c r="K55" s="75"/>
      <c r="L55" s="75"/>
      <c r="M55" s="76"/>
    </row>
    <row r="56" spans="1:14" x14ac:dyDescent="0.25">
      <c r="A56" s="124" t="s">
        <v>129</v>
      </c>
      <c r="B56" s="125"/>
      <c r="C56" s="125"/>
      <c r="D56" s="125"/>
      <c r="E56" s="125"/>
      <c r="F56" s="125"/>
      <c r="G56" s="125"/>
      <c r="H56" s="125"/>
      <c r="I56" s="125"/>
      <c r="J56" s="125"/>
      <c r="K56" s="125"/>
      <c r="L56" s="125"/>
      <c r="M56" s="126"/>
    </row>
    <row r="57" spans="1:14" ht="15.75" thickBot="1" x14ac:dyDescent="0.3">
      <c r="A57" s="141"/>
      <c r="B57" s="96"/>
      <c r="C57" s="96"/>
      <c r="D57" s="96"/>
      <c r="E57" s="96"/>
      <c r="F57" s="96"/>
      <c r="G57" s="96"/>
      <c r="H57" s="96"/>
      <c r="I57" s="96"/>
      <c r="J57" s="96"/>
      <c r="K57" s="96"/>
      <c r="L57" s="96"/>
      <c r="M57" s="98"/>
    </row>
    <row r="58" spans="1:14" ht="25.5" x14ac:dyDescent="0.25">
      <c r="A58" s="327" t="s">
        <v>130</v>
      </c>
      <c r="B58" s="328"/>
      <c r="C58" s="328"/>
      <c r="D58" s="328"/>
      <c r="E58" s="328"/>
      <c r="F58" s="328"/>
      <c r="G58" s="328"/>
      <c r="H58" s="144" t="s">
        <v>131</v>
      </c>
      <c r="I58" s="146" t="s">
        <v>132</v>
      </c>
      <c r="J58" s="145" t="s">
        <v>133</v>
      </c>
      <c r="K58" s="329" t="s">
        <v>117</v>
      </c>
      <c r="L58" s="330"/>
      <c r="M58" s="163" t="s">
        <v>118</v>
      </c>
    </row>
    <row r="59" spans="1:14" x14ac:dyDescent="0.25">
      <c r="A59" s="164" t="s">
        <v>189</v>
      </c>
      <c r="B59" s="153"/>
      <c r="C59" s="153"/>
      <c r="D59" s="153"/>
      <c r="E59" s="153"/>
      <c r="F59" s="153"/>
      <c r="G59" s="153"/>
      <c r="H59" s="165">
        <v>90000</v>
      </c>
      <c r="I59" s="166">
        <v>185</v>
      </c>
      <c r="J59" s="167">
        <v>166500</v>
      </c>
      <c r="K59" s="168"/>
      <c r="L59" s="203">
        <v>20</v>
      </c>
      <c r="M59" s="182">
        <v>8325</v>
      </c>
      <c r="N59" s="171"/>
    </row>
    <row r="60" spans="1:14" x14ac:dyDescent="0.25">
      <c r="A60" s="164"/>
      <c r="B60" s="153"/>
      <c r="C60" s="153"/>
      <c r="D60" s="153"/>
      <c r="E60" s="153"/>
      <c r="F60" s="153"/>
      <c r="G60" s="153"/>
      <c r="H60" s="165"/>
      <c r="I60" s="166"/>
      <c r="J60" s="167"/>
      <c r="K60" s="168"/>
      <c r="L60" s="204"/>
      <c r="M60" s="182"/>
    </row>
    <row r="61" spans="1:14" x14ac:dyDescent="0.25">
      <c r="A61" s="164"/>
      <c r="B61" s="153"/>
      <c r="C61" s="153"/>
      <c r="D61" s="153"/>
      <c r="E61" s="153"/>
      <c r="F61" s="153"/>
      <c r="G61" s="153"/>
      <c r="H61" s="118"/>
      <c r="I61" s="172"/>
      <c r="J61" s="173"/>
      <c r="K61" s="168"/>
      <c r="L61" s="175"/>
      <c r="M61" s="170"/>
    </row>
    <row r="62" spans="1:14" x14ac:dyDescent="0.25">
      <c r="A62" s="164"/>
      <c r="B62" s="153"/>
      <c r="C62" s="153"/>
      <c r="D62" s="153"/>
      <c r="E62" s="153"/>
      <c r="F62" s="153"/>
      <c r="G62" s="153"/>
      <c r="H62" s="118"/>
      <c r="I62" s="172"/>
      <c r="J62" s="173"/>
      <c r="K62" s="176"/>
      <c r="L62" s="175"/>
      <c r="M62" s="170"/>
    </row>
    <row r="63" spans="1:14" x14ac:dyDescent="0.25">
      <c r="A63" s="164"/>
      <c r="B63" s="153"/>
      <c r="C63" s="153"/>
      <c r="D63" s="153"/>
      <c r="E63" s="153"/>
      <c r="F63" s="153"/>
      <c r="G63" s="153"/>
      <c r="H63" s="118"/>
      <c r="I63" s="172"/>
      <c r="J63" s="173"/>
      <c r="K63" s="176"/>
      <c r="L63" s="175"/>
      <c r="M63" s="170"/>
    </row>
    <row r="64" spans="1:14" ht="15.75" thickBot="1" x14ac:dyDescent="0.3">
      <c r="A64" s="331"/>
      <c r="B64" s="332"/>
      <c r="C64" s="332"/>
      <c r="D64" s="332"/>
      <c r="E64" s="332"/>
      <c r="F64" s="332"/>
      <c r="G64" s="332"/>
      <c r="H64" s="161"/>
      <c r="I64" s="161"/>
      <c r="J64" s="161"/>
      <c r="K64" s="333"/>
      <c r="L64" s="333"/>
      <c r="M64" s="139"/>
    </row>
    <row r="65" spans="1:13" ht="15.75" thickBot="1" x14ac:dyDescent="0.3">
      <c r="A65" s="324" t="s">
        <v>120</v>
      </c>
      <c r="B65" s="325"/>
      <c r="C65" s="325"/>
      <c r="D65" s="325"/>
      <c r="E65" s="325"/>
      <c r="F65" s="325"/>
      <c r="G65" s="325"/>
      <c r="H65" s="325"/>
      <c r="I65" s="325"/>
      <c r="J65" s="325"/>
      <c r="K65" s="325"/>
      <c r="L65" s="326"/>
      <c r="M65" s="179">
        <v>8325</v>
      </c>
    </row>
    <row r="66" spans="1:13" ht="15.75" thickBot="1" x14ac:dyDescent="0.3">
      <c r="A66" s="74"/>
      <c r="B66" s="75"/>
      <c r="C66" s="75"/>
      <c r="D66" s="75"/>
      <c r="E66" s="75"/>
      <c r="F66" s="75"/>
      <c r="G66" s="75"/>
      <c r="H66" s="75"/>
      <c r="I66" s="75"/>
      <c r="J66" s="75"/>
      <c r="K66" s="75"/>
      <c r="L66" s="75"/>
      <c r="M66" s="76"/>
    </row>
    <row r="67" spans="1:13" ht="15.75" thickBot="1" x14ac:dyDescent="0.3">
      <c r="A67" s="309" t="s">
        <v>134</v>
      </c>
      <c r="B67" s="310"/>
      <c r="C67" s="310"/>
      <c r="D67" s="310"/>
      <c r="E67" s="310"/>
      <c r="F67" s="310"/>
      <c r="G67" s="310"/>
      <c r="H67" s="310"/>
      <c r="I67" s="310"/>
      <c r="J67" s="310"/>
      <c r="K67" s="310"/>
      <c r="L67" s="311"/>
      <c r="M67" s="122">
        <v>57280</v>
      </c>
    </row>
  </sheetData>
  <mergeCells count="34">
    <mergeCell ref="A67:L67"/>
    <mergeCell ref="A58:G58"/>
    <mergeCell ref="K58:L58"/>
    <mergeCell ref="A64:G64"/>
    <mergeCell ref="K64:L64"/>
    <mergeCell ref="A65:L65"/>
    <mergeCell ref="A54:L54"/>
    <mergeCell ref="K30:L30"/>
    <mergeCell ref="A31:L31"/>
    <mergeCell ref="A35:H35"/>
    <mergeCell ref="K35:L35"/>
    <mergeCell ref="A43:L43"/>
    <mergeCell ref="K47:L47"/>
    <mergeCell ref="H30:I30"/>
    <mergeCell ref="K48:L48"/>
    <mergeCell ref="K49:L49"/>
    <mergeCell ref="K50:L50"/>
    <mergeCell ref="K51:L51"/>
    <mergeCell ref="K53:L53"/>
    <mergeCell ref="A25:G25"/>
    <mergeCell ref="A26:G26"/>
    <mergeCell ref="A27:G27"/>
    <mergeCell ref="A29:C29"/>
    <mergeCell ref="A30:G30"/>
    <mergeCell ref="A24:G24"/>
    <mergeCell ref="E13:G13"/>
    <mergeCell ref="A15:M15"/>
    <mergeCell ref="B17:H17"/>
    <mergeCell ref="K17:L17"/>
    <mergeCell ref="B18:H18"/>
    <mergeCell ref="K18:L18"/>
    <mergeCell ref="A23:G23"/>
    <mergeCell ref="H23:I23"/>
    <mergeCell ref="K23:L2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5"/>
  <sheetViews>
    <sheetView topLeftCell="A23" zoomScale="75" zoomScaleNormal="75" workbookViewId="0">
      <selection activeCell="C57" sqref="C57:H57"/>
    </sheetView>
  </sheetViews>
  <sheetFormatPr baseColWidth="10" defaultRowHeight="15" x14ac:dyDescent="0.25"/>
  <cols>
    <col min="1" max="1" width="17" style="38" customWidth="1"/>
    <col min="2" max="4" width="11.42578125" style="38"/>
    <col min="5" max="5" width="14.42578125" style="38" customWidth="1"/>
    <col min="6" max="7" width="11.42578125" style="38"/>
    <col min="8" max="8" width="13.85546875" style="38" bestFit="1" customWidth="1"/>
    <col min="9" max="9" width="15.5703125" style="38" customWidth="1"/>
    <col min="10" max="10" width="17.5703125" style="38" bestFit="1" customWidth="1"/>
    <col min="11" max="11" width="11.42578125" style="38"/>
    <col min="12" max="12" width="14.28515625" style="38" bestFit="1"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69"/>
      <c r="D13" s="69"/>
      <c r="E13" s="278" t="s">
        <v>105</v>
      </c>
      <c r="F13" s="279"/>
      <c r="G13" s="279"/>
      <c r="H13" s="69" t="s">
        <v>95</v>
      </c>
      <c r="I13" s="69" t="s">
        <v>96</v>
      </c>
      <c r="J13" s="71"/>
      <c r="K13" s="69"/>
      <c r="L13" s="69"/>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26.25" thickBot="1" x14ac:dyDescent="0.3">
      <c r="A17" s="77" t="s">
        <v>107</v>
      </c>
      <c r="B17" s="283" t="s">
        <v>108</v>
      </c>
      <c r="C17" s="284"/>
      <c r="D17" s="284"/>
      <c r="E17" s="284"/>
      <c r="F17" s="284"/>
      <c r="G17" s="284"/>
      <c r="H17" s="284"/>
      <c r="I17" s="78"/>
      <c r="J17" s="79" t="s">
        <v>109</v>
      </c>
      <c r="K17" s="285" t="s">
        <v>110</v>
      </c>
      <c r="L17" s="286"/>
      <c r="M17" s="77" t="s">
        <v>111</v>
      </c>
    </row>
    <row r="18" spans="1:13" ht="17.25" hidden="1" customHeight="1" x14ac:dyDescent="0.25">
      <c r="A18" s="77" t="s">
        <v>107</v>
      </c>
      <c r="B18" s="283" t="s">
        <v>108</v>
      </c>
      <c r="C18" s="284"/>
      <c r="D18" s="284"/>
      <c r="E18" s="284"/>
      <c r="F18" s="284"/>
      <c r="G18" s="284"/>
      <c r="H18" s="284"/>
      <c r="I18" s="78"/>
      <c r="J18" s="80"/>
      <c r="K18" s="285" t="s">
        <v>110</v>
      </c>
      <c r="L18" s="286"/>
      <c r="M18" s="77" t="s">
        <v>111</v>
      </c>
    </row>
    <row r="19" spans="1:13" ht="15.75" customHeight="1" thickBot="1" x14ac:dyDescent="0.3">
      <c r="A19" s="81" t="s">
        <v>53</v>
      </c>
      <c r="B19" s="82" t="s">
        <v>155</v>
      </c>
      <c r="C19" s="83"/>
      <c r="D19" s="83"/>
      <c r="E19" s="83"/>
      <c r="F19" s="83"/>
      <c r="G19" s="83"/>
      <c r="H19" s="83"/>
      <c r="I19" s="83"/>
      <c r="J19" s="185"/>
      <c r="K19" s="86" t="s">
        <v>151</v>
      </c>
      <c r="L19" s="87"/>
      <c r="M19" s="88"/>
    </row>
    <row r="20" spans="1:13" ht="6"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c r="B24" s="288"/>
      <c r="C24" s="288"/>
      <c r="D24" s="288"/>
      <c r="E24" s="288"/>
      <c r="F24" s="288"/>
      <c r="G24" s="290"/>
      <c r="H24" s="101"/>
      <c r="I24" s="102"/>
      <c r="J24" s="103"/>
      <c r="K24" s="104"/>
      <c r="L24" s="186"/>
      <c r="M24" s="106"/>
    </row>
    <row r="25" spans="1:13" x14ac:dyDescent="0.25">
      <c r="A25" s="287"/>
      <c r="B25" s="288"/>
      <c r="C25" s="288"/>
      <c r="D25" s="288"/>
      <c r="E25" s="288"/>
      <c r="F25" s="288"/>
      <c r="G25" s="290"/>
      <c r="H25" s="187"/>
      <c r="I25" s="188"/>
      <c r="J25" s="103"/>
      <c r="K25" s="189"/>
      <c r="L25" s="186"/>
      <c r="M25" s="106"/>
    </row>
    <row r="26" spans="1:13" x14ac:dyDescent="0.25">
      <c r="A26" s="287"/>
      <c r="B26" s="288"/>
      <c r="C26" s="288"/>
      <c r="D26" s="288"/>
      <c r="E26" s="288"/>
      <c r="F26" s="288"/>
      <c r="G26" s="290"/>
      <c r="H26" s="190"/>
      <c r="I26" s="191"/>
      <c r="J26" s="103"/>
      <c r="K26" s="192"/>
      <c r="L26" s="193"/>
      <c r="M26" s="106"/>
    </row>
    <row r="27" spans="1:13" x14ac:dyDescent="0.25">
      <c r="A27" s="287"/>
      <c r="B27" s="288"/>
      <c r="C27" s="288"/>
      <c r="D27" s="288"/>
      <c r="E27" s="288"/>
      <c r="F27" s="288"/>
      <c r="G27" s="290"/>
      <c r="H27" s="110"/>
      <c r="I27" s="111"/>
      <c r="J27" s="103"/>
      <c r="K27" s="112"/>
      <c r="L27" s="186"/>
      <c r="M27" s="106"/>
    </row>
    <row r="28" spans="1:13" x14ac:dyDescent="0.25">
      <c r="A28" s="194"/>
      <c r="B28" s="195"/>
      <c r="C28" s="195"/>
      <c r="D28" s="195"/>
      <c r="E28" s="196"/>
      <c r="F28" s="196"/>
      <c r="G28" s="197"/>
      <c r="H28" s="110"/>
      <c r="I28" s="111"/>
      <c r="J28" s="103"/>
      <c r="K28" s="112"/>
      <c r="L28" s="113"/>
      <c r="M28" s="107"/>
    </row>
    <row r="29" spans="1:13" x14ac:dyDescent="0.25">
      <c r="A29" s="303" t="s">
        <v>119</v>
      </c>
      <c r="B29" s="304"/>
      <c r="C29" s="304"/>
      <c r="D29" s="115"/>
      <c r="E29" s="116"/>
      <c r="F29" s="116"/>
      <c r="G29" s="117"/>
      <c r="H29" s="110"/>
      <c r="I29" s="111"/>
      <c r="J29" s="118"/>
      <c r="K29" s="112"/>
      <c r="L29" s="183">
        <v>0.05</v>
      </c>
      <c r="M29" s="119">
        <v>157.25</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v>157.25</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28" t="s">
        <v>110</v>
      </c>
      <c r="J35" s="129" t="s">
        <v>111</v>
      </c>
      <c r="K35" s="315" t="s">
        <v>122</v>
      </c>
      <c r="L35" s="314"/>
      <c r="M35" s="131" t="s">
        <v>118</v>
      </c>
    </row>
    <row r="36" spans="1:13" x14ac:dyDescent="0.25">
      <c r="A36" s="132" t="s">
        <v>210</v>
      </c>
      <c r="B36" s="133"/>
      <c r="C36" s="133"/>
      <c r="D36" s="133"/>
      <c r="E36" s="133"/>
      <c r="F36" s="133"/>
      <c r="G36" s="133"/>
      <c r="H36" s="133"/>
      <c r="I36" s="150" t="s">
        <v>136</v>
      </c>
      <c r="J36" s="134">
        <v>0.05</v>
      </c>
      <c r="K36" s="101"/>
      <c r="L36" s="184">
        <v>332285.17914110428</v>
      </c>
      <c r="M36" s="106">
        <v>16614.258957055215</v>
      </c>
    </row>
    <row r="37" spans="1:13" x14ac:dyDescent="0.25">
      <c r="A37" s="132" t="s">
        <v>215</v>
      </c>
      <c r="B37" s="198"/>
      <c r="C37" s="198"/>
      <c r="D37" s="198"/>
      <c r="E37" s="198"/>
      <c r="F37" s="198"/>
      <c r="G37" s="198"/>
      <c r="H37" s="198"/>
      <c r="I37" s="200" t="s">
        <v>136</v>
      </c>
      <c r="J37" s="199">
        <v>0.11867737510270762</v>
      </c>
      <c r="K37" s="187"/>
      <c r="L37" s="184">
        <v>342477.83597029385</v>
      </c>
      <c r="M37" s="106">
        <v>40644.370603810137</v>
      </c>
    </row>
    <row r="38" spans="1:13" x14ac:dyDescent="0.25">
      <c r="A38" s="132" t="s">
        <v>203</v>
      </c>
      <c r="B38" s="198"/>
      <c r="C38" s="198"/>
      <c r="D38" s="198"/>
      <c r="E38" s="198"/>
      <c r="F38" s="198"/>
      <c r="G38" s="198"/>
      <c r="H38" s="198"/>
      <c r="I38" s="200" t="s">
        <v>138</v>
      </c>
      <c r="J38" s="199">
        <v>0.3</v>
      </c>
      <c r="K38" s="187"/>
      <c r="L38" s="184">
        <v>8147.0681304488216</v>
      </c>
      <c r="M38" s="106">
        <v>2444.1204391346464</v>
      </c>
    </row>
    <row r="39" spans="1:13" x14ac:dyDescent="0.25">
      <c r="A39" s="132"/>
      <c r="B39" s="198"/>
      <c r="C39" s="198"/>
      <c r="D39" s="198"/>
      <c r="E39" s="198"/>
      <c r="F39" s="198"/>
      <c r="G39" s="198"/>
      <c r="H39" s="198"/>
      <c r="I39" s="150"/>
      <c r="J39" s="199"/>
      <c r="K39" s="187"/>
      <c r="L39" s="184"/>
      <c r="M39" s="106"/>
    </row>
    <row r="40" spans="1:13" ht="15.75" thickBot="1" x14ac:dyDescent="0.3">
      <c r="A40" s="132"/>
      <c r="B40" s="159"/>
      <c r="C40" s="159"/>
      <c r="D40" s="159"/>
      <c r="E40" s="159"/>
      <c r="F40" s="159"/>
      <c r="G40" s="159"/>
      <c r="H40" s="159"/>
      <c r="I40" s="201"/>
      <c r="J40" s="161"/>
      <c r="K40" s="202"/>
      <c r="L40" s="184"/>
      <c r="M40" s="106"/>
    </row>
    <row r="41" spans="1:13" ht="15.75" thickBot="1" x14ac:dyDescent="0.3">
      <c r="A41" s="309" t="s">
        <v>120</v>
      </c>
      <c r="B41" s="310"/>
      <c r="C41" s="310"/>
      <c r="D41" s="310"/>
      <c r="E41" s="310"/>
      <c r="F41" s="310"/>
      <c r="G41" s="310"/>
      <c r="H41" s="310"/>
      <c r="I41" s="310"/>
      <c r="J41" s="310"/>
      <c r="K41" s="310"/>
      <c r="L41" s="311"/>
      <c r="M41" s="180">
        <v>59702.75</v>
      </c>
    </row>
    <row r="42" spans="1:13" x14ac:dyDescent="0.25">
      <c r="A42" s="74"/>
      <c r="B42" s="75"/>
      <c r="C42" s="75"/>
      <c r="D42" s="75"/>
      <c r="E42" s="75"/>
      <c r="F42" s="75"/>
      <c r="G42" s="75"/>
      <c r="H42" s="75"/>
      <c r="I42" s="75"/>
      <c r="J42" s="75"/>
      <c r="K42" s="75"/>
      <c r="L42" s="75"/>
      <c r="M42" s="76"/>
    </row>
    <row r="43" spans="1:13" x14ac:dyDescent="0.25">
      <c r="A43" s="124" t="s">
        <v>123</v>
      </c>
      <c r="B43" s="125"/>
      <c r="C43" s="125"/>
      <c r="D43" s="125"/>
      <c r="E43" s="125"/>
      <c r="F43" s="125"/>
      <c r="G43" s="125"/>
      <c r="H43" s="125"/>
      <c r="I43" s="125"/>
      <c r="J43" s="125"/>
      <c r="K43" s="125"/>
      <c r="L43" s="125"/>
      <c r="M43" s="126"/>
    </row>
    <row r="44" spans="1:13" ht="15.75" thickBot="1" x14ac:dyDescent="0.3">
      <c r="A44" s="141"/>
      <c r="B44" s="96"/>
      <c r="C44" s="96"/>
      <c r="D44" s="96"/>
      <c r="E44" s="96"/>
      <c r="F44" s="96"/>
      <c r="G44" s="96"/>
      <c r="H44" s="96"/>
      <c r="I44" s="96"/>
      <c r="J44" s="96"/>
      <c r="K44" s="96"/>
      <c r="L44" s="96"/>
      <c r="M44" s="98"/>
    </row>
    <row r="45" spans="1:13" ht="25.5" x14ac:dyDescent="0.25">
      <c r="A45" s="142" t="s">
        <v>124</v>
      </c>
      <c r="B45" s="143"/>
      <c r="C45" s="143"/>
      <c r="D45" s="143"/>
      <c r="E45" s="143"/>
      <c r="F45" s="143"/>
      <c r="G45" s="144" t="s">
        <v>110</v>
      </c>
      <c r="H45" s="145" t="s">
        <v>125</v>
      </c>
      <c r="I45" s="146" t="s">
        <v>126</v>
      </c>
      <c r="J45" s="144" t="s">
        <v>127</v>
      </c>
      <c r="K45" s="320" t="s">
        <v>128</v>
      </c>
      <c r="L45" s="321"/>
      <c r="M45" s="147" t="s">
        <v>118</v>
      </c>
    </row>
    <row r="46" spans="1:13" x14ac:dyDescent="0.25">
      <c r="A46" s="148" t="s">
        <v>179</v>
      </c>
      <c r="B46" s="149"/>
      <c r="C46" s="149"/>
      <c r="D46" s="149"/>
      <c r="E46" s="149"/>
      <c r="F46" s="149"/>
      <c r="G46" s="150" t="s">
        <v>154</v>
      </c>
      <c r="H46" s="206">
        <v>7.2000000000000008E-2</v>
      </c>
      <c r="I46" s="151">
        <v>40</v>
      </c>
      <c r="J46" s="118">
        <v>2.8800000000000003</v>
      </c>
      <c r="K46" s="322">
        <v>1100</v>
      </c>
      <c r="L46" s="323"/>
      <c r="M46" s="152">
        <v>3168.0000000000005</v>
      </c>
    </row>
    <row r="47" spans="1:13" x14ac:dyDescent="0.25">
      <c r="A47" s="148"/>
      <c r="B47" s="153"/>
      <c r="C47" s="153"/>
      <c r="D47" s="153"/>
      <c r="E47" s="153"/>
      <c r="F47" s="153"/>
      <c r="G47" s="150"/>
      <c r="H47" s="118"/>
      <c r="I47" s="151"/>
      <c r="J47" s="118"/>
      <c r="K47" s="322"/>
      <c r="L47" s="323"/>
      <c r="M47" s="152"/>
    </row>
    <row r="48" spans="1:13" x14ac:dyDescent="0.25">
      <c r="A48" s="148"/>
      <c r="B48" s="153"/>
      <c r="C48" s="153"/>
      <c r="D48" s="153"/>
      <c r="E48" s="153"/>
      <c r="F48" s="153"/>
      <c r="G48" s="150"/>
      <c r="H48" s="118"/>
      <c r="I48" s="151"/>
      <c r="J48" s="118"/>
      <c r="K48" s="322"/>
      <c r="L48" s="323"/>
      <c r="M48" s="152"/>
    </row>
    <row r="49" spans="1:14" x14ac:dyDescent="0.25">
      <c r="A49" s="148"/>
      <c r="B49" s="153"/>
      <c r="C49" s="153"/>
      <c r="D49" s="153"/>
      <c r="E49" s="153"/>
      <c r="F49" s="153"/>
      <c r="G49" s="150"/>
      <c r="H49" s="118"/>
      <c r="I49" s="151"/>
      <c r="J49" s="118"/>
      <c r="K49" s="322"/>
      <c r="L49" s="323"/>
      <c r="M49" s="152"/>
    </row>
    <row r="50" spans="1:14" x14ac:dyDescent="0.25">
      <c r="A50" s="148"/>
      <c r="B50" s="153"/>
      <c r="C50" s="153"/>
      <c r="D50" s="153"/>
      <c r="E50" s="153"/>
      <c r="F50" s="153"/>
      <c r="G50" s="154"/>
      <c r="H50" s="118"/>
      <c r="I50" s="118"/>
      <c r="J50" s="118"/>
      <c r="K50" s="155"/>
      <c r="L50" s="156"/>
      <c r="M50" s="157"/>
    </row>
    <row r="51" spans="1:14" ht="15.75" thickBot="1" x14ac:dyDescent="0.3">
      <c r="A51" s="158"/>
      <c r="B51" s="159"/>
      <c r="C51" s="159"/>
      <c r="D51" s="159"/>
      <c r="E51" s="159"/>
      <c r="F51" s="159"/>
      <c r="G51" s="160"/>
      <c r="H51" s="161"/>
      <c r="I51" s="161"/>
      <c r="J51" s="161"/>
      <c r="K51" s="301"/>
      <c r="L51" s="302"/>
      <c r="M51" s="181"/>
    </row>
    <row r="52" spans="1:14" ht="15.75" thickBot="1" x14ac:dyDescent="0.3">
      <c r="A52" s="324" t="s">
        <v>120</v>
      </c>
      <c r="B52" s="325"/>
      <c r="C52" s="325"/>
      <c r="D52" s="325"/>
      <c r="E52" s="325"/>
      <c r="F52" s="325"/>
      <c r="G52" s="325"/>
      <c r="H52" s="325"/>
      <c r="I52" s="325"/>
      <c r="J52" s="325"/>
      <c r="K52" s="325"/>
      <c r="L52" s="326"/>
      <c r="M52" s="162">
        <v>3168.0000000000005</v>
      </c>
    </row>
    <row r="53" spans="1:14" x14ac:dyDescent="0.25">
      <c r="A53" s="74"/>
      <c r="B53" s="75"/>
      <c r="C53" s="75"/>
      <c r="D53" s="75"/>
      <c r="E53" s="75"/>
      <c r="F53" s="75"/>
      <c r="G53" s="75"/>
      <c r="H53" s="75"/>
      <c r="I53" s="75"/>
      <c r="J53" s="75"/>
      <c r="K53" s="75"/>
      <c r="L53" s="75"/>
      <c r="M53" s="76"/>
    </row>
    <row r="54" spans="1:14" x14ac:dyDescent="0.25">
      <c r="A54" s="124" t="s">
        <v>129</v>
      </c>
      <c r="B54" s="125"/>
      <c r="C54" s="125"/>
      <c r="D54" s="125"/>
      <c r="E54" s="125"/>
      <c r="F54" s="125"/>
      <c r="G54" s="125"/>
      <c r="H54" s="125"/>
      <c r="I54" s="125"/>
      <c r="J54" s="125"/>
      <c r="K54" s="125"/>
      <c r="L54" s="125"/>
      <c r="M54" s="126"/>
    </row>
    <row r="55" spans="1:14" ht="15.75" thickBot="1" x14ac:dyDescent="0.3">
      <c r="A55" s="141"/>
      <c r="B55" s="96"/>
      <c r="C55" s="96"/>
      <c r="D55" s="96"/>
      <c r="E55" s="96"/>
      <c r="F55" s="96"/>
      <c r="G55" s="96"/>
      <c r="H55" s="96"/>
      <c r="I55" s="96"/>
      <c r="J55" s="96"/>
      <c r="K55" s="96"/>
      <c r="L55" s="96"/>
      <c r="M55" s="98"/>
    </row>
    <row r="56" spans="1:14" ht="25.5" x14ac:dyDescent="0.25">
      <c r="A56" s="327" t="s">
        <v>130</v>
      </c>
      <c r="B56" s="328"/>
      <c r="C56" s="328"/>
      <c r="D56" s="328"/>
      <c r="E56" s="328"/>
      <c r="F56" s="328"/>
      <c r="G56" s="328"/>
      <c r="H56" s="144" t="s">
        <v>131</v>
      </c>
      <c r="I56" s="146" t="s">
        <v>132</v>
      </c>
      <c r="J56" s="145" t="s">
        <v>133</v>
      </c>
      <c r="K56" s="329" t="s">
        <v>117</v>
      </c>
      <c r="L56" s="330"/>
      <c r="M56" s="163" t="s">
        <v>118</v>
      </c>
    </row>
    <row r="57" spans="1:14" x14ac:dyDescent="0.25">
      <c r="A57" s="164" t="s">
        <v>192</v>
      </c>
      <c r="B57" s="153"/>
      <c r="C57" s="153"/>
      <c r="D57" s="153"/>
      <c r="E57" s="153"/>
      <c r="F57" s="153"/>
      <c r="G57" s="153"/>
      <c r="H57" s="165">
        <v>120000</v>
      </c>
      <c r="I57" s="166">
        <v>185</v>
      </c>
      <c r="J57" s="167">
        <v>222000</v>
      </c>
      <c r="K57" s="168"/>
      <c r="L57" s="203">
        <v>100</v>
      </c>
      <c r="M57" s="182">
        <v>2220</v>
      </c>
      <c r="N57" s="171"/>
    </row>
    <row r="58" spans="1:14" x14ac:dyDescent="0.25">
      <c r="A58" s="164" t="s">
        <v>188</v>
      </c>
      <c r="B58" s="153"/>
      <c r="C58" s="153"/>
      <c r="D58" s="153"/>
      <c r="E58" s="153"/>
      <c r="F58" s="153"/>
      <c r="G58" s="153"/>
      <c r="H58" s="165">
        <v>50000</v>
      </c>
      <c r="I58" s="166">
        <v>185</v>
      </c>
      <c r="J58" s="167">
        <v>92500</v>
      </c>
      <c r="K58" s="168"/>
      <c r="L58" s="203">
        <v>100</v>
      </c>
      <c r="M58" s="182">
        <v>925</v>
      </c>
    </row>
    <row r="59" spans="1:14" x14ac:dyDescent="0.25">
      <c r="A59" s="164"/>
      <c r="B59" s="153"/>
      <c r="C59" s="153"/>
      <c r="D59" s="153"/>
      <c r="E59" s="153"/>
      <c r="F59" s="153"/>
      <c r="G59" s="153"/>
      <c r="H59" s="165"/>
      <c r="I59" s="166"/>
      <c r="J59" s="167"/>
      <c r="K59" s="168"/>
      <c r="L59" s="204"/>
      <c r="M59" s="182"/>
    </row>
    <row r="60" spans="1:14" x14ac:dyDescent="0.25">
      <c r="A60" s="164"/>
      <c r="B60" s="153"/>
      <c r="C60" s="153"/>
      <c r="D60" s="153"/>
      <c r="E60" s="153"/>
      <c r="F60" s="153"/>
      <c r="G60" s="153"/>
      <c r="H60" s="118"/>
      <c r="I60" s="172"/>
      <c r="J60" s="173"/>
      <c r="K60" s="176"/>
      <c r="L60" s="175"/>
      <c r="M60" s="170"/>
    </row>
    <row r="61" spans="1:14" x14ac:dyDescent="0.25">
      <c r="A61" s="164"/>
      <c r="B61" s="153"/>
      <c r="C61" s="153"/>
      <c r="D61" s="153"/>
      <c r="E61" s="153"/>
      <c r="F61" s="153"/>
      <c r="G61" s="153"/>
      <c r="H61" s="118"/>
      <c r="I61" s="172"/>
      <c r="J61" s="173"/>
      <c r="K61" s="176"/>
      <c r="L61" s="175"/>
      <c r="M61" s="170"/>
    </row>
    <row r="62" spans="1:14" ht="15.75" thickBot="1" x14ac:dyDescent="0.3">
      <c r="A62" s="331"/>
      <c r="B62" s="332"/>
      <c r="C62" s="332"/>
      <c r="D62" s="332"/>
      <c r="E62" s="332"/>
      <c r="F62" s="332"/>
      <c r="G62" s="332"/>
      <c r="H62" s="161"/>
      <c r="I62" s="161"/>
      <c r="J62" s="161"/>
      <c r="K62" s="333"/>
      <c r="L62" s="333"/>
      <c r="M62" s="181"/>
    </row>
    <row r="63" spans="1:14" ht="15.75" thickBot="1" x14ac:dyDescent="0.3">
      <c r="A63" s="324" t="s">
        <v>120</v>
      </c>
      <c r="B63" s="325"/>
      <c r="C63" s="325"/>
      <c r="D63" s="325"/>
      <c r="E63" s="325"/>
      <c r="F63" s="325"/>
      <c r="G63" s="325"/>
      <c r="H63" s="325"/>
      <c r="I63" s="325"/>
      <c r="J63" s="325"/>
      <c r="K63" s="325"/>
      <c r="L63" s="326"/>
      <c r="M63" s="205">
        <v>3145</v>
      </c>
    </row>
    <row r="64" spans="1:14" ht="15.75" thickBot="1" x14ac:dyDescent="0.3">
      <c r="A64" s="74"/>
      <c r="B64" s="75"/>
      <c r="C64" s="75"/>
      <c r="D64" s="75"/>
      <c r="E64" s="75"/>
      <c r="F64" s="75"/>
      <c r="G64" s="75"/>
      <c r="H64" s="75"/>
      <c r="I64" s="75"/>
      <c r="J64" s="75"/>
      <c r="K64" s="75"/>
      <c r="L64" s="75"/>
      <c r="M64" s="76"/>
    </row>
    <row r="65" spans="1:13" ht="15.75" thickBot="1" x14ac:dyDescent="0.3">
      <c r="A65" s="309" t="s">
        <v>134</v>
      </c>
      <c r="B65" s="310"/>
      <c r="C65" s="310"/>
      <c r="D65" s="310"/>
      <c r="E65" s="310"/>
      <c r="F65" s="310"/>
      <c r="G65" s="310"/>
      <c r="H65" s="310"/>
      <c r="I65" s="310"/>
      <c r="J65" s="310"/>
      <c r="K65" s="310"/>
      <c r="L65" s="311"/>
      <c r="M65" s="122">
        <v>66173</v>
      </c>
    </row>
  </sheetData>
  <mergeCells count="34">
    <mergeCell ref="A65:L65"/>
    <mergeCell ref="A56:G56"/>
    <mergeCell ref="K56:L56"/>
    <mergeCell ref="A62:G62"/>
    <mergeCell ref="K62:L62"/>
    <mergeCell ref="A63:L63"/>
    <mergeCell ref="A52:L52"/>
    <mergeCell ref="K30:L30"/>
    <mergeCell ref="A31:L31"/>
    <mergeCell ref="A35:H35"/>
    <mergeCell ref="K35:L35"/>
    <mergeCell ref="A41:L41"/>
    <mergeCell ref="K45:L45"/>
    <mergeCell ref="H30:I30"/>
    <mergeCell ref="K46:L46"/>
    <mergeCell ref="K47:L47"/>
    <mergeCell ref="K48:L48"/>
    <mergeCell ref="K49:L49"/>
    <mergeCell ref="K51:L51"/>
    <mergeCell ref="A25:G25"/>
    <mergeCell ref="A26:G26"/>
    <mergeCell ref="A27:G27"/>
    <mergeCell ref="A29:C29"/>
    <mergeCell ref="A30:G30"/>
    <mergeCell ref="A24:G24"/>
    <mergeCell ref="E13:G13"/>
    <mergeCell ref="A15:M15"/>
    <mergeCell ref="B17:H17"/>
    <mergeCell ref="K17:L17"/>
    <mergeCell ref="B18:H18"/>
    <mergeCell ref="K18:L18"/>
    <mergeCell ref="A23:G23"/>
    <mergeCell ref="H23:I23"/>
    <mergeCell ref="K23:L2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5"/>
  <sheetViews>
    <sheetView topLeftCell="A46" zoomScale="75" zoomScaleNormal="75" workbookViewId="0">
      <selection activeCell="C57" sqref="C57:H57"/>
    </sheetView>
  </sheetViews>
  <sheetFormatPr baseColWidth="10" defaultRowHeight="15" x14ac:dyDescent="0.25"/>
  <cols>
    <col min="1" max="1" width="17" style="38" customWidth="1"/>
    <col min="2" max="4" width="11.42578125" style="38"/>
    <col min="5" max="5" width="14.42578125" style="38" customWidth="1"/>
    <col min="6" max="7" width="11.42578125" style="38"/>
    <col min="8" max="8" width="13.85546875" style="38" bestFit="1" customWidth="1"/>
    <col min="9" max="9" width="15.5703125" style="38" customWidth="1"/>
    <col min="10" max="10" width="17.5703125" style="38" bestFit="1" customWidth="1"/>
    <col min="11" max="11" width="11.42578125" style="38"/>
    <col min="12" max="12" width="14.28515625" style="38" bestFit="1"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69"/>
      <c r="D13" s="69"/>
      <c r="E13" s="278" t="s">
        <v>105</v>
      </c>
      <c r="F13" s="279"/>
      <c r="G13" s="279"/>
      <c r="H13" s="69" t="s">
        <v>95</v>
      </c>
      <c r="I13" s="69" t="s">
        <v>96</v>
      </c>
      <c r="J13" s="71"/>
      <c r="K13" s="69"/>
      <c r="L13" s="69"/>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26.25" thickBot="1" x14ac:dyDescent="0.3">
      <c r="A17" s="77" t="s">
        <v>107</v>
      </c>
      <c r="B17" s="283" t="s">
        <v>108</v>
      </c>
      <c r="C17" s="284"/>
      <c r="D17" s="284"/>
      <c r="E17" s="284"/>
      <c r="F17" s="284"/>
      <c r="G17" s="284"/>
      <c r="H17" s="284"/>
      <c r="I17" s="78"/>
      <c r="J17" s="79" t="s">
        <v>109</v>
      </c>
      <c r="K17" s="285" t="s">
        <v>110</v>
      </c>
      <c r="L17" s="286"/>
      <c r="M17" s="77" t="s">
        <v>111</v>
      </c>
    </row>
    <row r="18" spans="1:13" ht="17.25" hidden="1" customHeight="1" thickBot="1" x14ac:dyDescent="0.3">
      <c r="A18" s="77" t="s">
        <v>107</v>
      </c>
      <c r="B18" s="283" t="s">
        <v>108</v>
      </c>
      <c r="C18" s="284"/>
      <c r="D18" s="284"/>
      <c r="E18" s="284"/>
      <c r="F18" s="284"/>
      <c r="G18" s="284"/>
      <c r="H18" s="284"/>
      <c r="I18" s="78"/>
      <c r="J18" s="80"/>
      <c r="K18" s="285" t="s">
        <v>110</v>
      </c>
      <c r="L18" s="286"/>
      <c r="M18" s="77" t="s">
        <v>111</v>
      </c>
    </row>
    <row r="19" spans="1:13" ht="15.75" customHeight="1" thickBot="1" x14ac:dyDescent="0.3">
      <c r="A19" s="81" t="s">
        <v>56</v>
      </c>
      <c r="B19" s="334" t="s">
        <v>153</v>
      </c>
      <c r="C19" s="335"/>
      <c r="D19" s="335"/>
      <c r="E19" s="335"/>
      <c r="F19" s="335"/>
      <c r="G19" s="335"/>
      <c r="H19" s="335"/>
      <c r="I19" s="336"/>
      <c r="J19" s="185"/>
      <c r="K19" s="86" t="s">
        <v>136</v>
      </c>
      <c r="L19" s="87"/>
      <c r="M19" s="88"/>
    </row>
    <row r="20" spans="1:13" ht="6"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170</v>
      </c>
      <c r="B24" s="288"/>
      <c r="C24" s="288"/>
      <c r="D24" s="288"/>
      <c r="E24" s="288"/>
      <c r="F24" s="288"/>
      <c r="G24" s="290"/>
      <c r="H24" s="101"/>
      <c r="I24" s="102"/>
      <c r="J24" s="103">
        <v>6640.2462540716597</v>
      </c>
      <c r="K24" s="104"/>
      <c r="L24" s="186">
        <v>0.53340895188592063</v>
      </c>
      <c r="M24" s="106">
        <v>12448.696690586848</v>
      </c>
    </row>
    <row r="25" spans="1:13" x14ac:dyDescent="0.25">
      <c r="A25" s="287"/>
      <c r="B25" s="288"/>
      <c r="C25" s="288"/>
      <c r="D25" s="288"/>
      <c r="E25" s="288"/>
      <c r="F25" s="288"/>
      <c r="G25" s="290"/>
      <c r="H25" s="187"/>
      <c r="I25" s="188"/>
      <c r="J25" s="103"/>
      <c r="K25" s="189"/>
      <c r="L25" s="186"/>
      <c r="M25" s="106"/>
    </row>
    <row r="26" spans="1:13" x14ac:dyDescent="0.25">
      <c r="A26" s="287"/>
      <c r="B26" s="288"/>
      <c r="C26" s="288"/>
      <c r="D26" s="288"/>
      <c r="E26" s="288"/>
      <c r="F26" s="288"/>
      <c r="G26" s="290"/>
      <c r="H26" s="190"/>
      <c r="I26" s="191"/>
      <c r="J26" s="103"/>
      <c r="K26" s="192"/>
      <c r="L26" s="193"/>
      <c r="M26" s="106"/>
    </row>
    <row r="27" spans="1:13" x14ac:dyDescent="0.25">
      <c r="A27" s="287"/>
      <c r="B27" s="288"/>
      <c r="C27" s="288"/>
      <c r="D27" s="288"/>
      <c r="E27" s="288"/>
      <c r="F27" s="288"/>
      <c r="G27" s="290"/>
      <c r="H27" s="110"/>
      <c r="I27" s="111"/>
      <c r="J27" s="103"/>
      <c r="K27" s="112"/>
      <c r="L27" s="186"/>
      <c r="M27" s="106"/>
    </row>
    <row r="28" spans="1:13" x14ac:dyDescent="0.25">
      <c r="A28" s="194"/>
      <c r="B28" s="195"/>
      <c r="C28" s="195"/>
      <c r="D28" s="195"/>
      <c r="E28" s="196"/>
      <c r="F28" s="196"/>
      <c r="G28" s="197"/>
      <c r="H28" s="110"/>
      <c r="I28" s="111"/>
      <c r="J28" s="103"/>
      <c r="K28" s="112"/>
      <c r="L28" s="113"/>
      <c r="M28" s="107"/>
    </row>
    <row r="29" spans="1:13" x14ac:dyDescent="0.25">
      <c r="A29" s="303" t="s">
        <v>119</v>
      </c>
      <c r="B29" s="304"/>
      <c r="C29" s="304"/>
      <c r="D29" s="115"/>
      <c r="E29" s="116"/>
      <c r="F29" s="116"/>
      <c r="G29" s="117"/>
      <c r="H29" s="110"/>
      <c r="I29" s="111"/>
      <c r="J29" s="118"/>
      <c r="K29" s="112"/>
      <c r="L29" s="183">
        <v>0.05</v>
      </c>
      <c r="M29" s="119">
        <v>4335.3228171816863</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v>16784.019507768535</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28" t="s">
        <v>110</v>
      </c>
      <c r="J35" s="129" t="s">
        <v>111</v>
      </c>
      <c r="K35" s="315" t="s">
        <v>122</v>
      </c>
      <c r="L35" s="314"/>
      <c r="M35" s="131" t="s">
        <v>118</v>
      </c>
    </row>
    <row r="36" spans="1:13" x14ac:dyDescent="0.25">
      <c r="A36" s="132" t="s">
        <v>213</v>
      </c>
      <c r="B36" s="133"/>
      <c r="C36" s="133"/>
      <c r="D36" s="133"/>
      <c r="E36" s="133"/>
      <c r="F36" s="133"/>
      <c r="G36" s="133"/>
      <c r="H36" s="133"/>
      <c r="I36" s="150" t="s">
        <v>136</v>
      </c>
      <c r="J36" s="134">
        <v>0.5</v>
      </c>
      <c r="K36" s="101"/>
      <c r="L36" s="184">
        <v>21024.5623516671</v>
      </c>
      <c r="M36" s="106">
        <v>10512.28117583355</v>
      </c>
    </row>
    <row r="37" spans="1:13" x14ac:dyDescent="0.25">
      <c r="A37" s="132" t="s">
        <v>214</v>
      </c>
      <c r="B37" s="198"/>
      <c r="C37" s="198"/>
      <c r="D37" s="198"/>
      <c r="E37" s="198"/>
      <c r="F37" s="198"/>
      <c r="G37" s="198"/>
      <c r="H37" s="198"/>
      <c r="I37" s="200" t="s">
        <v>148</v>
      </c>
      <c r="J37" s="199">
        <v>0.5</v>
      </c>
      <c r="K37" s="187"/>
      <c r="L37" s="184">
        <v>1504.8724572166614</v>
      </c>
      <c r="M37" s="106">
        <v>752.43622860833068</v>
      </c>
    </row>
    <row r="38" spans="1:13" x14ac:dyDescent="0.25">
      <c r="A38" s="132" t="s">
        <v>215</v>
      </c>
      <c r="B38" s="198"/>
      <c r="C38" s="198"/>
      <c r="D38" s="198"/>
      <c r="E38" s="198"/>
      <c r="F38" s="198"/>
      <c r="G38" s="198"/>
      <c r="H38" s="198"/>
      <c r="I38" s="200" t="s">
        <v>136</v>
      </c>
      <c r="J38" s="199">
        <v>1.01</v>
      </c>
      <c r="K38" s="187"/>
      <c r="L38" s="184">
        <v>375000</v>
      </c>
      <c r="M38" s="106">
        <v>378750</v>
      </c>
    </row>
    <row r="39" spans="1:13" x14ac:dyDescent="0.25">
      <c r="A39" s="132" t="s">
        <v>203</v>
      </c>
      <c r="B39" s="198"/>
      <c r="C39" s="198"/>
      <c r="D39" s="198"/>
      <c r="E39" s="198"/>
      <c r="F39" s="198"/>
      <c r="G39" s="198"/>
      <c r="H39" s="198"/>
      <c r="I39" s="200" t="s">
        <v>138</v>
      </c>
      <c r="J39" s="199">
        <v>4.5</v>
      </c>
      <c r="K39" s="187"/>
      <c r="L39" s="184">
        <v>8147.0681304488216</v>
      </c>
      <c r="M39" s="106">
        <v>36661.806587019695</v>
      </c>
    </row>
    <row r="40" spans="1:13" ht="15.75" thickBot="1" x14ac:dyDescent="0.3">
      <c r="A40" s="132"/>
      <c r="B40" s="159"/>
      <c r="C40" s="159"/>
      <c r="D40" s="159"/>
      <c r="E40" s="159"/>
      <c r="F40" s="159"/>
      <c r="G40" s="159"/>
      <c r="H40" s="159"/>
      <c r="I40" s="201"/>
      <c r="J40" s="161"/>
      <c r="K40" s="202"/>
      <c r="L40" s="184"/>
      <c r="M40" s="106"/>
    </row>
    <row r="41" spans="1:13" ht="15.75" thickBot="1" x14ac:dyDescent="0.3">
      <c r="A41" s="309" t="s">
        <v>120</v>
      </c>
      <c r="B41" s="310"/>
      <c r="C41" s="310"/>
      <c r="D41" s="310"/>
      <c r="E41" s="310"/>
      <c r="F41" s="310"/>
      <c r="G41" s="310"/>
      <c r="H41" s="310"/>
      <c r="I41" s="310"/>
      <c r="J41" s="310"/>
      <c r="K41" s="310"/>
      <c r="L41" s="311"/>
      <c r="M41" s="180">
        <v>426676.52399146161</v>
      </c>
    </row>
    <row r="42" spans="1:13" x14ac:dyDescent="0.25">
      <c r="A42" s="74"/>
      <c r="B42" s="75"/>
      <c r="C42" s="75"/>
      <c r="D42" s="75"/>
      <c r="E42" s="75"/>
      <c r="F42" s="75"/>
      <c r="G42" s="75"/>
      <c r="H42" s="75"/>
      <c r="I42" s="75"/>
      <c r="J42" s="75"/>
      <c r="K42" s="75"/>
      <c r="L42" s="75"/>
      <c r="M42" s="76"/>
    </row>
    <row r="43" spans="1:13" x14ac:dyDescent="0.25">
      <c r="A43" s="124" t="s">
        <v>123</v>
      </c>
      <c r="B43" s="125"/>
      <c r="C43" s="125"/>
      <c r="D43" s="125"/>
      <c r="E43" s="125"/>
      <c r="F43" s="125"/>
      <c r="G43" s="125"/>
      <c r="H43" s="125"/>
      <c r="I43" s="125"/>
      <c r="J43" s="125"/>
      <c r="K43" s="125"/>
      <c r="L43" s="125"/>
      <c r="M43" s="126"/>
    </row>
    <row r="44" spans="1:13" ht="15.75" thickBot="1" x14ac:dyDescent="0.3">
      <c r="A44" s="141"/>
      <c r="B44" s="96"/>
      <c r="C44" s="96"/>
      <c r="D44" s="96"/>
      <c r="E44" s="96"/>
      <c r="F44" s="96"/>
      <c r="G44" s="96"/>
      <c r="H44" s="96"/>
      <c r="I44" s="96"/>
      <c r="J44" s="96"/>
      <c r="K44" s="96"/>
      <c r="L44" s="96"/>
      <c r="M44" s="98"/>
    </row>
    <row r="45" spans="1:13" ht="25.5" x14ac:dyDescent="0.25">
      <c r="A45" s="142" t="s">
        <v>124</v>
      </c>
      <c r="B45" s="143"/>
      <c r="C45" s="143"/>
      <c r="D45" s="143"/>
      <c r="E45" s="143"/>
      <c r="F45" s="143"/>
      <c r="G45" s="144" t="s">
        <v>110</v>
      </c>
      <c r="H45" s="145" t="s">
        <v>125</v>
      </c>
      <c r="I45" s="146" t="s">
        <v>126</v>
      </c>
      <c r="J45" s="144" t="s">
        <v>127</v>
      </c>
      <c r="K45" s="320" t="s">
        <v>128</v>
      </c>
      <c r="L45" s="321"/>
      <c r="M45" s="147" t="s">
        <v>118</v>
      </c>
    </row>
    <row r="46" spans="1:13" x14ac:dyDescent="0.25">
      <c r="A46" s="148" t="s">
        <v>179</v>
      </c>
      <c r="B46" s="149"/>
      <c r="C46" s="149"/>
      <c r="D46" s="149"/>
      <c r="E46" s="149"/>
      <c r="F46" s="149"/>
      <c r="G46" s="150" t="s">
        <v>154</v>
      </c>
      <c r="H46" s="118">
        <v>1.01</v>
      </c>
      <c r="I46" s="151">
        <v>40</v>
      </c>
      <c r="J46" s="118">
        <v>40.4</v>
      </c>
      <c r="K46" s="322">
        <v>1100</v>
      </c>
      <c r="L46" s="323"/>
      <c r="M46" s="152">
        <v>44440</v>
      </c>
    </row>
    <row r="47" spans="1:13" x14ac:dyDescent="0.25">
      <c r="A47" s="148" t="s">
        <v>178</v>
      </c>
      <c r="B47" s="153"/>
      <c r="C47" s="153"/>
      <c r="D47" s="153"/>
      <c r="E47" s="153"/>
      <c r="F47" s="153"/>
      <c r="G47" s="150" t="s">
        <v>154</v>
      </c>
      <c r="H47" s="118">
        <v>0.5</v>
      </c>
      <c r="I47" s="151">
        <v>10</v>
      </c>
      <c r="J47" s="118">
        <v>5</v>
      </c>
      <c r="K47" s="322">
        <v>1100</v>
      </c>
      <c r="L47" s="323"/>
      <c r="M47" s="152">
        <v>5500</v>
      </c>
    </row>
    <row r="48" spans="1:13" x14ac:dyDescent="0.25">
      <c r="A48" s="148"/>
      <c r="B48" s="153"/>
      <c r="C48" s="153"/>
      <c r="D48" s="153"/>
      <c r="E48" s="153"/>
      <c r="F48" s="153"/>
      <c r="G48" s="150"/>
      <c r="H48" s="118"/>
      <c r="I48" s="151"/>
      <c r="J48" s="118"/>
      <c r="K48" s="322"/>
      <c r="L48" s="323"/>
      <c r="M48" s="152"/>
    </row>
    <row r="49" spans="1:14" x14ac:dyDescent="0.25">
      <c r="A49" s="148"/>
      <c r="B49" s="153"/>
      <c r="C49" s="153"/>
      <c r="D49" s="153"/>
      <c r="E49" s="153"/>
      <c r="F49" s="153"/>
      <c r="G49" s="150"/>
      <c r="H49" s="118"/>
      <c r="I49" s="151"/>
      <c r="J49" s="118"/>
      <c r="K49" s="322"/>
      <c r="L49" s="323"/>
      <c r="M49" s="152"/>
    </row>
    <row r="50" spans="1:14" x14ac:dyDescent="0.25">
      <c r="A50" s="148"/>
      <c r="B50" s="153"/>
      <c r="C50" s="153"/>
      <c r="D50" s="153"/>
      <c r="E50" s="153"/>
      <c r="F50" s="153"/>
      <c r="G50" s="154"/>
      <c r="H50" s="118"/>
      <c r="I50" s="118"/>
      <c r="J50" s="118"/>
      <c r="K50" s="155"/>
      <c r="L50" s="156"/>
      <c r="M50" s="157"/>
    </row>
    <row r="51" spans="1:14" ht="15.75" thickBot="1" x14ac:dyDescent="0.3">
      <c r="A51" s="158"/>
      <c r="B51" s="159"/>
      <c r="C51" s="159"/>
      <c r="D51" s="159"/>
      <c r="E51" s="159"/>
      <c r="F51" s="159"/>
      <c r="G51" s="160"/>
      <c r="H51" s="161"/>
      <c r="I51" s="161"/>
      <c r="J51" s="161"/>
      <c r="K51" s="301"/>
      <c r="L51" s="302"/>
      <c r="M51" s="181"/>
    </row>
    <row r="52" spans="1:14" ht="15.75" thickBot="1" x14ac:dyDescent="0.3">
      <c r="A52" s="324" t="s">
        <v>120</v>
      </c>
      <c r="B52" s="325"/>
      <c r="C52" s="325"/>
      <c r="D52" s="325"/>
      <c r="E52" s="325"/>
      <c r="F52" s="325"/>
      <c r="G52" s="325"/>
      <c r="H52" s="325"/>
      <c r="I52" s="325"/>
      <c r="J52" s="325"/>
      <c r="K52" s="325"/>
      <c r="L52" s="326"/>
      <c r="M52" s="162">
        <v>49940</v>
      </c>
    </row>
    <row r="53" spans="1:14" x14ac:dyDescent="0.25">
      <c r="A53" s="74"/>
      <c r="B53" s="75"/>
      <c r="C53" s="75"/>
      <c r="D53" s="75"/>
      <c r="E53" s="75"/>
      <c r="F53" s="75"/>
      <c r="G53" s="75"/>
      <c r="H53" s="75"/>
      <c r="I53" s="75"/>
      <c r="J53" s="75"/>
      <c r="K53" s="75"/>
      <c r="L53" s="75"/>
      <c r="M53" s="76"/>
    </row>
    <row r="54" spans="1:14" x14ac:dyDescent="0.25">
      <c r="A54" s="124" t="s">
        <v>129</v>
      </c>
      <c r="B54" s="125"/>
      <c r="C54" s="125"/>
      <c r="D54" s="125"/>
      <c r="E54" s="125"/>
      <c r="F54" s="125"/>
      <c r="G54" s="125"/>
      <c r="H54" s="125"/>
      <c r="I54" s="125"/>
      <c r="J54" s="125"/>
      <c r="K54" s="125"/>
      <c r="L54" s="125"/>
      <c r="M54" s="126"/>
    </row>
    <row r="55" spans="1:14" ht="15.75" thickBot="1" x14ac:dyDescent="0.3">
      <c r="A55" s="141"/>
      <c r="B55" s="96"/>
      <c r="C55" s="96"/>
      <c r="D55" s="96"/>
      <c r="E55" s="96"/>
      <c r="F55" s="96"/>
      <c r="G55" s="96"/>
      <c r="H55" s="96"/>
      <c r="I55" s="96"/>
      <c r="J55" s="96"/>
      <c r="K55" s="96"/>
      <c r="L55" s="96"/>
      <c r="M55" s="98"/>
    </row>
    <row r="56" spans="1:14" ht="25.5" x14ac:dyDescent="0.25">
      <c r="A56" s="327" t="s">
        <v>130</v>
      </c>
      <c r="B56" s="328"/>
      <c r="C56" s="328"/>
      <c r="D56" s="328"/>
      <c r="E56" s="328"/>
      <c r="F56" s="328"/>
      <c r="G56" s="328"/>
      <c r="H56" s="144" t="s">
        <v>131</v>
      </c>
      <c r="I56" s="146" t="s">
        <v>132</v>
      </c>
      <c r="J56" s="145" t="s">
        <v>133</v>
      </c>
      <c r="K56" s="329" t="s">
        <v>117</v>
      </c>
      <c r="L56" s="330"/>
      <c r="M56" s="163" t="s">
        <v>118</v>
      </c>
    </row>
    <row r="57" spans="1:14" x14ac:dyDescent="0.25">
      <c r="A57" s="164" t="s">
        <v>193</v>
      </c>
      <c r="B57" s="153"/>
      <c r="C57" s="153"/>
      <c r="D57" s="153"/>
      <c r="E57" s="153"/>
      <c r="F57" s="153"/>
      <c r="G57" s="153"/>
      <c r="H57" s="165">
        <v>150000</v>
      </c>
      <c r="I57" s="166">
        <v>185</v>
      </c>
      <c r="J57" s="167">
        <v>277500</v>
      </c>
      <c r="K57" s="168"/>
      <c r="L57" s="203">
        <v>4.2672716150873651</v>
      </c>
      <c r="M57" s="182">
        <v>65029.842257725293</v>
      </c>
      <c r="N57" s="171"/>
    </row>
    <row r="58" spans="1:14" x14ac:dyDescent="0.25">
      <c r="A58" s="164" t="s">
        <v>188</v>
      </c>
      <c r="B58" s="153"/>
      <c r="C58" s="153"/>
      <c r="D58" s="153"/>
      <c r="E58" s="153"/>
      <c r="F58" s="153"/>
      <c r="G58" s="153"/>
      <c r="H58" s="165">
        <v>50000</v>
      </c>
      <c r="I58" s="166">
        <v>185</v>
      </c>
      <c r="J58" s="167">
        <v>92500</v>
      </c>
      <c r="K58" s="168"/>
      <c r="L58" s="203">
        <v>4.2672716150873651</v>
      </c>
      <c r="M58" s="182">
        <v>21676.61408590843</v>
      </c>
    </row>
    <row r="59" spans="1:14" x14ac:dyDescent="0.25">
      <c r="A59" s="164"/>
      <c r="B59" s="153"/>
      <c r="C59" s="153"/>
      <c r="D59" s="153"/>
      <c r="E59" s="153"/>
      <c r="F59" s="153"/>
      <c r="G59" s="153"/>
      <c r="H59" s="165"/>
      <c r="I59" s="166"/>
      <c r="J59" s="167"/>
      <c r="K59" s="168"/>
      <c r="L59" s="204"/>
      <c r="M59" s="182"/>
    </row>
    <row r="60" spans="1:14" x14ac:dyDescent="0.25">
      <c r="A60" s="164"/>
      <c r="B60" s="153"/>
      <c r="C60" s="153"/>
      <c r="D60" s="153"/>
      <c r="E60" s="153"/>
      <c r="F60" s="153"/>
      <c r="G60" s="153"/>
      <c r="H60" s="118"/>
      <c r="I60" s="172"/>
      <c r="J60" s="173"/>
      <c r="K60" s="176"/>
      <c r="L60" s="175"/>
      <c r="M60" s="170"/>
    </row>
    <row r="61" spans="1:14" x14ac:dyDescent="0.25">
      <c r="A61" s="164"/>
      <c r="B61" s="153"/>
      <c r="C61" s="153"/>
      <c r="D61" s="153"/>
      <c r="E61" s="153"/>
      <c r="F61" s="153"/>
      <c r="G61" s="153"/>
      <c r="H61" s="118"/>
      <c r="I61" s="172"/>
      <c r="J61" s="173"/>
      <c r="K61" s="176"/>
      <c r="L61" s="175"/>
      <c r="M61" s="170"/>
    </row>
    <row r="62" spans="1:14" ht="15.75" thickBot="1" x14ac:dyDescent="0.3">
      <c r="A62" s="331"/>
      <c r="B62" s="332"/>
      <c r="C62" s="332"/>
      <c r="D62" s="332"/>
      <c r="E62" s="332"/>
      <c r="F62" s="332"/>
      <c r="G62" s="332"/>
      <c r="H62" s="161"/>
      <c r="I62" s="161"/>
      <c r="J62" s="161"/>
      <c r="K62" s="333"/>
      <c r="L62" s="333"/>
      <c r="M62" s="181"/>
    </row>
    <row r="63" spans="1:14" ht="15.75" thickBot="1" x14ac:dyDescent="0.3">
      <c r="A63" s="324" t="s">
        <v>120</v>
      </c>
      <c r="B63" s="325"/>
      <c r="C63" s="325"/>
      <c r="D63" s="325"/>
      <c r="E63" s="325"/>
      <c r="F63" s="325"/>
      <c r="G63" s="325"/>
      <c r="H63" s="325"/>
      <c r="I63" s="325"/>
      <c r="J63" s="325"/>
      <c r="K63" s="325"/>
      <c r="L63" s="326"/>
      <c r="M63" s="205">
        <v>86706.456343633719</v>
      </c>
    </row>
    <row r="64" spans="1:14" ht="15.75" thickBot="1" x14ac:dyDescent="0.3">
      <c r="A64" s="74"/>
      <c r="B64" s="75"/>
      <c r="C64" s="75"/>
      <c r="D64" s="75"/>
      <c r="E64" s="75"/>
      <c r="F64" s="75"/>
      <c r="G64" s="75"/>
      <c r="H64" s="75"/>
      <c r="I64" s="75"/>
      <c r="J64" s="75"/>
      <c r="K64" s="75"/>
      <c r="L64" s="75"/>
      <c r="M64" s="76"/>
    </row>
    <row r="65" spans="1:13" ht="15.75" thickBot="1" x14ac:dyDescent="0.3">
      <c r="A65" s="309" t="s">
        <v>134</v>
      </c>
      <c r="B65" s="310"/>
      <c r="C65" s="310"/>
      <c r="D65" s="310"/>
      <c r="E65" s="310"/>
      <c r="F65" s="310"/>
      <c r="G65" s="310"/>
      <c r="H65" s="310"/>
      <c r="I65" s="310"/>
      <c r="J65" s="310"/>
      <c r="K65" s="310"/>
      <c r="L65" s="311"/>
      <c r="M65" s="122">
        <v>580107</v>
      </c>
    </row>
  </sheetData>
  <mergeCells count="35">
    <mergeCell ref="A65:L65"/>
    <mergeCell ref="A63:L63"/>
    <mergeCell ref="K45:L45"/>
    <mergeCell ref="K46:L46"/>
    <mergeCell ref="K47:L47"/>
    <mergeCell ref="K48:L48"/>
    <mergeCell ref="K49:L49"/>
    <mergeCell ref="K51:L51"/>
    <mergeCell ref="A52:L52"/>
    <mergeCell ref="A56:G56"/>
    <mergeCell ref="K56:L56"/>
    <mergeCell ref="A62:G62"/>
    <mergeCell ref="K62:L62"/>
    <mergeCell ref="B19:I19"/>
    <mergeCell ref="A23:G23"/>
    <mergeCell ref="H23:I23"/>
    <mergeCell ref="K23:L23"/>
    <mergeCell ref="A41:L41"/>
    <mergeCell ref="A24:G24"/>
    <mergeCell ref="A25:G25"/>
    <mergeCell ref="A26:G26"/>
    <mergeCell ref="A27:G27"/>
    <mergeCell ref="A29:C29"/>
    <mergeCell ref="A30:G30"/>
    <mergeCell ref="H30:I30"/>
    <mergeCell ref="K30:L30"/>
    <mergeCell ref="A31:L31"/>
    <mergeCell ref="A35:H35"/>
    <mergeCell ref="K35:L35"/>
    <mergeCell ref="E13:G13"/>
    <mergeCell ref="A15:M15"/>
    <mergeCell ref="B17:H17"/>
    <mergeCell ref="K17:L17"/>
    <mergeCell ref="B18:H18"/>
    <mergeCell ref="K18:L1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8"/>
  <sheetViews>
    <sheetView topLeftCell="A50" zoomScale="75" zoomScaleNormal="75" workbookViewId="0">
      <selection activeCell="C57" sqref="C57:H57"/>
    </sheetView>
  </sheetViews>
  <sheetFormatPr baseColWidth="10" defaultRowHeight="15" x14ac:dyDescent="0.25"/>
  <cols>
    <col min="1" max="1" width="17" style="38" customWidth="1"/>
    <col min="2" max="4" width="11.42578125" style="38"/>
    <col min="5" max="5" width="14.42578125" style="38" customWidth="1"/>
    <col min="6" max="7" width="11.42578125" style="38"/>
    <col min="8" max="8" width="13.140625" style="38" bestFit="1" customWidth="1"/>
    <col min="9" max="9" width="15.5703125" style="38" customWidth="1"/>
    <col min="10" max="10" width="17.5703125" style="38" bestFit="1" customWidth="1"/>
    <col min="11" max="11" width="11.42578125" style="38"/>
    <col min="12" max="12" width="12" style="38" bestFit="1"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69"/>
      <c r="D13" s="69"/>
      <c r="E13" s="278" t="s">
        <v>105</v>
      </c>
      <c r="F13" s="279"/>
      <c r="G13" s="279"/>
      <c r="H13" s="69" t="s">
        <v>95</v>
      </c>
      <c r="I13" s="69" t="s">
        <v>96</v>
      </c>
      <c r="J13" s="71"/>
      <c r="K13" s="69"/>
      <c r="L13" s="69"/>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26.25" thickBot="1" x14ac:dyDescent="0.3">
      <c r="A17" s="77" t="s">
        <v>107</v>
      </c>
      <c r="B17" s="283" t="s">
        <v>108</v>
      </c>
      <c r="C17" s="284"/>
      <c r="D17" s="284"/>
      <c r="E17" s="284"/>
      <c r="F17" s="284"/>
      <c r="G17" s="284"/>
      <c r="H17" s="284"/>
      <c r="I17" s="78"/>
      <c r="J17" s="79" t="s">
        <v>109</v>
      </c>
      <c r="K17" s="285" t="s">
        <v>110</v>
      </c>
      <c r="L17" s="286"/>
      <c r="M17" s="77" t="s">
        <v>111</v>
      </c>
    </row>
    <row r="18" spans="1:13" ht="17.25" hidden="1" customHeight="1" x14ac:dyDescent="0.25">
      <c r="A18" s="77" t="s">
        <v>107</v>
      </c>
      <c r="B18" s="283" t="s">
        <v>108</v>
      </c>
      <c r="C18" s="284"/>
      <c r="D18" s="284"/>
      <c r="E18" s="284"/>
      <c r="F18" s="284"/>
      <c r="G18" s="284"/>
      <c r="H18" s="284"/>
      <c r="I18" s="78"/>
      <c r="J18" s="80"/>
      <c r="K18" s="285" t="s">
        <v>110</v>
      </c>
      <c r="L18" s="286"/>
      <c r="M18" s="77" t="s">
        <v>111</v>
      </c>
    </row>
    <row r="19" spans="1:13" ht="15.75" customHeight="1" thickBot="1" x14ac:dyDescent="0.3">
      <c r="A19" s="81" t="s">
        <v>59</v>
      </c>
      <c r="B19" s="82" t="s">
        <v>147</v>
      </c>
      <c r="C19" s="83"/>
      <c r="D19" s="83"/>
      <c r="E19" s="83"/>
      <c r="F19" s="83"/>
      <c r="G19" s="83"/>
      <c r="H19" s="83"/>
      <c r="I19" s="83"/>
      <c r="J19" s="185"/>
      <c r="K19" s="86" t="s">
        <v>148</v>
      </c>
      <c r="L19" s="87"/>
      <c r="M19" s="88"/>
    </row>
    <row r="20" spans="1:13" ht="6"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168</v>
      </c>
      <c r="B24" s="288"/>
      <c r="C24" s="288"/>
      <c r="D24" s="288"/>
      <c r="E24" s="288"/>
      <c r="F24" s="288"/>
      <c r="G24" s="290"/>
      <c r="H24" s="101"/>
      <c r="I24" s="102"/>
      <c r="J24" s="103">
        <v>740.26710097719854</v>
      </c>
      <c r="K24" s="104"/>
      <c r="L24" s="186">
        <v>13.487036988242739</v>
      </c>
      <c r="M24" s="106">
        <v>54.887304129329735</v>
      </c>
    </row>
    <row r="25" spans="1:13" x14ac:dyDescent="0.25">
      <c r="A25" s="287"/>
      <c r="B25" s="288"/>
      <c r="C25" s="288"/>
      <c r="D25" s="288"/>
      <c r="E25" s="288"/>
      <c r="F25" s="288"/>
      <c r="G25" s="290"/>
      <c r="H25" s="187"/>
      <c r="I25" s="188"/>
      <c r="J25" s="103"/>
      <c r="K25" s="189"/>
      <c r="L25" s="186"/>
      <c r="M25" s="106"/>
    </row>
    <row r="26" spans="1:13" x14ac:dyDescent="0.25">
      <c r="A26" s="287"/>
      <c r="B26" s="288"/>
      <c r="C26" s="288"/>
      <c r="D26" s="288"/>
      <c r="E26" s="288"/>
      <c r="F26" s="288"/>
      <c r="G26" s="290"/>
      <c r="H26" s="190"/>
      <c r="I26" s="191"/>
      <c r="J26" s="103"/>
      <c r="K26" s="192"/>
      <c r="L26" s="193"/>
      <c r="M26" s="106"/>
    </row>
    <row r="27" spans="1:13" x14ac:dyDescent="0.25">
      <c r="A27" s="287"/>
      <c r="B27" s="288"/>
      <c r="C27" s="288"/>
      <c r="D27" s="288"/>
      <c r="E27" s="288"/>
      <c r="F27" s="288"/>
      <c r="G27" s="290"/>
      <c r="H27" s="110"/>
      <c r="I27" s="111"/>
      <c r="J27" s="103"/>
      <c r="K27" s="112"/>
      <c r="L27" s="186"/>
      <c r="M27" s="106"/>
    </row>
    <row r="28" spans="1:13" x14ac:dyDescent="0.25">
      <c r="A28" s="194"/>
      <c r="B28" s="195"/>
      <c r="C28" s="195"/>
      <c r="D28" s="195"/>
      <c r="E28" s="196"/>
      <c r="F28" s="196"/>
      <c r="G28" s="197"/>
      <c r="H28" s="110"/>
      <c r="I28" s="111"/>
      <c r="J28" s="103"/>
      <c r="K28" s="112"/>
      <c r="L28" s="113"/>
      <c r="M28" s="107"/>
    </row>
    <row r="29" spans="1:13" x14ac:dyDescent="0.25">
      <c r="A29" s="303" t="s">
        <v>119</v>
      </c>
      <c r="B29" s="304"/>
      <c r="C29" s="304"/>
      <c r="D29" s="115"/>
      <c r="E29" s="116"/>
      <c r="F29" s="116"/>
      <c r="G29" s="117"/>
      <c r="H29" s="110"/>
      <c r="I29" s="111"/>
      <c r="J29" s="118"/>
      <c r="K29" s="112"/>
      <c r="L29" s="183">
        <v>0.02</v>
      </c>
      <c r="M29" s="119">
        <v>27.433749927619075</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v>82.32105405694881</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28" t="s">
        <v>110</v>
      </c>
      <c r="J35" s="129" t="s">
        <v>111</v>
      </c>
      <c r="K35" s="315" t="s">
        <v>122</v>
      </c>
      <c r="L35" s="314"/>
      <c r="M35" s="131" t="s">
        <v>118</v>
      </c>
    </row>
    <row r="36" spans="1:13" x14ac:dyDescent="0.25">
      <c r="A36" s="132" t="s">
        <v>208</v>
      </c>
      <c r="B36" s="133"/>
      <c r="C36" s="133"/>
      <c r="D36" s="133"/>
      <c r="E36" s="133"/>
      <c r="F36" s="133"/>
      <c r="G36" s="133"/>
      <c r="H36" s="102"/>
      <c r="I36" s="63" t="s">
        <v>148</v>
      </c>
      <c r="J36" s="134">
        <v>1.05</v>
      </c>
      <c r="K36" s="101"/>
      <c r="L36" s="184">
        <v>3200</v>
      </c>
      <c r="M36" s="106">
        <v>3360</v>
      </c>
    </row>
    <row r="37" spans="1:13" x14ac:dyDescent="0.25">
      <c r="A37" s="132" t="s">
        <v>209</v>
      </c>
      <c r="B37" s="198"/>
      <c r="C37" s="198"/>
      <c r="D37" s="198"/>
      <c r="E37" s="198"/>
      <c r="F37" s="198"/>
      <c r="G37" s="198"/>
      <c r="H37" s="198"/>
      <c r="I37" s="150" t="s">
        <v>148</v>
      </c>
      <c r="J37" s="199">
        <v>0.03</v>
      </c>
      <c r="K37" s="187"/>
      <c r="L37" s="184">
        <v>3827.9803939296094</v>
      </c>
      <c r="M37" s="106">
        <v>114.83941181788828</v>
      </c>
    </row>
    <row r="38" spans="1:13" x14ac:dyDescent="0.25">
      <c r="A38" s="132"/>
      <c r="B38" s="198"/>
      <c r="C38" s="198"/>
      <c r="D38" s="198"/>
      <c r="E38" s="198"/>
      <c r="F38" s="198"/>
      <c r="G38" s="198"/>
      <c r="H38" s="198"/>
      <c r="I38" s="150"/>
      <c r="J38" s="199"/>
      <c r="K38" s="187"/>
      <c r="L38" s="184"/>
      <c r="M38" s="106"/>
    </row>
    <row r="39" spans="1:13" x14ac:dyDescent="0.25">
      <c r="A39" s="132"/>
      <c r="B39" s="198"/>
      <c r="C39" s="198"/>
      <c r="D39" s="198"/>
      <c r="E39" s="198"/>
      <c r="F39" s="198"/>
      <c r="G39" s="198"/>
      <c r="H39" s="198"/>
      <c r="I39" s="150"/>
      <c r="J39" s="199"/>
      <c r="K39" s="187"/>
      <c r="L39" s="184"/>
      <c r="M39" s="106"/>
    </row>
    <row r="40" spans="1:13" x14ac:dyDescent="0.25">
      <c r="A40" s="132"/>
      <c r="B40" s="198"/>
      <c r="C40" s="198"/>
      <c r="D40" s="198"/>
      <c r="E40" s="198"/>
      <c r="F40" s="198"/>
      <c r="G40" s="198"/>
      <c r="H40" s="198"/>
      <c r="I40" s="150"/>
      <c r="J40" s="199"/>
      <c r="K40" s="187"/>
      <c r="L40" s="184"/>
      <c r="M40" s="106"/>
    </row>
    <row r="41" spans="1:13" x14ac:dyDescent="0.25">
      <c r="A41" s="132"/>
      <c r="B41" s="198"/>
      <c r="C41" s="198"/>
      <c r="D41" s="198"/>
      <c r="E41" s="198"/>
      <c r="F41" s="198"/>
      <c r="G41" s="198"/>
      <c r="H41" s="198"/>
      <c r="I41" s="150"/>
      <c r="J41" s="199"/>
      <c r="K41" s="187"/>
      <c r="L41" s="184"/>
      <c r="M41" s="106"/>
    </row>
    <row r="42" spans="1:13" x14ac:dyDescent="0.25">
      <c r="A42" s="132"/>
      <c r="B42" s="198"/>
      <c r="C42" s="198"/>
      <c r="D42" s="198"/>
      <c r="E42" s="198"/>
      <c r="F42" s="198"/>
      <c r="G42" s="198"/>
      <c r="H42" s="198"/>
      <c r="I42" s="150"/>
      <c r="J42" s="199"/>
      <c r="K42" s="187"/>
      <c r="L42" s="184"/>
      <c r="M42" s="106"/>
    </row>
    <row r="43" spans="1:13" ht="15.75" thickBot="1" x14ac:dyDescent="0.3">
      <c r="A43" s="132"/>
      <c r="B43" s="159"/>
      <c r="C43" s="159"/>
      <c r="D43" s="159"/>
      <c r="E43" s="159"/>
      <c r="F43" s="159"/>
      <c r="G43" s="159"/>
      <c r="H43" s="159"/>
      <c r="I43" s="201"/>
      <c r="J43" s="161"/>
      <c r="K43" s="202"/>
      <c r="L43" s="184"/>
      <c r="M43" s="106"/>
    </row>
    <row r="44" spans="1:13" ht="15.75" thickBot="1" x14ac:dyDescent="0.3">
      <c r="A44" s="309" t="s">
        <v>120</v>
      </c>
      <c r="B44" s="310"/>
      <c r="C44" s="310"/>
      <c r="D44" s="310"/>
      <c r="E44" s="310"/>
      <c r="F44" s="310"/>
      <c r="G44" s="310"/>
      <c r="H44" s="310"/>
      <c r="I44" s="310"/>
      <c r="J44" s="310"/>
      <c r="K44" s="310"/>
      <c r="L44" s="311"/>
      <c r="M44" s="180">
        <v>3474.8394118178885</v>
      </c>
    </row>
    <row r="45" spans="1:13" x14ac:dyDescent="0.25">
      <c r="A45" s="74"/>
      <c r="B45" s="75"/>
      <c r="C45" s="75"/>
      <c r="D45" s="75"/>
      <c r="E45" s="75"/>
      <c r="F45" s="75"/>
      <c r="G45" s="75"/>
      <c r="H45" s="75"/>
      <c r="I45" s="75"/>
      <c r="J45" s="75"/>
      <c r="K45" s="75"/>
      <c r="L45" s="75"/>
      <c r="M45" s="76"/>
    </row>
    <row r="46" spans="1:13" x14ac:dyDescent="0.25">
      <c r="A46" s="124" t="s">
        <v>123</v>
      </c>
      <c r="B46" s="125"/>
      <c r="C46" s="125"/>
      <c r="D46" s="125"/>
      <c r="E46" s="125"/>
      <c r="F46" s="125"/>
      <c r="G46" s="125"/>
      <c r="H46" s="125"/>
      <c r="I46" s="125"/>
      <c r="J46" s="125"/>
      <c r="K46" s="125"/>
      <c r="L46" s="125"/>
      <c r="M46" s="126"/>
    </row>
    <row r="47" spans="1:13" ht="15.75" thickBot="1" x14ac:dyDescent="0.3">
      <c r="A47" s="141"/>
      <c r="B47" s="96"/>
      <c r="C47" s="96"/>
      <c r="D47" s="96"/>
      <c r="E47" s="96"/>
      <c r="F47" s="96"/>
      <c r="G47" s="96"/>
      <c r="H47" s="96"/>
      <c r="I47" s="96"/>
      <c r="J47" s="96"/>
      <c r="K47" s="96"/>
      <c r="L47" s="96"/>
      <c r="M47" s="98"/>
    </row>
    <row r="48" spans="1:13" ht="25.5" x14ac:dyDescent="0.25">
      <c r="A48" s="142" t="s">
        <v>124</v>
      </c>
      <c r="B48" s="143"/>
      <c r="C48" s="143"/>
      <c r="D48" s="143"/>
      <c r="E48" s="143"/>
      <c r="F48" s="143"/>
      <c r="G48" s="144" t="s">
        <v>110</v>
      </c>
      <c r="H48" s="145" t="s">
        <v>125</v>
      </c>
      <c r="I48" s="146" t="s">
        <v>126</v>
      </c>
      <c r="J48" s="144" t="s">
        <v>127</v>
      </c>
      <c r="K48" s="320" t="s">
        <v>128</v>
      </c>
      <c r="L48" s="321"/>
      <c r="M48" s="147" t="s">
        <v>118</v>
      </c>
    </row>
    <row r="49" spans="1:14" x14ac:dyDescent="0.25">
      <c r="A49" s="148" t="s">
        <v>183</v>
      </c>
      <c r="B49" s="149"/>
      <c r="C49" s="149"/>
      <c r="D49" s="149"/>
      <c r="E49" s="149"/>
      <c r="F49" s="149"/>
      <c r="G49" s="150" t="s">
        <v>149</v>
      </c>
      <c r="H49" s="118">
        <v>1.05</v>
      </c>
      <c r="I49" s="151">
        <v>100</v>
      </c>
      <c r="J49" s="118">
        <v>105</v>
      </c>
      <c r="K49" s="322">
        <v>0.43001941087091766</v>
      </c>
      <c r="L49" s="323"/>
      <c r="M49" s="152">
        <v>45.152038141446354</v>
      </c>
    </row>
    <row r="50" spans="1:14" x14ac:dyDescent="0.25">
      <c r="A50" s="148"/>
      <c r="B50" s="153"/>
      <c r="C50" s="153"/>
      <c r="D50" s="153"/>
      <c r="E50" s="153"/>
      <c r="F50" s="153"/>
      <c r="G50" s="150"/>
      <c r="H50" s="118"/>
      <c r="I50" s="151"/>
      <c r="J50" s="118"/>
      <c r="K50" s="322"/>
      <c r="L50" s="323"/>
      <c r="M50" s="152"/>
    </row>
    <row r="51" spans="1:14" x14ac:dyDescent="0.25">
      <c r="A51" s="148"/>
      <c r="B51" s="153"/>
      <c r="C51" s="153"/>
      <c r="D51" s="153"/>
      <c r="E51" s="153"/>
      <c r="F51" s="153"/>
      <c r="G51" s="150"/>
      <c r="H51" s="118"/>
      <c r="I51" s="151"/>
      <c r="J51" s="118"/>
      <c r="K51" s="322"/>
      <c r="L51" s="323"/>
      <c r="M51" s="152"/>
    </row>
    <row r="52" spans="1:14" x14ac:dyDescent="0.25">
      <c r="A52" s="148"/>
      <c r="B52" s="153"/>
      <c r="C52" s="153"/>
      <c r="D52" s="153"/>
      <c r="E52" s="153"/>
      <c r="F52" s="153"/>
      <c r="G52" s="150"/>
      <c r="H52" s="118"/>
      <c r="I52" s="151"/>
      <c r="J52" s="118"/>
      <c r="K52" s="322"/>
      <c r="L52" s="323"/>
      <c r="M52" s="152"/>
    </row>
    <row r="53" spans="1:14" x14ac:dyDescent="0.25">
      <c r="A53" s="148"/>
      <c r="B53" s="153"/>
      <c r="C53" s="153"/>
      <c r="D53" s="153"/>
      <c r="E53" s="153"/>
      <c r="F53" s="153"/>
      <c r="G53" s="154"/>
      <c r="H53" s="118"/>
      <c r="I53" s="118"/>
      <c r="J53" s="118"/>
      <c r="K53" s="155"/>
      <c r="L53" s="156"/>
      <c r="M53" s="157"/>
    </row>
    <row r="54" spans="1:14" ht="15.75" thickBot="1" x14ac:dyDescent="0.3">
      <c r="A54" s="158"/>
      <c r="B54" s="159"/>
      <c r="C54" s="159"/>
      <c r="D54" s="159"/>
      <c r="E54" s="159"/>
      <c r="F54" s="159"/>
      <c r="G54" s="160"/>
      <c r="H54" s="161"/>
      <c r="I54" s="161"/>
      <c r="J54" s="161"/>
      <c r="K54" s="301"/>
      <c r="L54" s="302"/>
      <c r="M54" s="181"/>
    </row>
    <row r="55" spans="1:14" ht="15.75" thickBot="1" x14ac:dyDescent="0.3">
      <c r="A55" s="324" t="s">
        <v>120</v>
      </c>
      <c r="B55" s="325"/>
      <c r="C55" s="325"/>
      <c r="D55" s="325"/>
      <c r="E55" s="325"/>
      <c r="F55" s="325"/>
      <c r="G55" s="325"/>
      <c r="H55" s="325"/>
      <c r="I55" s="325"/>
      <c r="J55" s="325"/>
      <c r="K55" s="325"/>
      <c r="L55" s="326"/>
      <c r="M55" s="162">
        <v>45.152038141446354</v>
      </c>
    </row>
    <row r="56" spans="1:14" x14ac:dyDescent="0.25">
      <c r="A56" s="74"/>
      <c r="B56" s="75"/>
      <c r="C56" s="75"/>
      <c r="D56" s="75"/>
      <c r="E56" s="75"/>
      <c r="F56" s="75"/>
      <c r="G56" s="75"/>
      <c r="H56" s="75"/>
      <c r="I56" s="75"/>
      <c r="J56" s="75"/>
      <c r="K56" s="75"/>
      <c r="L56" s="75"/>
      <c r="M56" s="76"/>
    </row>
    <row r="57" spans="1:14" x14ac:dyDescent="0.25">
      <c r="A57" s="124" t="s">
        <v>129</v>
      </c>
      <c r="B57" s="125"/>
      <c r="C57" s="125"/>
      <c r="D57" s="125"/>
      <c r="E57" s="125"/>
      <c r="F57" s="125"/>
      <c r="G57" s="125"/>
      <c r="H57" s="125"/>
      <c r="I57" s="125"/>
      <c r="J57" s="125"/>
      <c r="K57" s="125"/>
      <c r="L57" s="125"/>
      <c r="M57" s="126"/>
    </row>
    <row r="58" spans="1:14" ht="15.75" thickBot="1" x14ac:dyDescent="0.3">
      <c r="A58" s="141"/>
      <c r="B58" s="96"/>
      <c r="C58" s="96"/>
      <c r="D58" s="96"/>
      <c r="E58" s="96"/>
      <c r="F58" s="96"/>
      <c r="G58" s="96"/>
      <c r="H58" s="96"/>
      <c r="I58" s="96"/>
      <c r="J58" s="96"/>
      <c r="K58" s="96"/>
      <c r="L58" s="96"/>
      <c r="M58" s="98"/>
    </row>
    <row r="59" spans="1:14" ht="25.5" x14ac:dyDescent="0.25">
      <c r="A59" s="327" t="s">
        <v>130</v>
      </c>
      <c r="B59" s="328"/>
      <c r="C59" s="328"/>
      <c r="D59" s="328"/>
      <c r="E59" s="328"/>
      <c r="F59" s="328"/>
      <c r="G59" s="328"/>
      <c r="H59" s="144" t="s">
        <v>131</v>
      </c>
      <c r="I59" s="146" t="s">
        <v>132</v>
      </c>
      <c r="J59" s="145" t="s">
        <v>133</v>
      </c>
      <c r="K59" s="329" t="s">
        <v>117</v>
      </c>
      <c r="L59" s="330"/>
      <c r="M59" s="163" t="s">
        <v>118</v>
      </c>
    </row>
    <row r="60" spans="1:14" x14ac:dyDescent="0.25">
      <c r="A60" s="164" t="s">
        <v>187</v>
      </c>
      <c r="B60" s="153"/>
      <c r="C60" s="153"/>
      <c r="D60" s="153"/>
      <c r="E60" s="153"/>
      <c r="F60" s="153"/>
      <c r="G60" s="153"/>
      <c r="H60" s="165">
        <v>30000</v>
      </c>
      <c r="I60" s="166">
        <v>185</v>
      </c>
      <c r="J60" s="167">
        <v>55500</v>
      </c>
      <c r="K60" s="168"/>
      <c r="L60" s="203">
        <v>107.89629590594191</v>
      </c>
      <c r="M60" s="182">
        <v>514.38281114285758</v>
      </c>
      <c r="N60" s="171"/>
    </row>
    <row r="61" spans="1:14" x14ac:dyDescent="0.25">
      <c r="A61" s="164" t="s">
        <v>188</v>
      </c>
      <c r="B61" s="153"/>
      <c r="C61" s="153"/>
      <c r="D61" s="153"/>
      <c r="E61" s="153"/>
      <c r="F61" s="153"/>
      <c r="G61" s="153"/>
      <c r="H61" s="165">
        <v>50000</v>
      </c>
      <c r="I61" s="166">
        <v>185</v>
      </c>
      <c r="J61" s="167">
        <v>92500</v>
      </c>
      <c r="K61" s="168"/>
      <c r="L61" s="203">
        <v>107.89629590594191</v>
      </c>
      <c r="M61" s="182">
        <v>857.304685238096</v>
      </c>
    </row>
    <row r="62" spans="1:14" x14ac:dyDescent="0.25">
      <c r="A62" s="164"/>
      <c r="B62" s="153"/>
      <c r="C62" s="153"/>
      <c r="D62" s="153"/>
      <c r="E62" s="153"/>
      <c r="F62" s="153"/>
      <c r="G62" s="153"/>
      <c r="H62" s="165"/>
      <c r="I62" s="166"/>
      <c r="J62" s="167"/>
      <c r="K62" s="168"/>
      <c r="L62" s="204"/>
      <c r="M62" s="182"/>
    </row>
    <row r="63" spans="1:14" x14ac:dyDescent="0.25">
      <c r="A63" s="164"/>
      <c r="B63" s="153"/>
      <c r="C63" s="153"/>
      <c r="D63" s="153"/>
      <c r="E63" s="153"/>
      <c r="F63" s="153"/>
      <c r="G63" s="153"/>
      <c r="H63" s="118"/>
      <c r="I63" s="172"/>
      <c r="J63" s="173"/>
      <c r="K63" s="176"/>
      <c r="L63" s="175"/>
      <c r="M63" s="170"/>
    </row>
    <row r="64" spans="1:14" x14ac:dyDescent="0.25">
      <c r="A64" s="164"/>
      <c r="B64" s="153"/>
      <c r="C64" s="153"/>
      <c r="D64" s="153"/>
      <c r="E64" s="153"/>
      <c r="F64" s="153"/>
      <c r="G64" s="153"/>
      <c r="H64" s="118"/>
      <c r="I64" s="172"/>
      <c r="J64" s="173"/>
      <c r="K64" s="176"/>
      <c r="L64" s="175"/>
      <c r="M64" s="170"/>
    </row>
    <row r="65" spans="1:13" ht="15.75" thickBot="1" x14ac:dyDescent="0.3">
      <c r="A65" s="331"/>
      <c r="B65" s="332"/>
      <c r="C65" s="332"/>
      <c r="D65" s="332"/>
      <c r="E65" s="332"/>
      <c r="F65" s="332"/>
      <c r="G65" s="332"/>
      <c r="H65" s="161"/>
      <c r="I65" s="161"/>
      <c r="J65" s="161"/>
      <c r="K65" s="333"/>
      <c r="L65" s="333"/>
      <c r="M65" s="139"/>
    </row>
    <row r="66" spans="1:13" ht="15.75" thickBot="1" x14ac:dyDescent="0.3">
      <c r="A66" s="324" t="s">
        <v>120</v>
      </c>
      <c r="B66" s="325"/>
      <c r="C66" s="325"/>
      <c r="D66" s="325"/>
      <c r="E66" s="325"/>
      <c r="F66" s="325"/>
      <c r="G66" s="325"/>
      <c r="H66" s="325"/>
      <c r="I66" s="325"/>
      <c r="J66" s="325"/>
      <c r="K66" s="325"/>
      <c r="L66" s="326"/>
      <c r="M66" s="179">
        <v>1371.6874963809537</v>
      </c>
    </row>
    <row r="67" spans="1:13" ht="15.75" thickBot="1" x14ac:dyDescent="0.3">
      <c r="A67" s="74"/>
      <c r="B67" s="75"/>
      <c r="C67" s="75"/>
      <c r="D67" s="75"/>
      <c r="E67" s="75"/>
      <c r="F67" s="75"/>
      <c r="G67" s="75"/>
      <c r="H67" s="75"/>
      <c r="I67" s="75"/>
      <c r="J67" s="75"/>
      <c r="K67" s="75"/>
      <c r="L67" s="75"/>
      <c r="M67" s="76"/>
    </row>
    <row r="68" spans="1:13" ht="15.75" thickBot="1" x14ac:dyDescent="0.3">
      <c r="A68" s="309" t="s">
        <v>134</v>
      </c>
      <c r="B68" s="310"/>
      <c r="C68" s="310"/>
      <c r="D68" s="310"/>
      <c r="E68" s="310"/>
      <c r="F68" s="310"/>
      <c r="G68" s="310"/>
      <c r="H68" s="310"/>
      <c r="I68" s="310"/>
      <c r="J68" s="310"/>
      <c r="K68" s="310"/>
      <c r="L68" s="311"/>
      <c r="M68" s="122">
        <v>4974.0000003972373</v>
      </c>
    </row>
  </sheetData>
  <dataConsolidate/>
  <mergeCells count="34">
    <mergeCell ref="A68:L68"/>
    <mergeCell ref="A59:G59"/>
    <mergeCell ref="K59:L59"/>
    <mergeCell ref="A65:G65"/>
    <mergeCell ref="K65:L65"/>
    <mergeCell ref="A66:L66"/>
    <mergeCell ref="A55:L55"/>
    <mergeCell ref="K30:L30"/>
    <mergeCell ref="A31:L31"/>
    <mergeCell ref="A35:H35"/>
    <mergeCell ref="K35:L35"/>
    <mergeCell ref="A44:L44"/>
    <mergeCell ref="K48:L48"/>
    <mergeCell ref="H30:I30"/>
    <mergeCell ref="K49:L49"/>
    <mergeCell ref="K50:L50"/>
    <mergeCell ref="K51:L51"/>
    <mergeCell ref="K52:L52"/>
    <mergeCell ref="K54:L54"/>
    <mergeCell ref="A25:G25"/>
    <mergeCell ref="A26:G26"/>
    <mergeCell ref="A27:G27"/>
    <mergeCell ref="A29:C29"/>
    <mergeCell ref="A30:G30"/>
    <mergeCell ref="A24:G24"/>
    <mergeCell ref="E13:G13"/>
    <mergeCell ref="A15:M15"/>
    <mergeCell ref="B17:H17"/>
    <mergeCell ref="K17:L17"/>
    <mergeCell ref="B18:H18"/>
    <mergeCell ref="K18:L18"/>
    <mergeCell ref="A23:G23"/>
    <mergeCell ref="H23:I23"/>
    <mergeCell ref="K23:L2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8"/>
  <sheetViews>
    <sheetView topLeftCell="A58" zoomScale="70" zoomScaleNormal="70" workbookViewId="0">
      <selection activeCell="C57" sqref="C57:H57"/>
    </sheetView>
  </sheetViews>
  <sheetFormatPr baseColWidth="10" defaultRowHeight="15" x14ac:dyDescent="0.25"/>
  <cols>
    <col min="1" max="1" width="17" style="38" customWidth="1"/>
    <col min="2" max="4" width="11.42578125" style="38"/>
    <col min="5" max="5" width="14.42578125" style="38" customWidth="1"/>
    <col min="6" max="7" width="11.42578125" style="38"/>
    <col min="8" max="8" width="13.140625" style="38" bestFit="1" customWidth="1"/>
    <col min="9" max="9" width="15.5703125" style="38" customWidth="1"/>
    <col min="10" max="10" width="17.5703125" style="38" bestFit="1" customWidth="1"/>
    <col min="11" max="11" width="11.42578125" style="38"/>
    <col min="12" max="12" width="12" style="38" bestFit="1"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70"/>
      <c r="D13" s="70"/>
      <c r="E13" s="278" t="s">
        <v>105</v>
      </c>
      <c r="F13" s="279"/>
      <c r="G13" s="279"/>
      <c r="H13" s="70" t="s">
        <v>95</v>
      </c>
      <c r="I13" s="70" t="s">
        <v>96</v>
      </c>
      <c r="J13" s="71"/>
      <c r="K13" s="70"/>
      <c r="L13" s="70"/>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26.25" thickBot="1" x14ac:dyDescent="0.3">
      <c r="A17" s="77" t="s">
        <v>107</v>
      </c>
      <c r="B17" s="283" t="s">
        <v>108</v>
      </c>
      <c r="C17" s="284"/>
      <c r="D17" s="284"/>
      <c r="E17" s="284"/>
      <c r="F17" s="284"/>
      <c r="G17" s="284"/>
      <c r="H17" s="284"/>
      <c r="I17" s="78"/>
      <c r="J17" s="79" t="s">
        <v>109</v>
      </c>
      <c r="K17" s="285" t="s">
        <v>110</v>
      </c>
      <c r="L17" s="286"/>
      <c r="M17" s="77" t="s">
        <v>111</v>
      </c>
    </row>
    <row r="18" spans="1:13" ht="15.75" thickBot="1" x14ac:dyDescent="0.3">
      <c r="A18" s="77" t="s">
        <v>107</v>
      </c>
      <c r="B18" s="283" t="s">
        <v>108</v>
      </c>
      <c r="C18" s="284"/>
      <c r="D18" s="284"/>
      <c r="E18" s="284"/>
      <c r="F18" s="284"/>
      <c r="G18" s="284"/>
      <c r="H18" s="284"/>
      <c r="I18" s="78"/>
      <c r="J18" s="80"/>
      <c r="K18" s="285" t="s">
        <v>110</v>
      </c>
      <c r="L18" s="286"/>
      <c r="M18" s="77" t="s">
        <v>111</v>
      </c>
    </row>
    <row r="19" spans="1:13" ht="15.75" thickBot="1" x14ac:dyDescent="0.3">
      <c r="A19" s="81" t="s">
        <v>59</v>
      </c>
      <c r="B19" s="82" t="s">
        <v>64</v>
      </c>
      <c r="C19" s="83"/>
      <c r="D19" s="83"/>
      <c r="E19" s="83"/>
      <c r="F19" s="83"/>
      <c r="G19" s="83"/>
      <c r="H19" s="83"/>
      <c r="I19" s="83"/>
      <c r="J19" s="185"/>
      <c r="K19" s="86" t="s">
        <v>148</v>
      </c>
      <c r="L19" s="87"/>
      <c r="M19" s="88"/>
    </row>
    <row r="20" spans="1:13"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222</v>
      </c>
      <c r="B24" s="288"/>
      <c r="C24" s="288"/>
      <c r="D24" s="288"/>
      <c r="E24" s="288"/>
      <c r="F24" s="288"/>
      <c r="G24" s="290"/>
      <c r="H24" s="101"/>
      <c r="I24" s="102"/>
      <c r="J24" s="103">
        <v>7500</v>
      </c>
      <c r="K24" s="104"/>
      <c r="L24" s="186">
        <v>11.873030175125702</v>
      </c>
      <c r="M24" s="106">
        <v>631.68373105904243</v>
      </c>
    </row>
    <row r="25" spans="1:13" x14ac:dyDescent="0.25">
      <c r="A25" s="287"/>
      <c r="B25" s="288"/>
      <c r="C25" s="288"/>
      <c r="D25" s="288"/>
      <c r="E25" s="288"/>
      <c r="F25" s="288"/>
      <c r="G25" s="290"/>
      <c r="H25" s="187"/>
      <c r="I25" s="188"/>
      <c r="J25" s="103"/>
      <c r="K25" s="189"/>
      <c r="L25" s="186"/>
      <c r="M25" s="106"/>
    </row>
    <row r="26" spans="1:13" x14ac:dyDescent="0.25">
      <c r="A26" s="287"/>
      <c r="B26" s="288"/>
      <c r="C26" s="288"/>
      <c r="D26" s="288"/>
      <c r="E26" s="288"/>
      <c r="F26" s="288"/>
      <c r="G26" s="290"/>
      <c r="H26" s="190"/>
      <c r="I26" s="191"/>
      <c r="J26" s="103"/>
      <c r="K26" s="192"/>
      <c r="L26" s="193"/>
      <c r="M26" s="106"/>
    </row>
    <row r="27" spans="1:13" x14ac:dyDescent="0.25">
      <c r="A27" s="287"/>
      <c r="B27" s="288"/>
      <c r="C27" s="288"/>
      <c r="D27" s="288"/>
      <c r="E27" s="288"/>
      <c r="F27" s="288"/>
      <c r="G27" s="290"/>
      <c r="H27" s="110"/>
      <c r="I27" s="111"/>
      <c r="J27" s="103"/>
      <c r="K27" s="112"/>
      <c r="L27" s="186"/>
      <c r="M27" s="106"/>
    </row>
    <row r="28" spans="1:13" x14ac:dyDescent="0.25">
      <c r="A28" s="194"/>
      <c r="B28" s="195"/>
      <c r="C28" s="195"/>
      <c r="D28" s="195"/>
      <c r="E28" s="196"/>
      <c r="F28" s="196"/>
      <c r="G28" s="197"/>
      <c r="H28" s="110"/>
      <c r="I28" s="111"/>
      <c r="J28" s="103"/>
      <c r="K28" s="112"/>
      <c r="L28" s="113"/>
      <c r="M28" s="107"/>
    </row>
    <row r="29" spans="1:13" x14ac:dyDescent="0.25">
      <c r="A29" s="303" t="s">
        <v>119</v>
      </c>
      <c r="B29" s="304"/>
      <c r="C29" s="304"/>
      <c r="D29" s="115"/>
      <c r="E29" s="116"/>
      <c r="F29" s="116"/>
      <c r="G29" s="117"/>
      <c r="H29" s="110"/>
      <c r="I29" s="111"/>
      <c r="J29" s="118"/>
      <c r="K29" s="112"/>
      <c r="L29" s="183">
        <v>0.02</v>
      </c>
      <c r="M29" s="119">
        <v>31.16306406557943</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v>662.84679512462185</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30" t="s">
        <v>110</v>
      </c>
      <c r="J35" s="129" t="s">
        <v>111</v>
      </c>
      <c r="K35" s="315" t="s">
        <v>122</v>
      </c>
      <c r="L35" s="314"/>
      <c r="M35" s="131" t="s">
        <v>118</v>
      </c>
    </row>
    <row r="36" spans="1:13" x14ac:dyDescent="0.25">
      <c r="A36" s="132"/>
      <c r="B36" s="133"/>
      <c r="C36" s="133"/>
      <c r="D36" s="133"/>
      <c r="E36" s="133"/>
      <c r="F36" s="133"/>
      <c r="G36" s="133"/>
      <c r="H36" s="102"/>
      <c r="I36" s="63"/>
      <c r="J36" s="134"/>
      <c r="K36" s="101"/>
      <c r="L36" s="184"/>
      <c r="M36" s="106"/>
    </row>
    <row r="37" spans="1:13" x14ac:dyDescent="0.25">
      <c r="A37" s="132"/>
      <c r="B37" s="198"/>
      <c r="C37" s="198"/>
      <c r="D37" s="198"/>
      <c r="E37" s="198"/>
      <c r="F37" s="198"/>
      <c r="G37" s="198"/>
      <c r="H37" s="198"/>
      <c r="I37" s="150"/>
      <c r="J37" s="199"/>
      <c r="K37" s="187"/>
      <c r="L37" s="184"/>
      <c r="M37" s="106"/>
    </row>
    <row r="38" spans="1:13" x14ac:dyDescent="0.25">
      <c r="A38" s="132"/>
      <c r="B38" s="198"/>
      <c r="C38" s="198"/>
      <c r="D38" s="198"/>
      <c r="E38" s="198"/>
      <c r="F38" s="198"/>
      <c r="G38" s="198"/>
      <c r="H38" s="198"/>
      <c r="I38" s="150"/>
      <c r="J38" s="199"/>
      <c r="K38" s="187"/>
      <c r="L38" s="184"/>
      <c r="M38" s="106"/>
    </row>
    <row r="39" spans="1:13" x14ac:dyDescent="0.25">
      <c r="A39" s="132"/>
      <c r="B39" s="198"/>
      <c r="C39" s="198"/>
      <c r="D39" s="198"/>
      <c r="E39" s="198"/>
      <c r="F39" s="198"/>
      <c r="G39" s="198"/>
      <c r="H39" s="198"/>
      <c r="I39" s="150"/>
      <c r="J39" s="199"/>
      <c r="K39" s="187"/>
      <c r="L39" s="184"/>
      <c r="M39" s="106"/>
    </row>
    <row r="40" spans="1:13" x14ac:dyDescent="0.25">
      <c r="A40" s="132"/>
      <c r="B40" s="198"/>
      <c r="C40" s="198"/>
      <c r="D40" s="198"/>
      <c r="E40" s="198"/>
      <c r="F40" s="198"/>
      <c r="G40" s="198"/>
      <c r="H40" s="198"/>
      <c r="I40" s="150"/>
      <c r="J40" s="199"/>
      <c r="K40" s="187"/>
      <c r="L40" s="184"/>
      <c r="M40" s="106"/>
    </row>
    <row r="41" spans="1:13" x14ac:dyDescent="0.25">
      <c r="A41" s="132"/>
      <c r="B41" s="198"/>
      <c r="C41" s="198"/>
      <c r="D41" s="198"/>
      <c r="E41" s="198"/>
      <c r="F41" s="198"/>
      <c r="G41" s="198"/>
      <c r="H41" s="198"/>
      <c r="I41" s="150"/>
      <c r="J41" s="199"/>
      <c r="K41" s="187"/>
      <c r="L41" s="184"/>
      <c r="M41" s="106"/>
    </row>
    <row r="42" spans="1:13" x14ac:dyDescent="0.25">
      <c r="A42" s="132"/>
      <c r="B42" s="198"/>
      <c r="C42" s="198"/>
      <c r="D42" s="198"/>
      <c r="E42" s="198"/>
      <c r="F42" s="198"/>
      <c r="G42" s="198"/>
      <c r="H42" s="198"/>
      <c r="I42" s="150"/>
      <c r="J42" s="199"/>
      <c r="K42" s="187"/>
      <c r="L42" s="184"/>
      <c r="M42" s="106"/>
    </row>
    <row r="43" spans="1:13" ht="15.75" thickBot="1" x14ac:dyDescent="0.3">
      <c r="A43" s="132"/>
      <c r="B43" s="178"/>
      <c r="C43" s="178"/>
      <c r="D43" s="178"/>
      <c r="E43" s="178"/>
      <c r="F43" s="178"/>
      <c r="G43" s="178"/>
      <c r="H43" s="178"/>
      <c r="I43" s="201"/>
      <c r="J43" s="161"/>
      <c r="K43" s="202"/>
      <c r="L43" s="184"/>
      <c r="M43" s="106"/>
    </row>
    <row r="44" spans="1:13" ht="15.75" thickBot="1" x14ac:dyDescent="0.3">
      <c r="A44" s="309" t="s">
        <v>120</v>
      </c>
      <c r="B44" s="310"/>
      <c r="C44" s="310"/>
      <c r="D44" s="310"/>
      <c r="E44" s="310"/>
      <c r="F44" s="310"/>
      <c r="G44" s="310"/>
      <c r="H44" s="310"/>
      <c r="I44" s="310"/>
      <c r="J44" s="310"/>
      <c r="K44" s="310"/>
      <c r="L44" s="311"/>
      <c r="M44" s="180">
        <v>0</v>
      </c>
    </row>
    <row r="45" spans="1:13" x14ac:dyDescent="0.25">
      <c r="A45" s="74"/>
      <c r="B45" s="75"/>
      <c r="C45" s="75"/>
      <c r="D45" s="75"/>
      <c r="E45" s="75"/>
      <c r="F45" s="75"/>
      <c r="G45" s="75"/>
      <c r="H45" s="75"/>
      <c r="I45" s="75"/>
      <c r="J45" s="75"/>
      <c r="K45" s="75"/>
      <c r="L45" s="75"/>
      <c r="M45" s="76"/>
    </row>
    <row r="46" spans="1:13" x14ac:dyDescent="0.25">
      <c r="A46" s="124" t="s">
        <v>123</v>
      </c>
      <c r="B46" s="125"/>
      <c r="C46" s="125"/>
      <c r="D46" s="125"/>
      <c r="E46" s="125"/>
      <c r="F46" s="125"/>
      <c r="G46" s="125"/>
      <c r="H46" s="125"/>
      <c r="I46" s="125"/>
      <c r="J46" s="125"/>
      <c r="K46" s="125"/>
      <c r="L46" s="125"/>
      <c r="M46" s="126"/>
    </row>
    <row r="47" spans="1:13" ht="15.75" thickBot="1" x14ac:dyDescent="0.3">
      <c r="A47" s="141"/>
      <c r="B47" s="96"/>
      <c r="C47" s="96"/>
      <c r="D47" s="96"/>
      <c r="E47" s="96"/>
      <c r="F47" s="96"/>
      <c r="G47" s="96"/>
      <c r="H47" s="96"/>
      <c r="I47" s="96"/>
      <c r="J47" s="96"/>
      <c r="K47" s="96"/>
      <c r="L47" s="96"/>
      <c r="M47" s="98"/>
    </row>
    <row r="48" spans="1:13" ht="25.5" x14ac:dyDescent="0.25">
      <c r="A48" s="142" t="s">
        <v>124</v>
      </c>
      <c r="B48" s="143"/>
      <c r="C48" s="143"/>
      <c r="D48" s="143"/>
      <c r="E48" s="143"/>
      <c r="F48" s="143"/>
      <c r="G48" s="144" t="s">
        <v>110</v>
      </c>
      <c r="H48" s="145" t="s">
        <v>125</v>
      </c>
      <c r="I48" s="146" t="s">
        <v>126</v>
      </c>
      <c r="J48" s="144" t="s">
        <v>127</v>
      </c>
      <c r="K48" s="320" t="s">
        <v>128</v>
      </c>
      <c r="L48" s="321"/>
      <c r="M48" s="147" t="s">
        <v>118</v>
      </c>
    </row>
    <row r="49" spans="1:14" x14ac:dyDescent="0.25">
      <c r="A49" s="148"/>
      <c r="B49" s="149"/>
      <c r="C49" s="149"/>
      <c r="D49" s="149"/>
      <c r="E49" s="149"/>
      <c r="F49" s="149"/>
      <c r="G49" s="150"/>
      <c r="H49" s="118"/>
      <c r="I49" s="151"/>
      <c r="J49" s="118"/>
      <c r="K49" s="322"/>
      <c r="L49" s="323"/>
      <c r="M49" s="152"/>
    </row>
    <row r="50" spans="1:14" x14ac:dyDescent="0.25">
      <c r="A50" s="148"/>
      <c r="B50" s="219"/>
      <c r="C50" s="219"/>
      <c r="D50" s="219"/>
      <c r="E50" s="219"/>
      <c r="F50" s="219"/>
      <c r="G50" s="150"/>
      <c r="H50" s="118"/>
      <c r="I50" s="151"/>
      <c r="J50" s="118"/>
      <c r="K50" s="322"/>
      <c r="L50" s="323"/>
      <c r="M50" s="152"/>
    </row>
    <row r="51" spans="1:14" x14ac:dyDescent="0.25">
      <c r="A51" s="148"/>
      <c r="B51" s="219"/>
      <c r="C51" s="219"/>
      <c r="D51" s="219"/>
      <c r="E51" s="219"/>
      <c r="F51" s="219"/>
      <c r="G51" s="150"/>
      <c r="H51" s="118"/>
      <c r="I51" s="151"/>
      <c r="J51" s="118"/>
      <c r="K51" s="322"/>
      <c r="L51" s="323"/>
      <c r="M51" s="152"/>
    </row>
    <row r="52" spans="1:14" x14ac:dyDescent="0.25">
      <c r="A52" s="148"/>
      <c r="B52" s="219"/>
      <c r="C52" s="219"/>
      <c r="D52" s="219"/>
      <c r="E52" s="219"/>
      <c r="F52" s="219"/>
      <c r="G52" s="150"/>
      <c r="H52" s="118"/>
      <c r="I52" s="151"/>
      <c r="J52" s="118"/>
      <c r="K52" s="322"/>
      <c r="L52" s="323"/>
      <c r="M52" s="152"/>
    </row>
    <row r="53" spans="1:14" x14ac:dyDescent="0.25">
      <c r="A53" s="148"/>
      <c r="B53" s="219"/>
      <c r="C53" s="219"/>
      <c r="D53" s="219"/>
      <c r="E53" s="219"/>
      <c r="F53" s="219"/>
      <c r="G53" s="220"/>
      <c r="H53" s="118"/>
      <c r="I53" s="118"/>
      <c r="J53" s="118"/>
      <c r="K53" s="215"/>
      <c r="L53" s="216"/>
      <c r="M53" s="157"/>
    </row>
    <row r="54" spans="1:14" ht="15.75" thickBot="1" x14ac:dyDescent="0.3">
      <c r="A54" s="177"/>
      <c r="B54" s="178"/>
      <c r="C54" s="178"/>
      <c r="D54" s="178"/>
      <c r="E54" s="178"/>
      <c r="F54" s="178"/>
      <c r="G54" s="160"/>
      <c r="H54" s="161"/>
      <c r="I54" s="161"/>
      <c r="J54" s="161"/>
      <c r="K54" s="301"/>
      <c r="L54" s="302"/>
      <c r="M54" s="181"/>
    </row>
    <row r="55" spans="1:14" ht="15.75" thickBot="1" x14ac:dyDescent="0.3">
      <c r="A55" s="324" t="s">
        <v>120</v>
      </c>
      <c r="B55" s="325"/>
      <c r="C55" s="325"/>
      <c r="D55" s="325"/>
      <c r="E55" s="325"/>
      <c r="F55" s="325"/>
      <c r="G55" s="325"/>
      <c r="H55" s="325"/>
      <c r="I55" s="325"/>
      <c r="J55" s="325"/>
      <c r="K55" s="325"/>
      <c r="L55" s="326"/>
      <c r="M55" s="162">
        <v>0</v>
      </c>
    </row>
    <row r="56" spans="1:14" x14ac:dyDescent="0.25">
      <c r="A56" s="74"/>
      <c r="B56" s="75"/>
      <c r="C56" s="75"/>
      <c r="D56" s="75"/>
      <c r="E56" s="75"/>
      <c r="F56" s="75"/>
      <c r="G56" s="75"/>
      <c r="H56" s="75"/>
      <c r="I56" s="75"/>
      <c r="J56" s="75"/>
      <c r="K56" s="75"/>
      <c r="L56" s="75"/>
      <c r="M56" s="76"/>
    </row>
    <row r="57" spans="1:14" x14ac:dyDescent="0.25">
      <c r="A57" s="124" t="s">
        <v>129</v>
      </c>
      <c r="B57" s="125"/>
      <c r="C57" s="125"/>
      <c r="D57" s="125"/>
      <c r="E57" s="125"/>
      <c r="F57" s="125"/>
      <c r="G57" s="125"/>
      <c r="H57" s="125"/>
      <c r="I57" s="125"/>
      <c r="J57" s="125"/>
      <c r="K57" s="125"/>
      <c r="L57" s="125"/>
      <c r="M57" s="126"/>
    </row>
    <row r="58" spans="1:14" ht="15.75" thickBot="1" x14ac:dyDescent="0.3">
      <c r="A58" s="141"/>
      <c r="B58" s="96"/>
      <c r="C58" s="96"/>
      <c r="D58" s="96"/>
      <c r="E58" s="96"/>
      <c r="F58" s="96"/>
      <c r="G58" s="96"/>
      <c r="H58" s="96"/>
      <c r="I58" s="96"/>
      <c r="J58" s="96"/>
      <c r="K58" s="96"/>
      <c r="L58" s="96"/>
      <c r="M58" s="98"/>
    </row>
    <row r="59" spans="1:14" ht="25.5" x14ac:dyDescent="0.25">
      <c r="A59" s="327" t="s">
        <v>130</v>
      </c>
      <c r="B59" s="328"/>
      <c r="C59" s="328"/>
      <c r="D59" s="328"/>
      <c r="E59" s="328"/>
      <c r="F59" s="328"/>
      <c r="G59" s="328"/>
      <c r="H59" s="144" t="s">
        <v>131</v>
      </c>
      <c r="I59" s="146" t="s">
        <v>132</v>
      </c>
      <c r="J59" s="145" t="s">
        <v>133</v>
      </c>
      <c r="K59" s="329" t="s">
        <v>117</v>
      </c>
      <c r="L59" s="330"/>
      <c r="M59" s="163" t="s">
        <v>118</v>
      </c>
    </row>
    <row r="60" spans="1:14" x14ac:dyDescent="0.25">
      <c r="A60" s="218" t="s">
        <v>187</v>
      </c>
      <c r="B60" s="219"/>
      <c r="C60" s="219"/>
      <c r="D60" s="219"/>
      <c r="E60" s="219"/>
      <c r="F60" s="219"/>
      <c r="G60" s="219"/>
      <c r="H60" s="165">
        <v>30000</v>
      </c>
      <c r="I60" s="166">
        <v>185</v>
      </c>
      <c r="J60" s="167">
        <v>55500</v>
      </c>
      <c r="K60" s="168"/>
      <c r="L60" s="203">
        <v>94.984241401005619</v>
      </c>
      <c r="M60" s="182">
        <v>584.30745122961423</v>
      </c>
      <c r="N60" s="171"/>
    </row>
    <row r="61" spans="1:14" x14ac:dyDescent="0.25">
      <c r="A61" s="218" t="s">
        <v>188</v>
      </c>
      <c r="B61" s="219"/>
      <c r="C61" s="219"/>
      <c r="D61" s="219"/>
      <c r="E61" s="219"/>
      <c r="F61" s="219"/>
      <c r="G61" s="219"/>
      <c r="H61" s="165">
        <v>50000</v>
      </c>
      <c r="I61" s="166">
        <v>185</v>
      </c>
      <c r="J61" s="167">
        <v>92500</v>
      </c>
      <c r="K61" s="168"/>
      <c r="L61" s="203">
        <v>94.984241401005619</v>
      </c>
      <c r="M61" s="182">
        <v>973.84575204935709</v>
      </c>
    </row>
    <row r="62" spans="1:14" x14ac:dyDescent="0.25">
      <c r="A62" s="218"/>
      <c r="B62" s="219"/>
      <c r="C62" s="219"/>
      <c r="D62" s="219"/>
      <c r="E62" s="219"/>
      <c r="F62" s="219"/>
      <c r="G62" s="219"/>
      <c r="H62" s="165"/>
      <c r="I62" s="166"/>
      <c r="J62" s="167"/>
      <c r="K62" s="168"/>
      <c r="L62" s="204"/>
      <c r="M62" s="182"/>
    </row>
    <row r="63" spans="1:14" x14ac:dyDescent="0.25">
      <c r="A63" s="218"/>
      <c r="B63" s="219"/>
      <c r="C63" s="219"/>
      <c r="D63" s="219"/>
      <c r="E63" s="219"/>
      <c r="F63" s="219"/>
      <c r="G63" s="219"/>
      <c r="H63" s="118"/>
      <c r="I63" s="172"/>
      <c r="J63" s="173"/>
      <c r="K63" s="176"/>
      <c r="L63" s="175"/>
      <c r="M63" s="170"/>
    </row>
    <row r="64" spans="1:14" x14ac:dyDescent="0.25">
      <c r="A64" s="218"/>
      <c r="B64" s="219"/>
      <c r="C64" s="219"/>
      <c r="D64" s="219"/>
      <c r="E64" s="219"/>
      <c r="F64" s="219"/>
      <c r="G64" s="219"/>
      <c r="H64" s="118"/>
      <c r="I64" s="172"/>
      <c r="J64" s="173"/>
      <c r="K64" s="176"/>
      <c r="L64" s="175"/>
      <c r="M64" s="170"/>
    </row>
    <row r="65" spans="1:13" ht="15.75" thickBot="1" x14ac:dyDescent="0.3">
      <c r="A65" s="331"/>
      <c r="B65" s="332"/>
      <c r="C65" s="332"/>
      <c r="D65" s="332"/>
      <c r="E65" s="332"/>
      <c r="F65" s="332"/>
      <c r="G65" s="332"/>
      <c r="H65" s="161"/>
      <c r="I65" s="161"/>
      <c r="J65" s="161"/>
      <c r="K65" s="333"/>
      <c r="L65" s="333"/>
      <c r="M65" s="139"/>
    </row>
    <row r="66" spans="1:13" ht="15.75" thickBot="1" x14ac:dyDescent="0.3">
      <c r="A66" s="324" t="s">
        <v>120</v>
      </c>
      <c r="B66" s="325"/>
      <c r="C66" s="325"/>
      <c r="D66" s="325"/>
      <c r="E66" s="325"/>
      <c r="F66" s="325"/>
      <c r="G66" s="325"/>
      <c r="H66" s="325"/>
      <c r="I66" s="325"/>
      <c r="J66" s="325"/>
      <c r="K66" s="325"/>
      <c r="L66" s="326"/>
      <c r="M66" s="179">
        <v>1558.1532032789714</v>
      </c>
    </row>
    <row r="67" spans="1:13" ht="15.75" thickBot="1" x14ac:dyDescent="0.3">
      <c r="A67" s="74"/>
      <c r="B67" s="75"/>
      <c r="C67" s="75"/>
      <c r="D67" s="75"/>
      <c r="E67" s="75"/>
      <c r="F67" s="75"/>
      <c r="G67" s="75"/>
      <c r="H67" s="75"/>
      <c r="I67" s="75"/>
      <c r="J67" s="75"/>
      <c r="K67" s="75"/>
      <c r="L67" s="75"/>
      <c r="M67" s="76"/>
    </row>
    <row r="68" spans="1:13" ht="15.75" thickBot="1" x14ac:dyDescent="0.3">
      <c r="A68" s="309" t="s">
        <v>134</v>
      </c>
      <c r="B68" s="310"/>
      <c r="C68" s="310"/>
      <c r="D68" s="310"/>
      <c r="E68" s="310"/>
      <c r="F68" s="310"/>
      <c r="G68" s="310"/>
      <c r="H68" s="310"/>
      <c r="I68" s="310"/>
      <c r="J68" s="310"/>
      <c r="K68" s="310"/>
      <c r="L68" s="311"/>
      <c r="M68" s="122">
        <v>2221</v>
      </c>
    </row>
  </sheetData>
  <mergeCells count="34">
    <mergeCell ref="A26:G26"/>
    <mergeCell ref="E13:G13"/>
    <mergeCell ref="A15:M15"/>
    <mergeCell ref="B17:H17"/>
    <mergeCell ref="K17:L17"/>
    <mergeCell ref="B18:H18"/>
    <mergeCell ref="K18:L18"/>
    <mergeCell ref="A23:G23"/>
    <mergeCell ref="H23:I23"/>
    <mergeCell ref="K23:L23"/>
    <mergeCell ref="A24:G24"/>
    <mergeCell ref="A25:G25"/>
    <mergeCell ref="K50:L50"/>
    <mergeCell ref="A27:G27"/>
    <mergeCell ref="A29:C29"/>
    <mergeCell ref="A30:G30"/>
    <mergeCell ref="H30:I30"/>
    <mergeCell ref="K30:L30"/>
    <mergeCell ref="A31:L31"/>
    <mergeCell ref="A35:H35"/>
    <mergeCell ref="K35:L35"/>
    <mergeCell ref="A44:L44"/>
    <mergeCell ref="K48:L48"/>
    <mergeCell ref="K49:L49"/>
    <mergeCell ref="A65:G65"/>
    <mergeCell ref="K65:L65"/>
    <mergeCell ref="A66:L66"/>
    <mergeCell ref="A68:L68"/>
    <mergeCell ref="K51:L51"/>
    <mergeCell ref="K52:L52"/>
    <mergeCell ref="K54:L54"/>
    <mergeCell ref="A55:L55"/>
    <mergeCell ref="A59:G59"/>
    <mergeCell ref="K59:L5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8"/>
  <sheetViews>
    <sheetView topLeftCell="A46" zoomScale="70" zoomScaleNormal="70" workbookViewId="0">
      <selection activeCell="K53" sqref="K53"/>
    </sheetView>
  </sheetViews>
  <sheetFormatPr baseColWidth="10" defaultRowHeight="15" x14ac:dyDescent="0.25"/>
  <cols>
    <col min="1" max="1" width="17" style="38" customWidth="1"/>
    <col min="2" max="4" width="11.42578125" style="38"/>
    <col min="5" max="5" width="14.42578125" style="38" customWidth="1"/>
    <col min="6" max="7" width="11.42578125" style="38"/>
    <col min="8" max="8" width="13.140625" style="38" bestFit="1" customWidth="1"/>
    <col min="9" max="9" width="15.5703125" style="38" customWidth="1"/>
    <col min="10" max="10" width="17.5703125" style="38" bestFit="1" customWidth="1"/>
    <col min="11" max="11" width="11.42578125" style="38"/>
    <col min="12" max="12" width="12" style="38" bestFit="1"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70"/>
      <c r="D13" s="70"/>
      <c r="E13" s="278" t="s">
        <v>105</v>
      </c>
      <c r="F13" s="279"/>
      <c r="G13" s="279"/>
      <c r="H13" s="70" t="s">
        <v>95</v>
      </c>
      <c r="I13" s="70" t="s">
        <v>96</v>
      </c>
      <c r="J13" s="71"/>
      <c r="K13" s="70"/>
      <c r="L13" s="70"/>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26.25" thickBot="1" x14ac:dyDescent="0.3">
      <c r="A17" s="77" t="s">
        <v>107</v>
      </c>
      <c r="B17" s="283" t="s">
        <v>108</v>
      </c>
      <c r="C17" s="284"/>
      <c r="D17" s="284"/>
      <c r="E17" s="284"/>
      <c r="F17" s="284"/>
      <c r="G17" s="284"/>
      <c r="H17" s="284"/>
      <c r="I17" s="78"/>
      <c r="J17" s="79" t="s">
        <v>109</v>
      </c>
      <c r="K17" s="285" t="s">
        <v>110</v>
      </c>
      <c r="L17" s="286"/>
      <c r="M17" s="77" t="s">
        <v>111</v>
      </c>
    </row>
    <row r="18" spans="1:13" ht="15.75" thickBot="1" x14ac:dyDescent="0.3">
      <c r="A18" s="77" t="s">
        <v>107</v>
      </c>
      <c r="B18" s="283" t="s">
        <v>108</v>
      </c>
      <c r="C18" s="284"/>
      <c r="D18" s="284"/>
      <c r="E18" s="284"/>
      <c r="F18" s="284"/>
      <c r="G18" s="284"/>
      <c r="H18" s="284"/>
      <c r="I18" s="78"/>
      <c r="J18" s="80"/>
      <c r="K18" s="285" t="s">
        <v>110</v>
      </c>
      <c r="L18" s="286"/>
      <c r="M18" s="77" t="s">
        <v>111</v>
      </c>
    </row>
    <row r="19" spans="1:13" ht="15.75" thickBot="1" x14ac:dyDescent="0.3">
      <c r="A19" s="81" t="s">
        <v>65</v>
      </c>
      <c r="B19" s="82" t="str">
        <f>+PRESUPUESTO!F33</f>
        <v xml:space="preserve">SELLADO PARA JUNTAS </v>
      </c>
      <c r="C19" s="83"/>
      <c r="D19" s="83"/>
      <c r="E19" s="83"/>
      <c r="F19" s="83"/>
      <c r="G19" s="83"/>
      <c r="H19" s="83"/>
      <c r="I19" s="83"/>
      <c r="J19" s="185"/>
      <c r="K19" s="86" t="s">
        <v>148</v>
      </c>
      <c r="L19" s="87"/>
      <c r="M19" s="88"/>
    </row>
    <row r="20" spans="1:13"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223</v>
      </c>
      <c r="B24" s="288"/>
      <c r="C24" s="288"/>
      <c r="D24" s="288"/>
      <c r="E24" s="288"/>
      <c r="F24" s="288"/>
      <c r="G24" s="290"/>
      <c r="H24" s="101"/>
      <c r="I24" s="102"/>
      <c r="J24" s="103">
        <v>57000</v>
      </c>
      <c r="K24" s="104"/>
      <c r="L24" s="186">
        <v>120</v>
      </c>
      <c r="M24" s="106">
        <f>J24/L24</f>
        <v>475</v>
      </c>
    </row>
    <row r="25" spans="1:13" x14ac:dyDescent="0.25">
      <c r="A25" s="287"/>
      <c r="B25" s="288"/>
      <c r="C25" s="288"/>
      <c r="D25" s="288"/>
      <c r="E25" s="288"/>
      <c r="F25" s="288"/>
      <c r="G25" s="290"/>
      <c r="H25" s="187"/>
      <c r="I25" s="188"/>
      <c r="J25" s="103"/>
      <c r="K25" s="189"/>
      <c r="L25" s="186"/>
      <c r="M25" s="106"/>
    </row>
    <row r="26" spans="1:13" x14ac:dyDescent="0.25">
      <c r="A26" s="287"/>
      <c r="B26" s="288"/>
      <c r="C26" s="288"/>
      <c r="D26" s="288"/>
      <c r="E26" s="288"/>
      <c r="F26" s="288"/>
      <c r="G26" s="290"/>
      <c r="H26" s="190"/>
      <c r="I26" s="191"/>
      <c r="J26" s="103"/>
      <c r="K26" s="192"/>
      <c r="L26" s="193"/>
      <c r="M26" s="106"/>
    </row>
    <row r="27" spans="1:13" x14ac:dyDescent="0.25">
      <c r="A27" s="287"/>
      <c r="B27" s="288"/>
      <c r="C27" s="288"/>
      <c r="D27" s="288"/>
      <c r="E27" s="288"/>
      <c r="F27" s="288"/>
      <c r="G27" s="290"/>
      <c r="H27" s="110"/>
      <c r="I27" s="111"/>
      <c r="J27" s="103"/>
      <c r="K27" s="112"/>
      <c r="L27" s="186"/>
      <c r="M27" s="106"/>
    </row>
    <row r="28" spans="1:13" x14ac:dyDescent="0.25">
      <c r="A28" s="194"/>
      <c r="B28" s="195"/>
      <c r="C28" s="195"/>
      <c r="D28" s="195"/>
      <c r="E28" s="196"/>
      <c r="F28" s="196"/>
      <c r="G28" s="197"/>
      <c r="H28" s="110"/>
      <c r="I28" s="111"/>
      <c r="J28" s="103"/>
      <c r="K28" s="112"/>
      <c r="L28" s="113"/>
      <c r="M28" s="107"/>
    </row>
    <row r="29" spans="1:13" x14ac:dyDescent="0.25">
      <c r="A29" s="303" t="s">
        <v>119</v>
      </c>
      <c r="B29" s="304"/>
      <c r="C29" s="304"/>
      <c r="D29" s="115"/>
      <c r="E29" s="116"/>
      <c r="F29" s="116"/>
      <c r="G29" s="117"/>
      <c r="H29" s="110"/>
      <c r="I29" s="111"/>
      <c r="J29" s="118"/>
      <c r="K29" s="112"/>
      <c r="L29" s="183">
        <v>0.02</v>
      </c>
      <c r="M29" s="119">
        <f>M66*L29</f>
        <v>3.0833333333333339</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f>SUM(M24:M30)</f>
        <v>478.08333333333331</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30" t="s">
        <v>110</v>
      </c>
      <c r="J35" s="129" t="s">
        <v>111</v>
      </c>
      <c r="K35" s="315" t="s">
        <v>122</v>
      </c>
      <c r="L35" s="314"/>
      <c r="M35" s="131" t="s">
        <v>118</v>
      </c>
    </row>
    <row r="36" spans="1:13" x14ac:dyDescent="0.25">
      <c r="A36" s="132" t="s">
        <v>224</v>
      </c>
      <c r="B36" s="133"/>
      <c r="C36" s="133"/>
      <c r="D36" s="133"/>
      <c r="E36" s="133"/>
      <c r="F36" s="133"/>
      <c r="G36" s="133"/>
      <c r="H36" s="102"/>
      <c r="I36" s="63" t="s">
        <v>148</v>
      </c>
      <c r="J36" s="134">
        <v>0.33</v>
      </c>
      <c r="K36" s="101"/>
      <c r="L36" s="184">
        <v>3097.4827868852444</v>
      </c>
      <c r="M36" s="106">
        <f>J36*L36</f>
        <v>1022.1693196721307</v>
      </c>
    </row>
    <row r="37" spans="1:13" x14ac:dyDescent="0.25">
      <c r="A37" s="132" t="s">
        <v>225</v>
      </c>
      <c r="B37" s="198"/>
      <c r="C37" s="198"/>
      <c r="D37" s="198"/>
      <c r="E37" s="198"/>
      <c r="F37" s="198"/>
      <c r="G37" s="198"/>
      <c r="H37" s="198"/>
      <c r="I37" s="150" t="s">
        <v>226</v>
      </c>
      <c r="J37" s="199">
        <v>0.33</v>
      </c>
      <c r="K37" s="187"/>
      <c r="L37" s="184">
        <v>1260</v>
      </c>
      <c r="M37" s="106">
        <f>J37*L37</f>
        <v>415.8</v>
      </c>
    </row>
    <row r="38" spans="1:13" x14ac:dyDescent="0.25">
      <c r="A38" s="132"/>
      <c r="B38" s="198"/>
      <c r="C38" s="198"/>
      <c r="D38" s="198"/>
      <c r="E38" s="198"/>
      <c r="F38" s="198"/>
      <c r="G38" s="198"/>
      <c r="H38" s="198"/>
      <c r="I38" s="150"/>
      <c r="J38" s="199"/>
      <c r="K38" s="187"/>
      <c r="L38" s="184"/>
      <c r="M38" s="106"/>
    </row>
    <row r="39" spans="1:13" x14ac:dyDescent="0.25">
      <c r="A39" s="132"/>
      <c r="B39" s="198"/>
      <c r="C39" s="198"/>
      <c r="D39" s="198"/>
      <c r="E39" s="198"/>
      <c r="F39" s="198"/>
      <c r="G39" s="198"/>
      <c r="H39" s="198"/>
      <c r="I39" s="150"/>
      <c r="J39" s="199"/>
      <c r="K39" s="187"/>
      <c r="L39" s="184"/>
      <c r="M39" s="106"/>
    </row>
    <row r="40" spans="1:13" x14ac:dyDescent="0.25">
      <c r="A40" s="132"/>
      <c r="B40" s="198"/>
      <c r="C40" s="198"/>
      <c r="D40" s="198"/>
      <c r="E40" s="198"/>
      <c r="F40" s="198"/>
      <c r="G40" s="198"/>
      <c r="H40" s="198"/>
      <c r="I40" s="150"/>
      <c r="J40" s="199"/>
      <c r="K40" s="187"/>
      <c r="L40" s="184"/>
      <c r="M40" s="106"/>
    </row>
    <row r="41" spans="1:13" x14ac:dyDescent="0.25">
      <c r="A41" s="132"/>
      <c r="B41" s="198"/>
      <c r="C41" s="198"/>
      <c r="D41" s="198"/>
      <c r="E41" s="198"/>
      <c r="F41" s="198"/>
      <c r="G41" s="198"/>
      <c r="H41" s="198"/>
      <c r="I41" s="150"/>
      <c r="J41" s="199"/>
      <c r="K41" s="187"/>
      <c r="L41" s="184"/>
      <c r="M41" s="106"/>
    </row>
    <row r="42" spans="1:13" x14ac:dyDescent="0.25">
      <c r="A42" s="132"/>
      <c r="B42" s="198"/>
      <c r="C42" s="198"/>
      <c r="D42" s="198"/>
      <c r="E42" s="198"/>
      <c r="F42" s="198"/>
      <c r="G42" s="198"/>
      <c r="H42" s="198"/>
      <c r="I42" s="150"/>
      <c r="J42" s="199"/>
      <c r="K42" s="187"/>
      <c r="L42" s="184"/>
      <c r="M42" s="106"/>
    </row>
    <row r="43" spans="1:13" ht="15.75" thickBot="1" x14ac:dyDescent="0.3">
      <c r="A43" s="132"/>
      <c r="B43" s="178"/>
      <c r="C43" s="178"/>
      <c r="D43" s="178"/>
      <c r="E43" s="178"/>
      <c r="F43" s="178"/>
      <c r="G43" s="178"/>
      <c r="H43" s="178"/>
      <c r="I43" s="201"/>
      <c r="J43" s="161"/>
      <c r="K43" s="202"/>
      <c r="L43" s="184"/>
      <c r="M43" s="106"/>
    </row>
    <row r="44" spans="1:13" ht="15.75" thickBot="1" x14ac:dyDescent="0.3">
      <c r="A44" s="309" t="s">
        <v>120</v>
      </c>
      <c r="B44" s="310"/>
      <c r="C44" s="310"/>
      <c r="D44" s="310"/>
      <c r="E44" s="310"/>
      <c r="F44" s="310"/>
      <c r="G44" s="310"/>
      <c r="H44" s="310"/>
      <c r="I44" s="310"/>
      <c r="J44" s="310"/>
      <c r="K44" s="310"/>
      <c r="L44" s="311"/>
      <c r="M44" s="180">
        <f>SUM(M36:M43)</f>
        <v>1437.9693196721307</v>
      </c>
    </row>
    <row r="45" spans="1:13" x14ac:dyDescent="0.25">
      <c r="A45" s="74"/>
      <c r="B45" s="75"/>
      <c r="C45" s="75"/>
      <c r="D45" s="75"/>
      <c r="E45" s="75"/>
      <c r="F45" s="75"/>
      <c r="G45" s="75"/>
      <c r="H45" s="75"/>
      <c r="I45" s="75"/>
      <c r="J45" s="75"/>
      <c r="K45" s="75"/>
      <c r="L45" s="75"/>
      <c r="M45" s="76"/>
    </row>
    <row r="46" spans="1:13" x14ac:dyDescent="0.25">
      <c r="A46" s="124" t="s">
        <v>123</v>
      </c>
      <c r="B46" s="125"/>
      <c r="C46" s="125"/>
      <c r="D46" s="125"/>
      <c r="E46" s="125"/>
      <c r="F46" s="125"/>
      <c r="G46" s="125"/>
      <c r="H46" s="125"/>
      <c r="I46" s="125"/>
      <c r="J46" s="125"/>
      <c r="K46" s="125"/>
      <c r="L46" s="125"/>
      <c r="M46" s="126"/>
    </row>
    <row r="47" spans="1:13" ht="15.75" thickBot="1" x14ac:dyDescent="0.3">
      <c r="A47" s="141"/>
      <c r="B47" s="96"/>
      <c r="C47" s="96"/>
      <c r="D47" s="96"/>
      <c r="E47" s="96"/>
      <c r="F47" s="96"/>
      <c r="G47" s="96"/>
      <c r="H47" s="96"/>
      <c r="I47" s="96"/>
      <c r="J47" s="96"/>
      <c r="K47" s="96"/>
      <c r="L47" s="96"/>
      <c r="M47" s="98"/>
    </row>
    <row r="48" spans="1:13" ht="25.5" x14ac:dyDescent="0.25">
      <c r="A48" s="142" t="s">
        <v>124</v>
      </c>
      <c r="B48" s="143"/>
      <c r="C48" s="143"/>
      <c r="D48" s="143"/>
      <c r="E48" s="143"/>
      <c r="F48" s="143"/>
      <c r="G48" s="144" t="s">
        <v>110</v>
      </c>
      <c r="H48" s="145" t="s">
        <v>125</v>
      </c>
      <c r="I48" s="146" t="s">
        <v>126</v>
      </c>
      <c r="J48" s="144" t="s">
        <v>127</v>
      </c>
      <c r="K48" s="320" t="s">
        <v>128</v>
      </c>
      <c r="L48" s="321"/>
      <c r="M48" s="147" t="s">
        <v>118</v>
      </c>
    </row>
    <row r="49" spans="1:14" x14ac:dyDescent="0.25">
      <c r="A49" s="148"/>
      <c r="B49" s="149"/>
      <c r="C49" s="149"/>
      <c r="D49" s="149"/>
      <c r="E49" s="149"/>
      <c r="F49" s="149"/>
      <c r="G49" s="150"/>
      <c r="H49" s="118"/>
      <c r="I49" s="151"/>
      <c r="J49" s="118"/>
      <c r="K49" s="322"/>
      <c r="L49" s="323"/>
      <c r="M49" s="152"/>
    </row>
    <row r="50" spans="1:14" x14ac:dyDescent="0.25">
      <c r="A50" s="148"/>
      <c r="B50" s="219"/>
      <c r="C50" s="219"/>
      <c r="D50" s="219"/>
      <c r="E50" s="219"/>
      <c r="F50" s="219"/>
      <c r="G50" s="150"/>
      <c r="H50" s="118"/>
      <c r="I50" s="151"/>
      <c r="J50" s="118"/>
      <c r="K50" s="322"/>
      <c r="L50" s="323"/>
      <c r="M50" s="152"/>
    </row>
    <row r="51" spans="1:14" x14ac:dyDescent="0.25">
      <c r="A51" s="148"/>
      <c r="B51" s="219"/>
      <c r="C51" s="219"/>
      <c r="D51" s="219"/>
      <c r="E51" s="219"/>
      <c r="F51" s="219"/>
      <c r="G51" s="150"/>
      <c r="H51" s="118"/>
      <c r="I51" s="151"/>
      <c r="J51" s="118"/>
      <c r="K51" s="322"/>
      <c r="L51" s="323"/>
      <c r="M51" s="152"/>
    </row>
    <row r="52" spans="1:14" x14ac:dyDescent="0.25">
      <c r="A52" s="148"/>
      <c r="B52" s="219"/>
      <c r="C52" s="219"/>
      <c r="D52" s="219"/>
      <c r="E52" s="219"/>
      <c r="F52" s="219"/>
      <c r="G52" s="150"/>
      <c r="H52" s="118"/>
      <c r="I52" s="151"/>
      <c r="J52" s="118"/>
      <c r="K52" s="322"/>
      <c r="L52" s="323"/>
      <c r="M52" s="152"/>
    </row>
    <row r="53" spans="1:14" x14ac:dyDescent="0.25">
      <c r="A53" s="148"/>
      <c r="B53" s="219"/>
      <c r="C53" s="219"/>
      <c r="D53" s="219"/>
      <c r="E53" s="219"/>
      <c r="F53" s="219"/>
      <c r="G53" s="220"/>
      <c r="H53" s="118"/>
      <c r="I53" s="118"/>
      <c r="J53" s="118"/>
      <c r="K53" s="215"/>
      <c r="L53" s="216"/>
      <c r="M53" s="157"/>
    </row>
    <row r="54" spans="1:14" ht="15.75" thickBot="1" x14ac:dyDescent="0.3">
      <c r="A54" s="177"/>
      <c r="B54" s="178"/>
      <c r="C54" s="178"/>
      <c r="D54" s="178"/>
      <c r="E54" s="178"/>
      <c r="F54" s="178"/>
      <c r="G54" s="160"/>
      <c r="H54" s="161"/>
      <c r="I54" s="161"/>
      <c r="J54" s="161"/>
      <c r="K54" s="301"/>
      <c r="L54" s="302"/>
      <c r="M54" s="181"/>
    </row>
    <row r="55" spans="1:14" ht="15.75" thickBot="1" x14ac:dyDescent="0.3">
      <c r="A55" s="324" t="s">
        <v>120</v>
      </c>
      <c r="B55" s="325"/>
      <c r="C55" s="325"/>
      <c r="D55" s="325"/>
      <c r="E55" s="325"/>
      <c r="F55" s="325"/>
      <c r="G55" s="325"/>
      <c r="H55" s="325"/>
      <c r="I55" s="325"/>
      <c r="J55" s="325"/>
      <c r="K55" s="325"/>
      <c r="L55" s="326"/>
      <c r="M55" s="162">
        <f>M49+M50+M51+M52+M53</f>
        <v>0</v>
      </c>
    </row>
    <row r="56" spans="1:14" x14ac:dyDescent="0.25">
      <c r="A56" s="74"/>
      <c r="B56" s="75"/>
      <c r="C56" s="75"/>
      <c r="D56" s="75"/>
      <c r="E56" s="75"/>
      <c r="F56" s="75"/>
      <c r="G56" s="75"/>
      <c r="H56" s="75"/>
      <c r="I56" s="75"/>
      <c r="J56" s="75"/>
      <c r="K56" s="75"/>
      <c r="L56" s="75"/>
      <c r="M56" s="76"/>
    </row>
    <row r="57" spans="1:14" x14ac:dyDescent="0.25">
      <c r="A57" s="124" t="s">
        <v>129</v>
      </c>
      <c r="B57" s="125"/>
      <c r="C57" s="125"/>
      <c r="D57" s="125"/>
      <c r="E57" s="125"/>
      <c r="F57" s="125"/>
      <c r="G57" s="125"/>
      <c r="H57" s="125"/>
      <c r="I57" s="125"/>
      <c r="J57" s="125"/>
      <c r="K57" s="125"/>
      <c r="L57" s="125"/>
      <c r="M57" s="126"/>
    </row>
    <row r="58" spans="1:14" ht="15.75" thickBot="1" x14ac:dyDescent="0.3">
      <c r="A58" s="141"/>
      <c r="B58" s="96"/>
      <c r="C58" s="96"/>
      <c r="D58" s="96"/>
      <c r="E58" s="96"/>
      <c r="F58" s="96"/>
      <c r="G58" s="96"/>
      <c r="H58" s="96"/>
      <c r="I58" s="96"/>
      <c r="J58" s="96"/>
      <c r="K58" s="96"/>
      <c r="L58" s="96"/>
      <c r="M58" s="98"/>
    </row>
    <row r="59" spans="1:14" ht="25.5" x14ac:dyDescent="0.25">
      <c r="A59" s="327" t="s">
        <v>130</v>
      </c>
      <c r="B59" s="328"/>
      <c r="C59" s="328"/>
      <c r="D59" s="328"/>
      <c r="E59" s="328"/>
      <c r="F59" s="328"/>
      <c r="G59" s="328"/>
      <c r="H59" s="144" t="s">
        <v>131</v>
      </c>
      <c r="I59" s="146" t="s">
        <v>132</v>
      </c>
      <c r="J59" s="145" t="s">
        <v>133</v>
      </c>
      <c r="K59" s="329" t="s">
        <v>117</v>
      </c>
      <c r="L59" s="330"/>
      <c r="M59" s="163" t="s">
        <v>118</v>
      </c>
    </row>
    <row r="60" spans="1:14" x14ac:dyDescent="0.25">
      <c r="A60" s="218" t="s">
        <v>187</v>
      </c>
      <c r="B60" s="219"/>
      <c r="C60" s="219"/>
      <c r="D60" s="219"/>
      <c r="E60" s="219"/>
      <c r="F60" s="219"/>
      <c r="G60" s="219"/>
      <c r="H60" s="165">
        <v>30000</v>
      </c>
      <c r="I60" s="166">
        <v>185</v>
      </c>
      <c r="J60" s="167">
        <f>+H60*I60/100</f>
        <v>55500</v>
      </c>
      <c r="K60" s="168"/>
      <c r="L60" s="203">
        <f>+L24*8</f>
        <v>960</v>
      </c>
      <c r="M60" s="182">
        <f>J60/L60</f>
        <v>57.8125</v>
      </c>
      <c r="N60" s="171"/>
    </row>
    <row r="61" spans="1:14" x14ac:dyDescent="0.25">
      <c r="A61" s="218" t="s">
        <v>188</v>
      </c>
      <c r="B61" s="219"/>
      <c r="C61" s="219"/>
      <c r="D61" s="219"/>
      <c r="E61" s="219"/>
      <c r="F61" s="219"/>
      <c r="G61" s="219"/>
      <c r="H61" s="165">
        <v>50000</v>
      </c>
      <c r="I61" s="166">
        <v>185</v>
      </c>
      <c r="J61" s="167">
        <f>+H61*I61/100</f>
        <v>92500</v>
      </c>
      <c r="K61" s="168"/>
      <c r="L61" s="203">
        <f>+L60</f>
        <v>960</v>
      </c>
      <c r="M61" s="182">
        <f>J61/L61</f>
        <v>96.354166666666671</v>
      </c>
    </row>
    <row r="62" spans="1:14" x14ac:dyDescent="0.25">
      <c r="A62" s="218"/>
      <c r="B62" s="219"/>
      <c r="C62" s="219"/>
      <c r="D62" s="219"/>
      <c r="E62" s="219"/>
      <c r="F62" s="219"/>
      <c r="G62" s="219"/>
      <c r="H62" s="165"/>
      <c r="I62" s="166"/>
      <c r="J62" s="167"/>
      <c r="K62" s="168"/>
      <c r="L62" s="204"/>
      <c r="M62" s="182"/>
    </row>
    <row r="63" spans="1:14" x14ac:dyDescent="0.25">
      <c r="A63" s="218"/>
      <c r="B63" s="219"/>
      <c r="C63" s="219"/>
      <c r="D63" s="219"/>
      <c r="E63" s="219"/>
      <c r="F63" s="219"/>
      <c r="G63" s="219"/>
      <c r="H63" s="118"/>
      <c r="I63" s="172"/>
      <c r="J63" s="173"/>
      <c r="K63" s="176"/>
      <c r="L63" s="175"/>
      <c r="M63" s="170"/>
    </row>
    <row r="64" spans="1:14" x14ac:dyDescent="0.25">
      <c r="A64" s="218"/>
      <c r="B64" s="219"/>
      <c r="C64" s="219"/>
      <c r="D64" s="219"/>
      <c r="E64" s="219"/>
      <c r="F64" s="219"/>
      <c r="G64" s="219"/>
      <c r="H64" s="118"/>
      <c r="I64" s="172"/>
      <c r="J64" s="173"/>
      <c r="K64" s="176"/>
      <c r="L64" s="175"/>
      <c r="M64" s="170"/>
    </row>
    <row r="65" spans="1:13" ht="15.75" thickBot="1" x14ac:dyDescent="0.3">
      <c r="A65" s="331"/>
      <c r="B65" s="332"/>
      <c r="C65" s="332"/>
      <c r="D65" s="332"/>
      <c r="E65" s="332"/>
      <c r="F65" s="332"/>
      <c r="G65" s="332"/>
      <c r="H65" s="161"/>
      <c r="I65" s="161"/>
      <c r="J65" s="161"/>
      <c r="K65" s="333"/>
      <c r="L65" s="333"/>
      <c r="M65" s="139"/>
    </row>
    <row r="66" spans="1:13" ht="15.75" thickBot="1" x14ac:dyDescent="0.3">
      <c r="A66" s="324" t="s">
        <v>120</v>
      </c>
      <c r="B66" s="325"/>
      <c r="C66" s="325"/>
      <c r="D66" s="325"/>
      <c r="E66" s="325"/>
      <c r="F66" s="325"/>
      <c r="G66" s="325"/>
      <c r="H66" s="325"/>
      <c r="I66" s="325"/>
      <c r="J66" s="325"/>
      <c r="K66" s="325"/>
      <c r="L66" s="326"/>
      <c r="M66" s="179">
        <f>SUM(M60:M65)</f>
        <v>154.16666666666669</v>
      </c>
    </row>
    <row r="67" spans="1:13" ht="15.75" thickBot="1" x14ac:dyDescent="0.3">
      <c r="A67" s="74"/>
      <c r="B67" s="75"/>
      <c r="C67" s="75"/>
      <c r="D67" s="75"/>
      <c r="E67" s="75"/>
      <c r="F67" s="75"/>
      <c r="G67" s="75"/>
      <c r="H67" s="75"/>
      <c r="I67" s="75"/>
      <c r="J67" s="75"/>
      <c r="K67" s="75"/>
      <c r="L67" s="75"/>
      <c r="M67" s="76"/>
    </row>
    <row r="68" spans="1:13" ht="15.75" thickBot="1" x14ac:dyDescent="0.3">
      <c r="A68" s="309" t="s">
        <v>134</v>
      </c>
      <c r="B68" s="310"/>
      <c r="C68" s="310"/>
      <c r="D68" s="310"/>
      <c r="E68" s="310"/>
      <c r="F68" s="310"/>
      <c r="G68" s="310"/>
      <c r="H68" s="310"/>
      <c r="I68" s="310"/>
      <c r="J68" s="310"/>
      <c r="K68" s="310"/>
      <c r="L68" s="311"/>
      <c r="M68" s="122">
        <f>ROUND(M31+M44+M55+M66,0)</f>
        <v>2070</v>
      </c>
    </row>
  </sheetData>
  <mergeCells count="34">
    <mergeCell ref="A26:G26"/>
    <mergeCell ref="E13:G13"/>
    <mergeCell ref="A15:M15"/>
    <mergeCell ref="B17:H17"/>
    <mergeCell ref="K17:L17"/>
    <mergeCell ref="B18:H18"/>
    <mergeCell ref="K18:L18"/>
    <mergeCell ref="A23:G23"/>
    <mergeCell ref="H23:I23"/>
    <mergeCell ref="K23:L23"/>
    <mergeCell ref="A24:G24"/>
    <mergeCell ref="A25:G25"/>
    <mergeCell ref="K50:L50"/>
    <mergeCell ref="A27:G27"/>
    <mergeCell ref="A29:C29"/>
    <mergeCell ref="A30:G30"/>
    <mergeCell ref="H30:I30"/>
    <mergeCell ref="K30:L30"/>
    <mergeCell ref="A31:L31"/>
    <mergeCell ref="A35:H35"/>
    <mergeCell ref="K35:L35"/>
    <mergeCell ref="A44:L44"/>
    <mergeCell ref="K48:L48"/>
    <mergeCell ref="K49:L49"/>
    <mergeCell ref="A65:G65"/>
    <mergeCell ref="K65:L65"/>
    <mergeCell ref="A66:L66"/>
    <mergeCell ref="A68:L68"/>
    <mergeCell ref="K51:L51"/>
    <mergeCell ref="K52:L52"/>
    <mergeCell ref="K54:L54"/>
    <mergeCell ref="A55:L55"/>
    <mergeCell ref="A59:G59"/>
    <mergeCell ref="K59:L5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5"/>
  <sheetViews>
    <sheetView topLeftCell="A53" zoomScale="75" zoomScaleNormal="75" workbookViewId="0">
      <selection activeCell="M66" sqref="M66"/>
    </sheetView>
  </sheetViews>
  <sheetFormatPr baseColWidth="10" defaultRowHeight="15" x14ac:dyDescent="0.25"/>
  <cols>
    <col min="1" max="1" width="17" style="38" customWidth="1"/>
    <col min="2" max="4" width="11.42578125" style="38"/>
    <col min="5" max="5" width="14.42578125" style="38" customWidth="1"/>
    <col min="6" max="7" width="11.42578125" style="38"/>
    <col min="8" max="8" width="13.85546875" style="38" bestFit="1" customWidth="1"/>
    <col min="9" max="9" width="15.5703125" style="38" customWidth="1"/>
    <col min="10" max="10" width="17.5703125" style="38" bestFit="1" customWidth="1"/>
    <col min="11" max="11" width="11.42578125" style="38"/>
    <col min="12" max="12" width="13.85546875" style="38" bestFit="1"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69"/>
      <c r="D13" s="69"/>
      <c r="E13" s="278" t="s">
        <v>105</v>
      </c>
      <c r="F13" s="279"/>
      <c r="G13" s="279"/>
      <c r="H13" s="69" t="s">
        <v>95</v>
      </c>
      <c r="I13" s="69" t="s">
        <v>96</v>
      </c>
      <c r="J13" s="71"/>
      <c r="K13" s="69"/>
      <c r="L13" s="69"/>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26.25" thickBot="1" x14ac:dyDescent="0.3">
      <c r="A17" s="77" t="s">
        <v>107</v>
      </c>
      <c r="B17" s="283" t="s">
        <v>108</v>
      </c>
      <c r="C17" s="284"/>
      <c r="D17" s="284"/>
      <c r="E17" s="284"/>
      <c r="F17" s="284"/>
      <c r="G17" s="284"/>
      <c r="H17" s="284"/>
      <c r="I17" s="78"/>
      <c r="J17" s="79" t="s">
        <v>109</v>
      </c>
      <c r="K17" s="285" t="s">
        <v>110</v>
      </c>
      <c r="L17" s="286"/>
      <c r="M17" s="77" t="s">
        <v>111</v>
      </c>
    </row>
    <row r="18" spans="1:13" ht="17.25" hidden="1" customHeight="1" x14ac:dyDescent="0.25">
      <c r="A18" s="77" t="s">
        <v>107</v>
      </c>
      <c r="B18" s="283" t="s">
        <v>108</v>
      </c>
      <c r="C18" s="284"/>
      <c r="D18" s="284"/>
      <c r="E18" s="284"/>
      <c r="F18" s="284"/>
      <c r="G18" s="284"/>
      <c r="H18" s="284"/>
      <c r="I18" s="78"/>
      <c r="J18" s="80"/>
      <c r="K18" s="285" t="s">
        <v>110</v>
      </c>
      <c r="L18" s="286"/>
      <c r="M18" s="77" t="s">
        <v>111</v>
      </c>
    </row>
    <row r="19" spans="1:13" ht="15.75" customHeight="1" thickBot="1" x14ac:dyDescent="0.3">
      <c r="A19" s="81" t="s">
        <v>67</v>
      </c>
      <c r="B19" s="82" t="s">
        <v>150</v>
      </c>
      <c r="C19" s="83"/>
      <c r="D19" s="83"/>
      <c r="E19" s="83"/>
      <c r="F19" s="83"/>
      <c r="G19" s="83"/>
      <c r="H19" s="83"/>
      <c r="I19" s="83"/>
      <c r="J19" s="185"/>
      <c r="K19" s="86" t="s">
        <v>151</v>
      </c>
      <c r="L19" s="87"/>
      <c r="M19" s="88"/>
    </row>
    <row r="20" spans="1:13" ht="6"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169</v>
      </c>
      <c r="B24" s="288"/>
      <c r="C24" s="288"/>
      <c r="D24" s="288"/>
      <c r="E24" s="288"/>
      <c r="F24" s="288"/>
      <c r="G24" s="290"/>
      <c r="H24" s="101"/>
      <c r="I24" s="102"/>
      <c r="J24" s="103">
        <v>182347.4267100977</v>
      </c>
      <c r="K24" s="104"/>
      <c r="L24" s="186">
        <v>3</v>
      </c>
      <c r="M24" s="106">
        <f>J24/L24</f>
        <v>60782.47557003257</v>
      </c>
    </row>
    <row r="25" spans="1:13" x14ac:dyDescent="0.25">
      <c r="A25" s="287"/>
      <c r="B25" s="288"/>
      <c r="C25" s="288"/>
      <c r="D25" s="288"/>
      <c r="E25" s="288"/>
      <c r="F25" s="288"/>
      <c r="G25" s="290"/>
      <c r="H25" s="187"/>
      <c r="I25" s="188"/>
      <c r="J25" s="103"/>
      <c r="K25" s="189"/>
      <c r="L25" s="186"/>
      <c r="M25" s="106"/>
    </row>
    <row r="26" spans="1:13" x14ac:dyDescent="0.25">
      <c r="A26" s="287"/>
      <c r="B26" s="288"/>
      <c r="C26" s="288"/>
      <c r="D26" s="288"/>
      <c r="E26" s="288"/>
      <c r="F26" s="288"/>
      <c r="G26" s="290"/>
      <c r="H26" s="190"/>
      <c r="I26" s="191"/>
      <c r="J26" s="103"/>
      <c r="K26" s="192"/>
      <c r="L26" s="193"/>
      <c r="M26" s="106"/>
    </row>
    <row r="27" spans="1:13" x14ac:dyDescent="0.25">
      <c r="A27" s="287"/>
      <c r="B27" s="288"/>
      <c r="C27" s="288"/>
      <c r="D27" s="288"/>
      <c r="E27" s="288"/>
      <c r="F27" s="288"/>
      <c r="G27" s="290"/>
      <c r="H27" s="110"/>
      <c r="I27" s="111"/>
      <c r="J27" s="103"/>
      <c r="K27" s="112"/>
      <c r="L27" s="186"/>
      <c r="M27" s="106"/>
    </row>
    <row r="28" spans="1:13" x14ac:dyDescent="0.25">
      <c r="A28" s="194"/>
      <c r="B28" s="195"/>
      <c r="C28" s="195"/>
      <c r="D28" s="195"/>
      <c r="E28" s="196"/>
      <c r="F28" s="196"/>
      <c r="G28" s="197"/>
      <c r="H28" s="110"/>
      <c r="I28" s="111"/>
      <c r="J28" s="103"/>
      <c r="K28" s="112"/>
      <c r="L28" s="113"/>
      <c r="M28" s="107"/>
    </row>
    <row r="29" spans="1:13" x14ac:dyDescent="0.25">
      <c r="A29" s="303" t="s">
        <v>119</v>
      </c>
      <c r="B29" s="304"/>
      <c r="C29" s="304"/>
      <c r="D29" s="115"/>
      <c r="E29" s="116"/>
      <c r="F29" s="116"/>
      <c r="G29" s="117"/>
      <c r="H29" s="110"/>
      <c r="I29" s="111"/>
      <c r="J29" s="118"/>
      <c r="K29" s="112"/>
      <c r="L29" s="183">
        <v>0.1</v>
      </c>
      <c r="M29" s="119">
        <f>M63*L29</f>
        <v>1310.4166666666667</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f>SUM(M24:M30)</f>
        <v>62092.892236699234</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28" t="s">
        <v>110</v>
      </c>
      <c r="J35" s="129" t="s">
        <v>111</v>
      </c>
      <c r="K35" s="315" t="s">
        <v>122</v>
      </c>
      <c r="L35" s="314"/>
      <c r="M35" s="131" t="s">
        <v>118</v>
      </c>
    </row>
    <row r="36" spans="1:13" x14ac:dyDescent="0.25">
      <c r="A36" s="132" t="s">
        <v>210</v>
      </c>
      <c r="B36" s="133"/>
      <c r="C36" s="133"/>
      <c r="D36" s="133"/>
      <c r="E36" s="133"/>
      <c r="F36" s="133"/>
      <c r="G36" s="133"/>
      <c r="H36" s="133"/>
      <c r="I36" s="150" t="s">
        <v>136</v>
      </c>
      <c r="J36" s="134">
        <v>0.02</v>
      </c>
      <c r="K36" s="101"/>
      <c r="L36" s="184">
        <v>332285.17914110428</v>
      </c>
      <c r="M36" s="106">
        <f>J36*L36</f>
        <v>6645.703582822086</v>
      </c>
    </row>
    <row r="37" spans="1:13" x14ac:dyDescent="0.25">
      <c r="A37" s="132" t="s">
        <v>211</v>
      </c>
      <c r="B37" s="198"/>
      <c r="C37" s="198"/>
      <c r="D37" s="198"/>
      <c r="E37" s="198"/>
      <c r="F37" s="198"/>
      <c r="G37" s="198"/>
      <c r="H37" s="198"/>
      <c r="I37" s="200" t="s">
        <v>136</v>
      </c>
      <c r="J37" s="199">
        <v>0.46</v>
      </c>
      <c r="K37" s="187"/>
      <c r="L37" s="184">
        <v>27215.358927994836</v>
      </c>
      <c r="M37" s="106">
        <f>J37*L37</f>
        <v>12519.065106877624</v>
      </c>
    </row>
    <row r="38" spans="1:13" x14ac:dyDescent="0.25">
      <c r="A38" s="132" t="s">
        <v>212</v>
      </c>
      <c r="B38" s="198"/>
      <c r="C38" s="198"/>
      <c r="D38" s="198"/>
      <c r="E38" s="198"/>
      <c r="F38" s="198"/>
      <c r="G38" s="198"/>
      <c r="H38" s="198"/>
      <c r="I38" s="200" t="s">
        <v>151</v>
      </c>
      <c r="J38" s="199">
        <v>1</v>
      </c>
      <c r="K38" s="187"/>
      <c r="L38" s="184">
        <v>432189.35882919142</v>
      </c>
      <c r="M38" s="106">
        <f>J38*L38</f>
        <v>432189.35882919142</v>
      </c>
    </row>
    <row r="39" spans="1:13" x14ac:dyDescent="0.25">
      <c r="A39" s="132"/>
      <c r="B39" s="198"/>
      <c r="C39" s="198"/>
      <c r="D39" s="198"/>
      <c r="E39" s="198"/>
      <c r="F39" s="198"/>
      <c r="G39" s="198"/>
      <c r="H39" s="198"/>
      <c r="I39" s="150"/>
      <c r="J39" s="199"/>
      <c r="K39" s="187"/>
      <c r="L39" s="184"/>
      <c r="M39" s="106"/>
    </row>
    <row r="40" spans="1:13" ht="15.75" thickBot="1" x14ac:dyDescent="0.3">
      <c r="A40" s="132"/>
      <c r="B40" s="159"/>
      <c r="C40" s="159"/>
      <c r="D40" s="159"/>
      <c r="E40" s="159"/>
      <c r="F40" s="159"/>
      <c r="G40" s="159"/>
      <c r="H40" s="159"/>
      <c r="I40" s="201"/>
      <c r="J40" s="161"/>
      <c r="K40" s="202"/>
      <c r="L40" s="184"/>
      <c r="M40" s="106"/>
    </row>
    <row r="41" spans="1:13" ht="15.75" thickBot="1" x14ac:dyDescent="0.3">
      <c r="A41" s="309" t="s">
        <v>120</v>
      </c>
      <c r="B41" s="310"/>
      <c r="C41" s="310"/>
      <c r="D41" s="310"/>
      <c r="E41" s="310"/>
      <c r="F41" s="310"/>
      <c r="G41" s="310"/>
      <c r="H41" s="310"/>
      <c r="I41" s="310"/>
      <c r="J41" s="310"/>
      <c r="K41" s="310"/>
      <c r="L41" s="311"/>
      <c r="M41" s="180">
        <f>SUM(M36:M40)</f>
        <v>451354.12751889112</v>
      </c>
    </row>
    <row r="42" spans="1:13" x14ac:dyDescent="0.25">
      <c r="A42" s="74"/>
      <c r="B42" s="75"/>
      <c r="C42" s="75"/>
      <c r="D42" s="75"/>
      <c r="E42" s="75"/>
      <c r="F42" s="75"/>
      <c r="G42" s="75"/>
      <c r="H42" s="75"/>
      <c r="I42" s="75"/>
      <c r="J42" s="75"/>
      <c r="K42" s="75"/>
      <c r="L42" s="75"/>
      <c r="M42" s="76"/>
    </row>
    <row r="43" spans="1:13" x14ac:dyDescent="0.25">
      <c r="A43" s="124" t="s">
        <v>123</v>
      </c>
      <c r="B43" s="125"/>
      <c r="C43" s="125"/>
      <c r="D43" s="125"/>
      <c r="E43" s="125"/>
      <c r="F43" s="125"/>
      <c r="G43" s="125"/>
      <c r="H43" s="125"/>
      <c r="I43" s="125"/>
      <c r="J43" s="125"/>
      <c r="K43" s="125"/>
      <c r="L43" s="125"/>
      <c r="M43" s="126"/>
    </row>
    <row r="44" spans="1:13" ht="15.75" thickBot="1" x14ac:dyDescent="0.3">
      <c r="A44" s="141"/>
      <c r="B44" s="96"/>
      <c r="C44" s="96"/>
      <c r="D44" s="96"/>
      <c r="E44" s="96"/>
      <c r="F44" s="96"/>
      <c r="G44" s="96"/>
      <c r="H44" s="96"/>
      <c r="I44" s="96"/>
      <c r="J44" s="96"/>
      <c r="K44" s="96"/>
      <c r="L44" s="96"/>
      <c r="M44" s="98"/>
    </row>
    <row r="45" spans="1:13" ht="25.5" x14ac:dyDescent="0.25">
      <c r="A45" s="142" t="s">
        <v>124</v>
      </c>
      <c r="B45" s="143"/>
      <c r="C45" s="143"/>
      <c r="D45" s="143"/>
      <c r="E45" s="143"/>
      <c r="F45" s="143"/>
      <c r="G45" s="144" t="s">
        <v>110</v>
      </c>
      <c r="H45" s="145" t="s">
        <v>125</v>
      </c>
      <c r="I45" s="146" t="s">
        <v>126</v>
      </c>
      <c r="J45" s="144" t="s">
        <v>127</v>
      </c>
      <c r="K45" s="320" t="s">
        <v>128</v>
      </c>
      <c r="L45" s="321"/>
      <c r="M45" s="147" t="s">
        <v>118</v>
      </c>
    </row>
    <row r="46" spans="1:13" x14ac:dyDescent="0.25">
      <c r="A46" s="148" t="s">
        <v>184</v>
      </c>
      <c r="B46" s="149"/>
      <c r="C46" s="149"/>
      <c r="D46" s="149"/>
      <c r="E46" s="149"/>
      <c r="F46" s="149"/>
      <c r="G46" s="150" t="s">
        <v>152</v>
      </c>
      <c r="H46" s="118">
        <v>0.28000000000000003</v>
      </c>
      <c r="I46" s="151">
        <v>1</v>
      </c>
      <c r="J46" s="118">
        <f>H46*I46</f>
        <v>0.28000000000000003</v>
      </c>
      <c r="K46" s="322">
        <v>2.9056347965060447</v>
      </c>
      <c r="L46" s="323"/>
      <c r="M46" s="152">
        <f>J46*K46</f>
        <v>0.81357774302169261</v>
      </c>
    </row>
    <row r="47" spans="1:13" x14ac:dyDescent="0.25">
      <c r="A47" s="148" t="s">
        <v>185</v>
      </c>
      <c r="B47" s="153"/>
      <c r="C47" s="153"/>
      <c r="D47" s="153"/>
      <c r="E47" s="153"/>
      <c r="F47" s="153"/>
      <c r="G47" s="150" t="s">
        <v>141</v>
      </c>
      <c r="H47" s="118">
        <v>0.46</v>
      </c>
      <c r="I47" s="151">
        <v>1</v>
      </c>
      <c r="J47" s="118">
        <f>H47*I47</f>
        <v>0.46</v>
      </c>
      <c r="K47" s="322">
        <v>1100</v>
      </c>
      <c r="L47" s="323"/>
      <c r="M47" s="152">
        <f>J47*K47</f>
        <v>506</v>
      </c>
    </row>
    <row r="48" spans="1:13" x14ac:dyDescent="0.25">
      <c r="A48" s="148"/>
      <c r="B48" s="153"/>
      <c r="C48" s="153"/>
      <c r="D48" s="153"/>
      <c r="E48" s="153"/>
      <c r="F48" s="153"/>
      <c r="G48" s="150"/>
      <c r="H48" s="118"/>
      <c r="I48" s="151"/>
      <c r="J48" s="118"/>
      <c r="K48" s="322"/>
      <c r="L48" s="323"/>
      <c r="M48" s="152"/>
    </row>
    <row r="49" spans="1:14" x14ac:dyDescent="0.25">
      <c r="A49" s="148"/>
      <c r="B49" s="153"/>
      <c r="C49" s="153"/>
      <c r="D49" s="153"/>
      <c r="E49" s="153"/>
      <c r="F49" s="153"/>
      <c r="G49" s="150"/>
      <c r="H49" s="118"/>
      <c r="I49" s="151"/>
      <c r="J49" s="118"/>
      <c r="K49" s="322"/>
      <c r="L49" s="323"/>
      <c r="M49" s="152"/>
    </row>
    <row r="50" spans="1:14" x14ac:dyDescent="0.25">
      <c r="A50" s="148"/>
      <c r="B50" s="153"/>
      <c r="C50" s="153"/>
      <c r="D50" s="153"/>
      <c r="E50" s="153"/>
      <c r="F50" s="153"/>
      <c r="G50" s="154"/>
      <c r="H50" s="118"/>
      <c r="I50" s="118"/>
      <c r="J50" s="118"/>
      <c r="K50" s="155"/>
      <c r="L50" s="156"/>
      <c r="M50" s="157"/>
    </row>
    <row r="51" spans="1:14" ht="15.75" thickBot="1" x14ac:dyDescent="0.3">
      <c r="A51" s="158"/>
      <c r="B51" s="159"/>
      <c r="C51" s="159"/>
      <c r="D51" s="159"/>
      <c r="E51" s="159"/>
      <c r="F51" s="159"/>
      <c r="G51" s="160"/>
      <c r="H51" s="161"/>
      <c r="I51" s="161"/>
      <c r="J51" s="161"/>
      <c r="K51" s="301"/>
      <c r="L51" s="302"/>
      <c r="M51" s="181"/>
    </row>
    <row r="52" spans="1:14" ht="15.75" thickBot="1" x14ac:dyDescent="0.3">
      <c r="A52" s="324" t="s">
        <v>120</v>
      </c>
      <c r="B52" s="325"/>
      <c r="C52" s="325"/>
      <c r="D52" s="325"/>
      <c r="E52" s="325"/>
      <c r="F52" s="325"/>
      <c r="G52" s="325"/>
      <c r="H52" s="325"/>
      <c r="I52" s="325"/>
      <c r="J52" s="325"/>
      <c r="K52" s="325"/>
      <c r="L52" s="326"/>
      <c r="M52" s="162">
        <f>M46+M47+M48+M49+M50</f>
        <v>506.81357774302171</v>
      </c>
    </row>
    <row r="53" spans="1:14" x14ac:dyDescent="0.25">
      <c r="A53" s="74"/>
      <c r="B53" s="75"/>
      <c r="C53" s="75"/>
      <c r="D53" s="75"/>
      <c r="E53" s="75"/>
      <c r="F53" s="75"/>
      <c r="G53" s="75"/>
      <c r="H53" s="75"/>
      <c r="I53" s="75"/>
      <c r="J53" s="75"/>
      <c r="K53" s="75"/>
      <c r="L53" s="75"/>
      <c r="M53" s="76"/>
    </row>
    <row r="54" spans="1:14" x14ac:dyDescent="0.25">
      <c r="A54" s="124" t="s">
        <v>129</v>
      </c>
      <c r="B54" s="125"/>
      <c r="C54" s="125"/>
      <c r="D54" s="125"/>
      <c r="E54" s="125"/>
      <c r="F54" s="125"/>
      <c r="G54" s="125"/>
      <c r="H54" s="125"/>
      <c r="I54" s="125"/>
      <c r="J54" s="125"/>
      <c r="K54" s="125"/>
      <c r="L54" s="125"/>
      <c r="M54" s="126"/>
    </row>
    <row r="55" spans="1:14" ht="15.75" thickBot="1" x14ac:dyDescent="0.3">
      <c r="A55" s="141"/>
      <c r="B55" s="96"/>
      <c r="C55" s="96"/>
      <c r="D55" s="96"/>
      <c r="E55" s="96"/>
      <c r="F55" s="96"/>
      <c r="G55" s="96"/>
      <c r="H55" s="96"/>
      <c r="I55" s="96"/>
      <c r="J55" s="96"/>
      <c r="K55" s="96"/>
      <c r="L55" s="96"/>
      <c r="M55" s="98"/>
    </row>
    <row r="56" spans="1:14" ht="25.5" x14ac:dyDescent="0.25">
      <c r="A56" s="327" t="s">
        <v>130</v>
      </c>
      <c r="B56" s="328"/>
      <c r="C56" s="328"/>
      <c r="D56" s="328"/>
      <c r="E56" s="328"/>
      <c r="F56" s="328"/>
      <c r="G56" s="328"/>
      <c r="H56" s="144" t="s">
        <v>131</v>
      </c>
      <c r="I56" s="146" t="s">
        <v>132</v>
      </c>
      <c r="J56" s="145" t="s">
        <v>133</v>
      </c>
      <c r="K56" s="329" t="s">
        <v>117</v>
      </c>
      <c r="L56" s="330"/>
      <c r="M56" s="163" t="s">
        <v>118</v>
      </c>
    </row>
    <row r="57" spans="1:14" x14ac:dyDescent="0.25">
      <c r="A57" s="164" t="s">
        <v>192</v>
      </c>
      <c r="B57" s="153"/>
      <c r="C57" s="153"/>
      <c r="D57" s="153"/>
      <c r="E57" s="153"/>
      <c r="F57" s="153"/>
      <c r="G57" s="153"/>
      <c r="H57" s="165">
        <v>120000</v>
      </c>
      <c r="I57" s="166">
        <v>185</v>
      </c>
      <c r="J57" s="167">
        <f>+H57*I57/100</f>
        <v>222000</v>
      </c>
      <c r="K57" s="168"/>
      <c r="L57" s="203">
        <v>24</v>
      </c>
      <c r="M57" s="182">
        <f>J57/L57</f>
        <v>9250</v>
      </c>
      <c r="N57" s="171"/>
    </row>
    <row r="58" spans="1:14" x14ac:dyDescent="0.25">
      <c r="A58" s="164" t="s">
        <v>188</v>
      </c>
      <c r="B58" s="153"/>
      <c r="C58" s="153"/>
      <c r="D58" s="153"/>
      <c r="E58" s="153"/>
      <c r="F58" s="153"/>
      <c r="G58" s="153"/>
      <c r="H58" s="165">
        <v>50000</v>
      </c>
      <c r="I58" s="166">
        <v>185</v>
      </c>
      <c r="J58" s="167">
        <f>+H58*I58/100</f>
        <v>92500</v>
      </c>
      <c r="K58" s="168"/>
      <c r="L58" s="203">
        <v>24</v>
      </c>
      <c r="M58" s="182">
        <f>J58/L58</f>
        <v>3854.1666666666665</v>
      </c>
    </row>
    <row r="59" spans="1:14" x14ac:dyDescent="0.25">
      <c r="A59" s="164"/>
      <c r="B59" s="153"/>
      <c r="C59" s="153"/>
      <c r="D59" s="153"/>
      <c r="E59" s="153"/>
      <c r="F59" s="153"/>
      <c r="G59" s="153"/>
      <c r="H59" s="165"/>
      <c r="I59" s="166"/>
      <c r="J59" s="167"/>
      <c r="K59" s="168"/>
      <c r="L59" s="204"/>
      <c r="M59" s="182"/>
    </row>
    <row r="60" spans="1:14" x14ac:dyDescent="0.25">
      <c r="A60" s="164"/>
      <c r="B60" s="153"/>
      <c r="C60" s="153"/>
      <c r="D60" s="153"/>
      <c r="E60" s="153"/>
      <c r="F60" s="153"/>
      <c r="G60" s="153"/>
      <c r="H60" s="118"/>
      <c r="I60" s="172"/>
      <c r="J60" s="173"/>
      <c r="K60" s="176"/>
      <c r="L60" s="175"/>
      <c r="M60" s="170"/>
    </row>
    <row r="61" spans="1:14" x14ac:dyDescent="0.25">
      <c r="A61" s="164"/>
      <c r="B61" s="153"/>
      <c r="C61" s="153"/>
      <c r="D61" s="153"/>
      <c r="E61" s="153"/>
      <c r="F61" s="153"/>
      <c r="G61" s="153"/>
      <c r="H61" s="118"/>
      <c r="I61" s="172"/>
      <c r="J61" s="173"/>
      <c r="K61" s="176"/>
      <c r="L61" s="175"/>
      <c r="M61" s="170"/>
    </row>
    <row r="62" spans="1:14" ht="15.75" thickBot="1" x14ac:dyDescent="0.3">
      <c r="A62" s="331"/>
      <c r="B62" s="332"/>
      <c r="C62" s="332"/>
      <c r="D62" s="332"/>
      <c r="E62" s="332"/>
      <c r="F62" s="332"/>
      <c r="G62" s="332"/>
      <c r="H62" s="161"/>
      <c r="I62" s="161"/>
      <c r="J62" s="161"/>
      <c r="K62" s="333"/>
      <c r="L62" s="333"/>
      <c r="M62" s="181"/>
    </row>
    <row r="63" spans="1:14" ht="15.75" thickBot="1" x14ac:dyDescent="0.3">
      <c r="A63" s="324" t="s">
        <v>120</v>
      </c>
      <c r="B63" s="325"/>
      <c r="C63" s="325"/>
      <c r="D63" s="325"/>
      <c r="E63" s="325"/>
      <c r="F63" s="325"/>
      <c r="G63" s="325"/>
      <c r="H63" s="325"/>
      <c r="I63" s="325"/>
      <c r="J63" s="325"/>
      <c r="K63" s="325"/>
      <c r="L63" s="326"/>
      <c r="M63" s="205">
        <f>SUM(M57:M62)</f>
        <v>13104.166666666666</v>
      </c>
    </row>
    <row r="64" spans="1:14" ht="15.75" thickBot="1" x14ac:dyDescent="0.3">
      <c r="A64" s="74"/>
      <c r="B64" s="75"/>
      <c r="C64" s="75"/>
      <c r="D64" s="75"/>
      <c r="E64" s="75"/>
      <c r="F64" s="75"/>
      <c r="G64" s="75"/>
      <c r="H64" s="75"/>
      <c r="I64" s="75"/>
      <c r="J64" s="75"/>
      <c r="K64" s="75"/>
      <c r="L64" s="75"/>
      <c r="M64" s="76"/>
    </row>
    <row r="65" spans="1:13" ht="15.75" thickBot="1" x14ac:dyDescent="0.3">
      <c r="A65" s="309" t="s">
        <v>134</v>
      </c>
      <c r="B65" s="310"/>
      <c r="C65" s="310"/>
      <c r="D65" s="310"/>
      <c r="E65" s="310"/>
      <c r="F65" s="310"/>
      <c r="G65" s="310"/>
      <c r="H65" s="310"/>
      <c r="I65" s="310"/>
      <c r="J65" s="310"/>
      <c r="K65" s="310"/>
      <c r="L65" s="311"/>
      <c r="M65" s="122">
        <f>ROUND(M31+M41+M52+M63,0)</f>
        <v>527058</v>
      </c>
    </row>
  </sheetData>
  <mergeCells count="34">
    <mergeCell ref="A65:L65"/>
    <mergeCell ref="A56:G56"/>
    <mergeCell ref="K56:L56"/>
    <mergeCell ref="A62:G62"/>
    <mergeCell ref="K62:L62"/>
    <mergeCell ref="A63:L63"/>
    <mergeCell ref="A52:L52"/>
    <mergeCell ref="K30:L30"/>
    <mergeCell ref="A31:L31"/>
    <mergeCell ref="A35:H35"/>
    <mergeCell ref="K35:L35"/>
    <mergeCell ref="A41:L41"/>
    <mergeCell ref="K45:L45"/>
    <mergeCell ref="H30:I30"/>
    <mergeCell ref="K46:L46"/>
    <mergeCell ref="K47:L47"/>
    <mergeCell ref="K48:L48"/>
    <mergeCell ref="K49:L49"/>
    <mergeCell ref="K51:L51"/>
    <mergeCell ref="A25:G25"/>
    <mergeCell ref="A26:G26"/>
    <mergeCell ref="A27:G27"/>
    <mergeCell ref="A29:C29"/>
    <mergeCell ref="A30:G30"/>
    <mergeCell ref="A24:G24"/>
    <mergeCell ref="E13:G13"/>
    <mergeCell ref="A15:M15"/>
    <mergeCell ref="B17:H17"/>
    <mergeCell ref="K17:L17"/>
    <mergeCell ref="B18:H18"/>
    <mergeCell ref="K18:L18"/>
    <mergeCell ref="A23:G23"/>
    <mergeCell ref="H23:I23"/>
    <mergeCell ref="K23:L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6"/>
  <sheetViews>
    <sheetView topLeftCell="A7" zoomScale="78" zoomScaleNormal="78" workbookViewId="0">
      <selection activeCell="A57" sqref="A57:G57"/>
    </sheetView>
  </sheetViews>
  <sheetFormatPr baseColWidth="10" defaultRowHeight="15" x14ac:dyDescent="0.25"/>
  <cols>
    <col min="1" max="1" width="17" style="38" customWidth="1"/>
    <col min="2" max="4" width="11.42578125" style="38"/>
    <col min="5" max="5" width="14.42578125" style="38" customWidth="1"/>
    <col min="6" max="7" width="11.42578125" style="38"/>
    <col min="8" max="8" width="13.28515625" style="38" bestFit="1" customWidth="1"/>
    <col min="9" max="9" width="15.5703125" style="38" customWidth="1"/>
    <col min="10" max="10" width="17.5703125" style="38" bestFit="1" customWidth="1"/>
    <col min="11" max="12" width="11.42578125" style="38"/>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69"/>
      <c r="D13" s="69"/>
      <c r="E13" s="278" t="s">
        <v>105</v>
      </c>
      <c r="F13" s="279"/>
      <c r="G13" s="279"/>
      <c r="H13" s="69" t="s">
        <v>95</v>
      </c>
      <c r="I13" s="69" t="s">
        <v>96</v>
      </c>
      <c r="J13" s="71"/>
      <c r="K13" s="69"/>
      <c r="L13" s="69"/>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26.25" thickBot="1" x14ac:dyDescent="0.3">
      <c r="A17" s="77" t="s">
        <v>107</v>
      </c>
      <c r="B17" s="283" t="s">
        <v>108</v>
      </c>
      <c r="C17" s="284"/>
      <c r="D17" s="284"/>
      <c r="E17" s="284"/>
      <c r="F17" s="284"/>
      <c r="G17" s="284"/>
      <c r="H17" s="284"/>
      <c r="I17" s="78"/>
      <c r="J17" s="79" t="s">
        <v>109</v>
      </c>
      <c r="K17" s="285" t="s">
        <v>110</v>
      </c>
      <c r="L17" s="286"/>
      <c r="M17" s="77" t="s">
        <v>111</v>
      </c>
    </row>
    <row r="18" spans="1:13" ht="15.75" hidden="1" thickBot="1" x14ac:dyDescent="0.3">
      <c r="A18" s="77" t="s">
        <v>107</v>
      </c>
      <c r="B18" s="283" t="s">
        <v>108</v>
      </c>
      <c r="C18" s="284"/>
      <c r="D18" s="284"/>
      <c r="E18" s="284"/>
      <c r="F18" s="284"/>
      <c r="G18" s="284"/>
      <c r="H18" s="284"/>
      <c r="I18" s="78"/>
      <c r="J18" s="80"/>
      <c r="K18" s="285" t="s">
        <v>110</v>
      </c>
      <c r="L18" s="286"/>
      <c r="M18" s="77" t="s">
        <v>111</v>
      </c>
    </row>
    <row r="19" spans="1:13" ht="15.75" thickBot="1" x14ac:dyDescent="0.3">
      <c r="A19" s="81" t="s">
        <v>12</v>
      </c>
      <c r="B19" s="82" t="s">
        <v>112</v>
      </c>
      <c r="C19" s="83"/>
      <c r="D19" s="83"/>
      <c r="E19" s="83"/>
      <c r="F19" s="83"/>
      <c r="G19" s="83"/>
      <c r="H19" s="83"/>
      <c r="I19" s="84"/>
      <c r="J19" s="85"/>
      <c r="K19" s="86" t="s">
        <v>113</v>
      </c>
      <c r="L19" s="87"/>
      <c r="M19" s="88"/>
    </row>
    <row r="20" spans="1:13" ht="5.25"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157</v>
      </c>
      <c r="B24" s="288"/>
      <c r="C24" s="288"/>
      <c r="D24" s="288"/>
      <c r="E24" s="288"/>
      <c r="F24" s="288"/>
      <c r="G24" s="290"/>
      <c r="H24" s="101"/>
      <c r="I24" s="102"/>
      <c r="J24" s="103">
        <v>5486.0338762214978</v>
      </c>
      <c r="K24" s="104"/>
      <c r="L24" s="105">
        <v>0.05</v>
      </c>
      <c r="M24" s="106">
        <v>109720.67752442995</v>
      </c>
    </row>
    <row r="25" spans="1:13" x14ac:dyDescent="0.25">
      <c r="A25" s="287" t="s">
        <v>158</v>
      </c>
      <c r="B25" s="288"/>
      <c r="C25" s="288"/>
      <c r="D25" s="288"/>
      <c r="E25" s="288"/>
      <c r="F25" s="288"/>
      <c r="G25" s="290"/>
      <c r="H25" s="101"/>
      <c r="I25" s="102"/>
      <c r="J25" s="103">
        <v>8581.0553745928319</v>
      </c>
      <c r="K25" s="104"/>
      <c r="L25" s="105">
        <v>0.05</v>
      </c>
      <c r="M25" s="106">
        <v>171621.10749185662</v>
      </c>
    </row>
    <row r="26" spans="1:13" x14ac:dyDescent="0.25">
      <c r="A26" s="287"/>
      <c r="B26" s="288"/>
      <c r="C26" s="288"/>
      <c r="D26" s="288"/>
      <c r="E26" s="288"/>
      <c r="F26" s="288"/>
      <c r="G26" s="290"/>
      <c r="H26" s="101"/>
      <c r="I26" s="102"/>
      <c r="J26" s="103"/>
      <c r="K26" s="104"/>
      <c r="L26" s="105"/>
      <c r="M26" s="107"/>
    </row>
    <row r="27" spans="1:13" x14ac:dyDescent="0.25">
      <c r="A27" s="287"/>
      <c r="B27" s="288"/>
      <c r="C27" s="288"/>
      <c r="D27" s="288"/>
      <c r="E27" s="288"/>
      <c r="F27" s="288"/>
      <c r="G27" s="290"/>
      <c r="H27" s="297"/>
      <c r="I27" s="298"/>
      <c r="J27" s="108"/>
      <c r="K27" s="299"/>
      <c r="L27" s="300"/>
      <c r="M27" s="109"/>
    </row>
    <row r="28" spans="1:13" x14ac:dyDescent="0.25">
      <c r="A28" s="287"/>
      <c r="B28" s="288"/>
      <c r="C28" s="288"/>
      <c r="D28" s="289"/>
      <c r="E28" s="288"/>
      <c r="F28" s="288"/>
      <c r="G28" s="290"/>
      <c r="H28" s="110"/>
      <c r="I28" s="111"/>
      <c r="J28" s="108"/>
      <c r="K28" s="112"/>
      <c r="L28" s="113"/>
      <c r="M28" s="114"/>
    </row>
    <row r="29" spans="1:13" x14ac:dyDescent="0.25">
      <c r="A29" s="303"/>
      <c r="B29" s="304"/>
      <c r="C29" s="304"/>
      <c r="D29" s="115"/>
      <c r="E29" s="116"/>
      <c r="F29" s="116"/>
      <c r="G29" s="117"/>
      <c r="H29" s="110"/>
      <c r="I29" s="111"/>
      <c r="J29" s="118"/>
      <c r="K29" s="112"/>
      <c r="L29" s="113"/>
      <c r="M29" s="119"/>
    </row>
    <row r="30" spans="1:13" ht="15.75" thickBot="1" x14ac:dyDescent="0.3">
      <c r="A30" s="287" t="s">
        <v>119</v>
      </c>
      <c r="B30" s="288"/>
      <c r="C30" s="288"/>
      <c r="D30" s="288"/>
      <c r="E30" s="288"/>
      <c r="F30" s="288"/>
      <c r="G30" s="290"/>
      <c r="H30" s="305"/>
      <c r="I30" s="306"/>
      <c r="J30" s="120"/>
      <c r="K30" s="307">
        <v>0.05</v>
      </c>
      <c r="L30" s="308"/>
      <c r="M30" s="121">
        <v>44400</v>
      </c>
    </row>
    <row r="31" spans="1:13" ht="15.75" thickBot="1" x14ac:dyDescent="0.3">
      <c r="A31" s="309" t="s">
        <v>120</v>
      </c>
      <c r="B31" s="310"/>
      <c r="C31" s="310"/>
      <c r="D31" s="310"/>
      <c r="E31" s="310"/>
      <c r="F31" s="310"/>
      <c r="G31" s="310"/>
      <c r="H31" s="310"/>
      <c r="I31" s="310"/>
      <c r="J31" s="310"/>
      <c r="K31" s="310"/>
      <c r="L31" s="311"/>
      <c r="M31" s="122">
        <v>325741.78501628654</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28" t="s">
        <v>110</v>
      </c>
      <c r="J35" s="129" t="s">
        <v>111</v>
      </c>
      <c r="K35" s="315" t="s">
        <v>122</v>
      </c>
      <c r="L35" s="314"/>
      <c r="M35" s="131" t="s">
        <v>118</v>
      </c>
    </row>
    <row r="36" spans="1:13" x14ac:dyDescent="0.25">
      <c r="A36" s="132"/>
      <c r="B36" s="133"/>
      <c r="C36" s="133"/>
      <c r="D36" s="133"/>
      <c r="E36" s="133"/>
      <c r="F36" s="133"/>
      <c r="G36" s="133"/>
      <c r="H36" s="102"/>
      <c r="I36" s="63"/>
      <c r="J36" s="134"/>
      <c r="K36" s="101"/>
      <c r="L36" s="135"/>
      <c r="M36" s="136"/>
    </row>
    <row r="37" spans="1:13" x14ac:dyDescent="0.25">
      <c r="A37" s="132"/>
      <c r="B37" s="133"/>
      <c r="C37" s="133"/>
      <c r="D37" s="133"/>
      <c r="E37" s="133"/>
      <c r="F37" s="133"/>
      <c r="G37" s="133"/>
      <c r="H37" s="102"/>
      <c r="I37" s="63"/>
      <c r="J37" s="134"/>
      <c r="K37" s="101"/>
      <c r="L37" s="135"/>
      <c r="M37" s="136"/>
    </row>
    <row r="38" spans="1:13" x14ac:dyDescent="0.25">
      <c r="A38" s="132"/>
      <c r="B38" s="133"/>
      <c r="C38" s="133"/>
      <c r="D38" s="133"/>
      <c r="E38" s="133"/>
      <c r="F38" s="133"/>
      <c r="G38" s="133"/>
      <c r="H38" s="102"/>
      <c r="I38" s="63"/>
      <c r="J38" s="134"/>
      <c r="K38" s="101"/>
      <c r="L38" s="135"/>
      <c r="M38" s="136"/>
    </row>
    <row r="39" spans="1:13" x14ac:dyDescent="0.25">
      <c r="A39" s="132"/>
      <c r="B39" s="133"/>
      <c r="C39" s="133"/>
      <c r="D39" s="133"/>
      <c r="E39" s="133"/>
      <c r="F39" s="133"/>
      <c r="G39" s="133"/>
      <c r="H39" s="102"/>
      <c r="I39" s="63"/>
      <c r="J39" s="134"/>
      <c r="K39" s="101"/>
      <c r="L39" s="135"/>
      <c r="M39" s="136"/>
    </row>
    <row r="40" spans="1:13" x14ac:dyDescent="0.25">
      <c r="A40" s="132"/>
      <c r="B40" s="133"/>
      <c r="C40" s="133"/>
      <c r="D40" s="133"/>
      <c r="E40" s="133"/>
      <c r="F40" s="133"/>
      <c r="G40" s="133"/>
      <c r="H40" s="102"/>
      <c r="I40" s="63"/>
      <c r="J40" s="134"/>
      <c r="K40" s="101"/>
      <c r="L40" s="135"/>
      <c r="M40" s="136"/>
    </row>
    <row r="41" spans="1:13" ht="15.75" thickBot="1" x14ac:dyDescent="0.3">
      <c r="A41" s="316"/>
      <c r="B41" s="317"/>
      <c r="C41" s="317"/>
      <c r="D41" s="317"/>
      <c r="E41" s="317"/>
      <c r="F41" s="317"/>
      <c r="G41" s="317"/>
      <c r="H41" s="298"/>
      <c r="I41" s="137"/>
      <c r="J41" s="138"/>
      <c r="K41" s="318"/>
      <c r="L41" s="319"/>
      <c r="M41" s="139"/>
    </row>
    <row r="42" spans="1:13" ht="15.75" thickBot="1" x14ac:dyDescent="0.3">
      <c r="A42" s="309" t="s">
        <v>120</v>
      </c>
      <c r="B42" s="310"/>
      <c r="C42" s="310"/>
      <c r="D42" s="310"/>
      <c r="E42" s="310"/>
      <c r="F42" s="310"/>
      <c r="G42" s="310"/>
      <c r="H42" s="310"/>
      <c r="I42" s="310"/>
      <c r="J42" s="310"/>
      <c r="K42" s="310"/>
      <c r="L42" s="311"/>
      <c r="M42" s="140"/>
    </row>
    <row r="43" spans="1:13" x14ac:dyDescent="0.25">
      <c r="A43" s="74"/>
      <c r="B43" s="75"/>
      <c r="C43" s="75"/>
      <c r="D43" s="75"/>
      <c r="E43" s="75"/>
      <c r="F43" s="75"/>
      <c r="G43" s="75"/>
      <c r="H43" s="75"/>
      <c r="I43" s="75"/>
      <c r="J43" s="75"/>
      <c r="K43" s="75"/>
      <c r="L43" s="75"/>
      <c r="M43" s="76"/>
    </row>
    <row r="44" spans="1:13" x14ac:dyDescent="0.25">
      <c r="A44" s="124" t="s">
        <v>123</v>
      </c>
      <c r="B44" s="125"/>
      <c r="C44" s="125"/>
      <c r="D44" s="125"/>
      <c r="E44" s="125"/>
      <c r="F44" s="125"/>
      <c r="G44" s="125"/>
      <c r="H44" s="125"/>
      <c r="I44" s="125"/>
      <c r="J44" s="125"/>
      <c r="K44" s="125"/>
      <c r="L44" s="125"/>
      <c r="M44" s="126"/>
    </row>
    <row r="45" spans="1:13" ht="15.75" thickBot="1" x14ac:dyDescent="0.3">
      <c r="A45" s="141"/>
      <c r="B45" s="96"/>
      <c r="C45" s="96"/>
      <c r="D45" s="96"/>
      <c r="E45" s="96"/>
      <c r="F45" s="96"/>
      <c r="G45" s="96"/>
      <c r="H45" s="96"/>
      <c r="I45" s="96"/>
      <c r="J45" s="96"/>
      <c r="K45" s="96"/>
      <c r="L45" s="96"/>
      <c r="M45" s="98"/>
    </row>
    <row r="46" spans="1:13" ht="25.5" x14ac:dyDescent="0.25">
      <c r="A46" s="142" t="s">
        <v>124</v>
      </c>
      <c r="B46" s="143"/>
      <c r="C46" s="143"/>
      <c r="D46" s="143"/>
      <c r="E46" s="143"/>
      <c r="F46" s="143"/>
      <c r="G46" s="144" t="s">
        <v>110</v>
      </c>
      <c r="H46" s="145" t="s">
        <v>125</v>
      </c>
      <c r="I46" s="146" t="s">
        <v>126</v>
      </c>
      <c r="J46" s="144" t="s">
        <v>127</v>
      </c>
      <c r="K46" s="320" t="s">
        <v>128</v>
      </c>
      <c r="L46" s="321"/>
      <c r="M46" s="147" t="s">
        <v>118</v>
      </c>
    </row>
    <row r="47" spans="1:13" x14ac:dyDescent="0.25">
      <c r="A47" s="148" t="s">
        <v>173</v>
      </c>
      <c r="B47" s="149"/>
      <c r="C47" s="149"/>
      <c r="D47" s="149"/>
      <c r="E47" s="149"/>
      <c r="F47" s="149"/>
      <c r="G47" s="150" t="s">
        <v>174</v>
      </c>
      <c r="H47" s="118">
        <v>50</v>
      </c>
      <c r="I47" s="151">
        <v>6</v>
      </c>
      <c r="J47" s="118">
        <v>300</v>
      </c>
      <c r="K47" s="322">
        <v>2000</v>
      </c>
      <c r="L47" s="323"/>
      <c r="M47" s="152">
        <v>600000</v>
      </c>
    </row>
    <row r="48" spans="1:13" x14ac:dyDescent="0.25">
      <c r="A48" s="148"/>
      <c r="B48" s="153"/>
      <c r="C48" s="153"/>
      <c r="D48" s="153"/>
      <c r="E48" s="153"/>
      <c r="F48" s="153"/>
      <c r="G48" s="154"/>
      <c r="H48" s="118"/>
      <c r="I48" s="118"/>
      <c r="J48" s="118"/>
      <c r="K48" s="155"/>
      <c r="L48" s="156"/>
      <c r="M48" s="157"/>
    </row>
    <row r="49" spans="1:14" x14ac:dyDescent="0.25">
      <c r="A49" s="148"/>
      <c r="B49" s="153"/>
      <c r="C49" s="153"/>
      <c r="D49" s="153"/>
      <c r="E49" s="153"/>
      <c r="F49" s="153"/>
      <c r="G49" s="154"/>
      <c r="H49" s="118"/>
      <c r="I49" s="118"/>
      <c r="J49" s="118"/>
      <c r="K49" s="155"/>
      <c r="L49" s="156"/>
      <c r="M49" s="157"/>
    </row>
    <row r="50" spans="1:14" x14ac:dyDescent="0.25">
      <c r="A50" s="148"/>
      <c r="B50" s="153"/>
      <c r="C50" s="153"/>
      <c r="D50" s="153"/>
      <c r="E50" s="153"/>
      <c r="F50" s="153"/>
      <c r="G50" s="154"/>
      <c r="H50" s="118"/>
      <c r="I50" s="118"/>
      <c r="J50" s="118"/>
      <c r="K50" s="155"/>
      <c r="L50" s="156"/>
      <c r="M50" s="157"/>
    </row>
    <row r="51" spans="1:14" x14ac:dyDescent="0.25">
      <c r="A51" s="148"/>
      <c r="B51" s="153"/>
      <c r="C51" s="153"/>
      <c r="D51" s="153"/>
      <c r="E51" s="153"/>
      <c r="F51" s="153"/>
      <c r="G51" s="154"/>
      <c r="H51" s="118"/>
      <c r="I51" s="118"/>
      <c r="J51" s="118"/>
      <c r="K51" s="155"/>
      <c r="L51" s="156"/>
      <c r="M51" s="157"/>
    </row>
    <row r="52" spans="1:14" ht="15.75" thickBot="1" x14ac:dyDescent="0.3">
      <c r="A52" s="158"/>
      <c r="B52" s="159"/>
      <c r="C52" s="159"/>
      <c r="D52" s="159"/>
      <c r="E52" s="159"/>
      <c r="F52" s="159"/>
      <c r="G52" s="160"/>
      <c r="H52" s="161"/>
      <c r="I52" s="161"/>
      <c r="J52" s="161"/>
      <c r="K52" s="301"/>
      <c r="L52" s="302"/>
      <c r="M52" s="139"/>
    </row>
    <row r="53" spans="1:14" ht="15.75" thickBot="1" x14ac:dyDescent="0.3">
      <c r="A53" s="324" t="s">
        <v>120</v>
      </c>
      <c r="B53" s="325"/>
      <c r="C53" s="325"/>
      <c r="D53" s="325"/>
      <c r="E53" s="325"/>
      <c r="F53" s="325"/>
      <c r="G53" s="325"/>
      <c r="H53" s="325"/>
      <c r="I53" s="325"/>
      <c r="J53" s="325"/>
      <c r="K53" s="325"/>
      <c r="L53" s="326"/>
      <c r="M53" s="162">
        <v>600000</v>
      </c>
    </row>
    <row r="54" spans="1:14" x14ac:dyDescent="0.25">
      <c r="A54" s="74"/>
      <c r="B54" s="75"/>
      <c r="C54" s="75"/>
      <c r="D54" s="75"/>
      <c r="E54" s="75"/>
      <c r="F54" s="75"/>
      <c r="G54" s="75"/>
      <c r="H54" s="75"/>
      <c r="I54" s="75"/>
      <c r="J54" s="75"/>
      <c r="K54" s="75"/>
      <c r="L54" s="75"/>
      <c r="M54" s="76"/>
    </row>
    <row r="55" spans="1:14" x14ac:dyDescent="0.25">
      <c r="A55" s="124" t="s">
        <v>129</v>
      </c>
      <c r="B55" s="125"/>
      <c r="C55" s="125"/>
      <c r="D55" s="125"/>
      <c r="E55" s="125"/>
      <c r="F55" s="125"/>
      <c r="G55" s="125"/>
      <c r="H55" s="125"/>
      <c r="I55" s="125"/>
      <c r="J55" s="125"/>
      <c r="K55" s="125"/>
      <c r="L55" s="125"/>
      <c r="M55" s="126"/>
    </row>
    <row r="56" spans="1:14" ht="15.75" thickBot="1" x14ac:dyDescent="0.3">
      <c r="A56" s="141"/>
      <c r="B56" s="96"/>
      <c r="C56" s="96"/>
      <c r="D56" s="96"/>
      <c r="E56" s="96"/>
      <c r="F56" s="96"/>
      <c r="G56" s="96"/>
      <c r="H56" s="96"/>
      <c r="I56" s="96"/>
      <c r="J56" s="96"/>
      <c r="K56" s="96"/>
      <c r="L56" s="96"/>
      <c r="M56" s="98"/>
    </row>
    <row r="57" spans="1:14" ht="25.5" x14ac:dyDescent="0.25">
      <c r="A57" s="327" t="s">
        <v>130</v>
      </c>
      <c r="B57" s="328"/>
      <c r="C57" s="328"/>
      <c r="D57" s="328"/>
      <c r="E57" s="328"/>
      <c r="F57" s="328"/>
      <c r="G57" s="328"/>
      <c r="H57" s="144" t="s">
        <v>131</v>
      </c>
      <c r="I57" s="146" t="s">
        <v>132</v>
      </c>
      <c r="J57" s="145" t="s">
        <v>133</v>
      </c>
      <c r="K57" s="329" t="s">
        <v>117</v>
      </c>
      <c r="L57" s="330"/>
      <c r="M57" s="163" t="s">
        <v>118</v>
      </c>
    </row>
    <row r="58" spans="1:14" x14ac:dyDescent="0.25">
      <c r="A58" s="164" t="s">
        <v>192</v>
      </c>
      <c r="B58" s="153"/>
      <c r="C58" s="153"/>
      <c r="D58" s="153"/>
      <c r="E58" s="153"/>
      <c r="F58" s="153"/>
      <c r="G58" s="153"/>
      <c r="H58" s="165">
        <v>120000</v>
      </c>
      <c r="I58" s="166">
        <v>185</v>
      </c>
      <c r="J58" s="167">
        <v>222000</v>
      </c>
      <c r="K58" s="168"/>
      <c r="L58" s="169">
        <v>0.25</v>
      </c>
      <c r="M58" s="170">
        <v>888000</v>
      </c>
      <c r="N58" s="171"/>
    </row>
    <row r="59" spans="1:14" x14ac:dyDescent="0.25">
      <c r="A59" s="164"/>
      <c r="B59" s="153"/>
      <c r="C59" s="153"/>
      <c r="D59" s="153"/>
      <c r="E59" s="153"/>
      <c r="F59" s="153"/>
      <c r="G59" s="153"/>
      <c r="H59" s="118"/>
      <c r="I59" s="172"/>
      <c r="J59" s="173"/>
      <c r="K59" s="168"/>
      <c r="L59" s="174"/>
      <c r="M59" s="170"/>
    </row>
    <row r="60" spans="1:14" x14ac:dyDescent="0.25">
      <c r="A60" s="164"/>
      <c r="B60" s="153"/>
      <c r="C60" s="153"/>
      <c r="D60" s="153"/>
      <c r="E60" s="153"/>
      <c r="F60" s="153"/>
      <c r="G60" s="153"/>
      <c r="H60" s="118"/>
      <c r="I60" s="172"/>
      <c r="J60" s="173"/>
      <c r="K60" s="168"/>
      <c r="L60" s="175"/>
      <c r="M60" s="170"/>
    </row>
    <row r="61" spans="1:14" x14ac:dyDescent="0.25">
      <c r="A61" s="164"/>
      <c r="B61" s="153"/>
      <c r="C61" s="153"/>
      <c r="D61" s="153"/>
      <c r="E61" s="153"/>
      <c r="F61" s="153"/>
      <c r="G61" s="153"/>
      <c r="H61" s="118"/>
      <c r="I61" s="172"/>
      <c r="J61" s="173"/>
      <c r="K61" s="176"/>
      <c r="L61" s="175"/>
      <c r="M61" s="170"/>
    </row>
    <row r="62" spans="1:14" x14ac:dyDescent="0.25">
      <c r="A62" s="164"/>
      <c r="B62" s="153"/>
      <c r="C62" s="153"/>
      <c r="D62" s="153"/>
      <c r="E62" s="153"/>
      <c r="F62" s="153"/>
      <c r="G62" s="153"/>
      <c r="H62" s="118"/>
      <c r="I62" s="172"/>
      <c r="J62" s="173"/>
      <c r="K62" s="176"/>
      <c r="L62" s="175"/>
      <c r="M62" s="170"/>
    </row>
    <row r="63" spans="1:14" ht="15.75" thickBot="1" x14ac:dyDescent="0.3">
      <c r="A63" s="331"/>
      <c r="B63" s="332"/>
      <c r="C63" s="332"/>
      <c r="D63" s="332"/>
      <c r="E63" s="332"/>
      <c r="F63" s="332"/>
      <c r="G63" s="332"/>
      <c r="H63" s="161"/>
      <c r="I63" s="161"/>
      <c r="J63" s="161"/>
      <c r="K63" s="333"/>
      <c r="L63" s="333"/>
      <c r="M63" s="139"/>
    </row>
    <row r="64" spans="1:14" ht="15.75" thickBot="1" x14ac:dyDescent="0.3">
      <c r="A64" s="324" t="s">
        <v>120</v>
      </c>
      <c r="B64" s="325"/>
      <c r="C64" s="325"/>
      <c r="D64" s="325"/>
      <c r="E64" s="325"/>
      <c r="F64" s="325"/>
      <c r="G64" s="325"/>
      <c r="H64" s="325"/>
      <c r="I64" s="325"/>
      <c r="J64" s="325"/>
      <c r="K64" s="325"/>
      <c r="L64" s="326"/>
      <c r="M64" s="179">
        <v>888000</v>
      </c>
    </row>
    <row r="65" spans="1:13" ht="15.75" thickBot="1" x14ac:dyDescent="0.3">
      <c r="A65" s="74"/>
      <c r="B65" s="75"/>
      <c r="C65" s="75"/>
      <c r="D65" s="75"/>
      <c r="E65" s="75"/>
      <c r="F65" s="75"/>
      <c r="G65" s="75"/>
      <c r="H65" s="75"/>
      <c r="I65" s="75"/>
      <c r="J65" s="75"/>
      <c r="K65" s="75"/>
      <c r="L65" s="75"/>
      <c r="M65" s="76"/>
    </row>
    <row r="66" spans="1:13" ht="15.75" thickBot="1" x14ac:dyDescent="0.3">
      <c r="A66" s="309" t="s">
        <v>134</v>
      </c>
      <c r="B66" s="310"/>
      <c r="C66" s="310"/>
      <c r="D66" s="310"/>
      <c r="E66" s="310"/>
      <c r="F66" s="310"/>
      <c r="G66" s="310"/>
      <c r="H66" s="310"/>
      <c r="I66" s="310"/>
      <c r="J66" s="310"/>
      <c r="K66" s="310"/>
      <c r="L66" s="311"/>
      <c r="M66" s="122">
        <v>1813742</v>
      </c>
    </row>
  </sheetData>
  <mergeCells count="36">
    <mergeCell ref="A66:L66"/>
    <mergeCell ref="A53:L53"/>
    <mergeCell ref="A57:G57"/>
    <mergeCell ref="K57:L57"/>
    <mergeCell ref="A63:G63"/>
    <mergeCell ref="K63:L63"/>
    <mergeCell ref="A64:L64"/>
    <mergeCell ref="K52:L52"/>
    <mergeCell ref="A29:C29"/>
    <mergeCell ref="A30:G30"/>
    <mergeCell ref="H30:I30"/>
    <mergeCell ref="K30:L30"/>
    <mergeCell ref="A31:L31"/>
    <mergeCell ref="A35:H35"/>
    <mergeCell ref="K35:L35"/>
    <mergeCell ref="A41:H41"/>
    <mergeCell ref="K41:L41"/>
    <mergeCell ref="A42:L42"/>
    <mergeCell ref="K46:L46"/>
    <mergeCell ref="K47:L47"/>
    <mergeCell ref="E13:G13"/>
    <mergeCell ref="A15:M15"/>
    <mergeCell ref="B17:H17"/>
    <mergeCell ref="K17:L17"/>
    <mergeCell ref="A28:G28"/>
    <mergeCell ref="B18:H18"/>
    <mergeCell ref="K18:L18"/>
    <mergeCell ref="A23:G23"/>
    <mergeCell ref="H23:I23"/>
    <mergeCell ref="K23:L23"/>
    <mergeCell ref="A24:G24"/>
    <mergeCell ref="A25:G25"/>
    <mergeCell ref="A26:G26"/>
    <mergeCell ref="A27:G27"/>
    <mergeCell ref="H27:I27"/>
    <mergeCell ref="K27:L2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7"/>
  <sheetViews>
    <sheetView zoomScale="75" zoomScaleNormal="75" workbookViewId="0">
      <selection activeCell="M68" sqref="M68"/>
    </sheetView>
  </sheetViews>
  <sheetFormatPr baseColWidth="10" defaultRowHeight="15" x14ac:dyDescent="0.25"/>
  <cols>
    <col min="1" max="1" width="16.7109375" style="38" customWidth="1"/>
    <col min="2" max="4" width="11.42578125" style="38"/>
    <col min="5" max="5" width="16.42578125" style="38" customWidth="1"/>
    <col min="6" max="7" width="11.42578125" style="38"/>
    <col min="8" max="8" width="13.85546875" style="38" bestFit="1" customWidth="1"/>
    <col min="9" max="9" width="15.5703125" style="38" customWidth="1"/>
    <col min="10" max="10" width="18.5703125" style="38" customWidth="1"/>
    <col min="11" max="11" width="11.42578125" style="38"/>
    <col min="12" max="12" width="13.42578125" style="38"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69"/>
      <c r="D13" s="69"/>
      <c r="E13" s="278" t="s">
        <v>105</v>
      </c>
      <c r="F13" s="279"/>
      <c r="G13" s="279"/>
      <c r="H13" s="69" t="s">
        <v>95</v>
      </c>
      <c r="I13" s="69" t="s">
        <v>96</v>
      </c>
      <c r="J13" s="71"/>
      <c r="K13" s="69"/>
      <c r="L13" s="69"/>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30" customHeight="1" thickBot="1" x14ac:dyDescent="0.3">
      <c r="A17" s="77" t="s">
        <v>107</v>
      </c>
      <c r="B17" s="283" t="s">
        <v>108</v>
      </c>
      <c r="C17" s="284"/>
      <c r="D17" s="284"/>
      <c r="E17" s="284"/>
      <c r="F17" s="284"/>
      <c r="G17" s="284"/>
      <c r="H17" s="284"/>
      <c r="I17" s="78"/>
      <c r="J17" s="79" t="s">
        <v>109</v>
      </c>
      <c r="K17" s="285" t="s">
        <v>110</v>
      </c>
      <c r="L17" s="286"/>
      <c r="M17" s="77" t="s">
        <v>111</v>
      </c>
    </row>
    <row r="18" spans="1:13" ht="17.25" hidden="1" customHeight="1" x14ac:dyDescent="0.25">
      <c r="A18" s="77" t="s">
        <v>107</v>
      </c>
      <c r="B18" s="283" t="s">
        <v>108</v>
      </c>
      <c r="C18" s="284"/>
      <c r="D18" s="284"/>
      <c r="E18" s="284"/>
      <c r="F18" s="284"/>
      <c r="G18" s="284"/>
      <c r="H18" s="284"/>
      <c r="I18" s="78"/>
      <c r="J18" s="80"/>
      <c r="K18" s="285" t="s">
        <v>110</v>
      </c>
      <c r="L18" s="286"/>
      <c r="M18" s="77" t="s">
        <v>111</v>
      </c>
    </row>
    <row r="19" spans="1:13" ht="15.75" customHeight="1" thickBot="1" x14ac:dyDescent="0.3">
      <c r="A19" s="81" t="s">
        <v>70</v>
      </c>
      <c r="B19" s="82" t="s">
        <v>145</v>
      </c>
      <c r="C19" s="83"/>
      <c r="D19" s="83"/>
      <c r="E19" s="83"/>
      <c r="F19" s="83"/>
      <c r="G19" s="83"/>
      <c r="H19" s="83"/>
      <c r="I19" s="83"/>
      <c r="J19" s="185"/>
      <c r="K19" s="86" t="s">
        <v>136</v>
      </c>
      <c r="L19" s="87"/>
      <c r="M19" s="88"/>
    </row>
    <row r="20" spans="1:13" ht="6"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165</v>
      </c>
      <c r="B24" s="288"/>
      <c r="C24" s="288"/>
      <c r="D24" s="288"/>
      <c r="E24" s="288"/>
      <c r="F24" s="288"/>
      <c r="G24" s="290"/>
      <c r="H24" s="101"/>
      <c r="I24" s="102"/>
      <c r="J24" s="103">
        <v>2894.595439739413</v>
      </c>
      <c r="K24" s="104"/>
      <c r="L24" s="186">
        <v>0.78180719120378273</v>
      </c>
      <c r="M24" s="106">
        <f>J24/L24</f>
        <v>3702.4415639903209</v>
      </c>
    </row>
    <row r="25" spans="1:13" x14ac:dyDescent="0.25">
      <c r="A25" s="287" t="s">
        <v>166</v>
      </c>
      <c r="B25" s="288"/>
      <c r="C25" s="288"/>
      <c r="D25" s="288"/>
      <c r="E25" s="288"/>
      <c r="F25" s="288"/>
      <c r="G25" s="290"/>
      <c r="H25" s="187"/>
      <c r="I25" s="188"/>
      <c r="J25" s="103">
        <v>9117.874918566773</v>
      </c>
      <c r="K25" s="189"/>
      <c r="L25" s="186">
        <f>+L24</f>
        <v>0.78180719120378273</v>
      </c>
      <c r="M25" s="106">
        <f>J25/L25</f>
        <v>11662.562101184541</v>
      </c>
    </row>
    <row r="26" spans="1:13" x14ac:dyDescent="0.25">
      <c r="A26" s="287"/>
      <c r="B26" s="288"/>
      <c r="C26" s="288"/>
      <c r="D26" s="288"/>
      <c r="E26" s="288"/>
      <c r="F26" s="288"/>
      <c r="G26" s="290"/>
      <c r="H26" s="190"/>
      <c r="I26" s="191"/>
      <c r="J26" s="103"/>
      <c r="K26" s="192"/>
      <c r="L26" s="193"/>
      <c r="M26" s="106"/>
    </row>
    <row r="27" spans="1:13" x14ac:dyDescent="0.25">
      <c r="A27" s="287"/>
      <c r="B27" s="288"/>
      <c r="C27" s="288"/>
      <c r="D27" s="288"/>
      <c r="E27" s="288"/>
      <c r="F27" s="288"/>
      <c r="G27" s="290"/>
      <c r="H27" s="110"/>
      <c r="I27" s="111"/>
      <c r="J27" s="103"/>
      <c r="K27" s="112"/>
      <c r="L27" s="186"/>
      <c r="M27" s="106"/>
    </row>
    <row r="28" spans="1:13" x14ac:dyDescent="0.25">
      <c r="A28" s="194"/>
      <c r="B28" s="195"/>
      <c r="C28" s="195"/>
      <c r="D28" s="195"/>
      <c r="E28" s="196"/>
      <c r="F28" s="196"/>
      <c r="G28" s="197"/>
      <c r="H28" s="110"/>
      <c r="I28" s="111"/>
      <c r="J28" s="103"/>
      <c r="K28" s="112"/>
      <c r="L28" s="113"/>
      <c r="M28" s="107"/>
    </row>
    <row r="29" spans="1:13" x14ac:dyDescent="0.25">
      <c r="A29" s="303" t="s">
        <v>119</v>
      </c>
      <c r="B29" s="304"/>
      <c r="C29" s="304"/>
      <c r="D29" s="115"/>
      <c r="E29" s="116"/>
      <c r="F29" s="116"/>
      <c r="G29" s="117"/>
      <c r="H29" s="110"/>
      <c r="I29" s="111"/>
      <c r="J29" s="118"/>
      <c r="K29" s="112"/>
      <c r="L29" s="183">
        <v>0.05</v>
      </c>
      <c r="M29" s="119">
        <f>M65*L29</f>
        <v>3081.1054967926534</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f>SUM(M24:M30)</f>
        <v>18446.109161967517</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28" t="s">
        <v>110</v>
      </c>
      <c r="J35" s="129" t="s">
        <v>111</v>
      </c>
      <c r="K35" s="315" t="s">
        <v>122</v>
      </c>
      <c r="L35" s="314"/>
      <c r="M35" s="131" t="s">
        <v>118</v>
      </c>
    </row>
    <row r="36" spans="1:13" x14ac:dyDescent="0.25">
      <c r="A36" s="132" t="s">
        <v>201</v>
      </c>
      <c r="B36" s="133"/>
      <c r="C36" s="133"/>
      <c r="D36" s="133"/>
      <c r="E36" s="133"/>
      <c r="F36" s="133"/>
      <c r="G36" s="133"/>
      <c r="H36" s="133"/>
      <c r="I36" s="150" t="s">
        <v>136</v>
      </c>
      <c r="J36" s="134">
        <v>1</v>
      </c>
      <c r="K36" s="101"/>
      <c r="L36" s="184">
        <v>402143.43429124961</v>
      </c>
      <c r="M36" s="106">
        <f>J36*L36</f>
        <v>402143.43429124961</v>
      </c>
    </row>
    <row r="37" spans="1:13" x14ac:dyDescent="0.25">
      <c r="A37" s="132" t="s">
        <v>202</v>
      </c>
      <c r="B37" s="198"/>
      <c r="C37" s="198"/>
      <c r="D37" s="198"/>
      <c r="E37" s="198"/>
      <c r="F37" s="198"/>
      <c r="G37" s="198"/>
      <c r="H37" s="198"/>
      <c r="I37" s="200" t="s">
        <v>148</v>
      </c>
      <c r="J37" s="199">
        <v>1</v>
      </c>
      <c r="K37" s="187"/>
      <c r="L37" s="184">
        <v>6072.8331964413983</v>
      </c>
      <c r="M37" s="106">
        <f>J37*L37</f>
        <v>6072.8331964413983</v>
      </c>
    </row>
    <row r="38" spans="1:13" x14ac:dyDescent="0.25">
      <c r="A38" s="132" t="s">
        <v>203</v>
      </c>
      <c r="B38" s="198"/>
      <c r="C38" s="198"/>
      <c r="D38" s="198"/>
      <c r="E38" s="198"/>
      <c r="F38" s="198"/>
      <c r="G38" s="198"/>
      <c r="H38" s="198"/>
      <c r="I38" s="200" t="s">
        <v>138</v>
      </c>
      <c r="J38" s="199">
        <v>4.5999999999999996</v>
      </c>
      <c r="K38" s="187"/>
      <c r="L38" s="184">
        <v>8147.0681304488216</v>
      </c>
      <c r="M38" s="106">
        <f>J38*L38</f>
        <v>37476.513400064578</v>
      </c>
    </row>
    <row r="39" spans="1:13" x14ac:dyDescent="0.25">
      <c r="A39" s="132"/>
      <c r="B39" s="198"/>
      <c r="C39" s="198"/>
      <c r="D39" s="198"/>
      <c r="E39" s="198"/>
      <c r="F39" s="198"/>
      <c r="G39" s="198"/>
      <c r="H39" s="198"/>
      <c r="I39" s="150"/>
      <c r="J39" s="199"/>
      <c r="K39" s="187"/>
      <c r="L39" s="184"/>
      <c r="M39" s="106"/>
    </row>
    <row r="40" spans="1:13" x14ac:dyDescent="0.25">
      <c r="A40" s="132"/>
      <c r="B40" s="198"/>
      <c r="C40" s="198"/>
      <c r="D40" s="198"/>
      <c r="E40" s="198"/>
      <c r="F40" s="198"/>
      <c r="G40" s="198"/>
      <c r="H40" s="198"/>
      <c r="I40" s="150"/>
      <c r="J40" s="199"/>
      <c r="K40" s="187"/>
      <c r="L40" s="184"/>
      <c r="M40" s="106"/>
    </row>
    <row r="41" spans="1:13" x14ac:dyDescent="0.25">
      <c r="A41" s="132"/>
      <c r="B41" s="198"/>
      <c r="C41" s="198"/>
      <c r="D41" s="198"/>
      <c r="E41" s="198"/>
      <c r="F41" s="198"/>
      <c r="G41" s="198"/>
      <c r="H41" s="198"/>
      <c r="I41" s="150"/>
      <c r="J41" s="199"/>
      <c r="K41" s="187"/>
      <c r="L41" s="184"/>
      <c r="M41" s="106"/>
    </row>
    <row r="42" spans="1:13" ht="15.75" thickBot="1" x14ac:dyDescent="0.3">
      <c r="A42" s="132"/>
      <c r="B42" s="159"/>
      <c r="C42" s="159"/>
      <c r="D42" s="159"/>
      <c r="E42" s="159"/>
      <c r="F42" s="159"/>
      <c r="G42" s="159"/>
      <c r="H42" s="159"/>
      <c r="I42" s="201"/>
      <c r="J42" s="161"/>
      <c r="K42" s="202"/>
      <c r="L42" s="184"/>
      <c r="M42" s="106"/>
    </row>
    <row r="43" spans="1:13" ht="15.75" thickBot="1" x14ac:dyDescent="0.3">
      <c r="A43" s="309" t="s">
        <v>120</v>
      </c>
      <c r="B43" s="310"/>
      <c r="C43" s="310"/>
      <c r="D43" s="310"/>
      <c r="E43" s="310"/>
      <c r="F43" s="310"/>
      <c r="G43" s="310"/>
      <c r="H43" s="310"/>
      <c r="I43" s="310"/>
      <c r="J43" s="310"/>
      <c r="K43" s="310"/>
      <c r="L43" s="311"/>
      <c r="M43" s="180">
        <f>SUM(M36:M42)</f>
        <v>445692.78088775557</v>
      </c>
    </row>
    <row r="44" spans="1:13" x14ac:dyDescent="0.25">
      <c r="A44" s="74"/>
      <c r="B44" s="75"/>
      <c r="C44" s="75"/>
      <c r="D44" s="75"/>
      <c r="E44" s="75"/>
      <c r="F44" s="75"/>
      <c r="G44" s="75"/>
      <c r="H44" s="75"/>
      <c r="I44" s="75"/>
      <c r="J44" s="75"/>
      <c r="K44" s="75"/>
      <c r="L44" s="75"/>
      <c r="M44" s="76"/>
    </row>
    <row r="45" spans="1:13" x14ac:dyDescent="0.25">
      <c r="A45" s="124" t="s">
        <v>123</v>
      </c>
      <c r="B45" s="125"/>
      <c r="C45" s="125"/>
      <c r="D45" s="125"/>
      <c r="E45" s="125"/>
      <c r="F45" s="125"/>
      <c r="G45" s="125"/>
      <c r="H45" s="125"/>
      <c r="I45" s="125"/>
      <c r="J45" s="125"/>
      <c r="K45" s="125"/>
      <c r="L45" s="125"/>
      <c r="M45" s="126"/>
    </row>
    <row r="46" spans="1:13" ht="15.75" thickBot="1" x14ac:dyDescent="0.3">
      <c r="A46" s="141"/>
      <c r="B46" s="96"/>
      <c r="C46" s="96"/>
      <c r="D46" s="96"/>
      <c r="E46" s="96"/>
      <c r="F46" s="96"/>
      <c r="G46" s="96"/>
      <c r="H46" s="96"/>
      <c r="I46" s="96"/>
      <c r="J46" s="96"/>
      <c r="K46" s="96"/>
      <c r="L46" s="96"/>
      <c r="M46" s="98"/>
    </row>
    <row r="47" spans="1:13" ht="25.5" x14ac:dyDescent="0.25">
      <c r="A47" s="142" t="s">
        <v>124</v>
      </c>
      <c r="B47" s="143"/>
      <c r="C47" s="143"/>
      <c r="D47" s="143"/>
      <c r="E47" s="143"/>
      <c r="F47" s="143"/>
      <c r="G47" s="144" t="s">
        <v>110</v>
      </c>
      <c r="H47" s="145" t="s">
        <v>125</v>
      </c>
      <c r="I47" s="146" t="s">
        <v>126</v>
      </c>
      <c r="J47" s="144" t="s">
        <v>127</v>
      </c>
      <c r="K47" s="320" t="s">
        <v>128</v>
      </c>
      <c r="L47" s="321"/>
      <c r="M47" s="147" t="s">
        <v>118</v>
      </c>
    </row>
    <row r="48" spans="1:13" x14ac:dyDescent="0.25">
      <c r="A48" s="148" t="s">
        <v>179</v>
      </c>
      <c r="B48" s="149"/>
      <c r="C48" s="149"/>
      <c r="D48" s="149"/>
      <c r="E48" s="149"/>
      <c r="F48" s="149"/>
      <c r="G48" s="150" t="s">
        <v>141</v>
      </c>
      <c r="H48" s="118">
        <v>1</v>
      </c>
      <c r="I48" s="151">
        <v>40</v>
      </c>
      <c r="J48" s="118">
        <f>H48*I48</f>
        <v>40</v>
      </c>
      <c r="K48" s="322">
        <v>1100</v>
      </c>
      <c r="L48" s="323"/>
      <c r="M48" s="152">
        <f>J48*K48</f>
        <v>44000</v>
      </c>
    </row>
    <row r="49" spans="1:14" x14ac:dyDescent="0.25">
      <c r="A49" s="148"/>
      <c r="B49" s="153"/>
      <c r="C49" s="153"/>
      <c r="D49" s="153"/>
      <c r="E49" s="153"/>
      <c r="F49" s="153"/>
      <c r="G49" s="150"/>
      <c r="H49" s="118"/>
      <c r="I49" s="151"/>
      <c r="J49" s="118"/>
      <c r="K49" s="322"/>
      <c r="L49" s="323"/>
      <c r="M49" s="152"/>
    </row>
    <row r="50" spans="1:14" x14ac:dyDescent="0.25">
      <c r="A50" s="148"/>
      <c r="B50" s="153"/>
      <c r="C50" s="153"/>
      <c r="D50" s="153"/>
      <c r="E50" s="153"/>
      <c r="F50" s="153"/>
      <c r="G50" s="150"/>
      <c r="H50" s="118"/>
      <c r="I50" s="151"/>
      <c r="J50" s="118"/>
      <c r="K50" s="322"/>
      <c r="L50" s="323"/>
      <c r="M50" s="152"/>
    </row>
    <row r="51" spans="1:14" x14ac:dyDescent="0.25">
      <c r="A51" s="148"/>
      <c r="B51" s="153"/>
      <c r="C51" s="153"/>
      <c r="D51" s="153"/>
      <c r="E51" s="153"/>
      <c r="F51" s="153"/>
      <c r="G51" s="150"/>
      <c r="H51" s="118"/>
      <c r="I51" s="151"/>
      <c r="J51" s="118"/>
      <c r="K51" s="322"/>
      <c r="L51" s="323"/>
      <c r="M51" s="152"/>
    </row>
    <row r="52" spans="1:14" x14ac:dyDescent="0.25">
      <c r="A52" s="148"/>
      <c r="B52" s="153"/>
      <c r="C52" s="153"/>
      <c r="D52" s="153"/>
      <c r="E52" s="153"/>
      <c r="F52" s="153"/>
      <c r="G52" s="154"/>
      <c r="H52" s="118"/>
      <c r="I52" s="118"/>
      <c r="J52" s="118"/>
      <c r="K52" s="155"/>
      <c r="L52" s="156"/>
      <c r="M52" s="157"/>
    </row>
    <row r="53" spans="1:14" ht="15.75" thickBot="1" x14ac:dyDescent="0.3">
      <c r="A53" s="158"/>
      <c r="B53" s="159"/>
      <c r="C53" s="159"/>
      <c r="D53" s="159"/>
      <c r="E53" s="159"/>
      <c r="F53" s="159"/>
      <c r="G53" s="160"/>
      <c r="H53" s="161"/>
      <c r="I53" s="161"/>
      <c r="J53" s="161"/>
      <c r="K53" s="301"/>
      <c r="L53" s="302"/>
      <c r="M53" s="181"/>
    </row>
    <row r="54" spans="1:14" ht="15.75" thickBot="1" x14ac:dyDescent="0.3">
      <c r="A54" s="324" t="s">
        <v>120</v>
      </c>
      <c r="B54" s="325"/>
      <c r="C54" s="325"/>
      <c r="D54" s="325"/>
      <c r="E54" s="325"/>
      <c r="F54" s="325"/>
      <c r="G54" s="325"/>
      <c r="H54" s="325"/>
      <c r="I54" s="325"/>
      <c r="J54" s="325"/>
      <c r="K54" s="325"/>
      <c r="L54" s="326"/>
      <c r="M54" s="162">
        <f>M48+M49+M50+M51+M52</f>
        <v>44000</v>
      </c>
    </row>
    <row r="55" spans="1:14" x14ac:dyDescent="0.25">
      <c r="A55" s="74"/>
      <c r="B55" s="75"/>
      <c r="C55" s="75"/>
      <c r="D55" s="75"/>
      <c r="E55" s="75"/>
      <c r="F55" s="75"/>
      <c r="G55" s="75"/>
      <c r="H55" s="75"/>
      <c r="I55" s="75"/>
      <c r="J55" s="75"/>
      <c r="K55" s="75"/>
      <c r="L55" s="75"/>
      <c r="M55" s="76"/>
    </row>
    <row r="56" spans="1:14" x14ac:dyDescent="0.25">
      <c r="A56" s="124" t="s">
        <v>129</v>
      </c>
      <c r="B56" s="125"/>
      <c r="C56" s="125"/>
      <c r="D56" s="125"/>
      <c r="E56" s="125"/>
      <c r="F56" s="125"/>
      <c r="G56" s="125"/>
      <c r="H56" s="125"/>
      <c r="I56" s="125"/>
      <c r="J56" s="125"/>
      <c r="K56" s="125"/>
      <c r="L56" s="125"/>
      <c r="M56" s="126"/>
    </row>
    <row r="57" spans="1:14" ht="15.75" thickBot="1" x14ac:dyDescent="0.3">
      <c r="A57" s="141"/>
      <c r="B57" s="96"/>
      <c r="C57" s="96"/>
      <c r="D57" s="96"/>
      <c r="E57" s="96"/>
      <c r="F57" s="96"/>
      <c r="G57" s="96"/>
      <c r="H57" s="96"/>
      <c r="I57" s="96"/>
      <c r="J57" s="96"/>
      <c r="K57" s="96"/>
      <c r="L57" s="96"/>
      <c r="M57" s="98"/>
    </row>
    <row r="58" spans="1:14" ht="25.5" x14ac:dyDescent="0.25">
      <c r="A58" s="327" t="s">
        <v>130</v>
      </c>
      <c r="B58" s="328"/>
      <c r="C58" s="328"/>
      <c r="D58" s="328"/>
      <c r="E58" s="328"/>
      <c r="F58" s="328"/>
      <c r="G58" s="328"/>
      <c r="H58" s="144" t="s">
        <v>131</v>
      </c>
      <c r="I58" s="146" t="s">
        <v>132</v>
      </c>
      <c r="J58" s="145" t="s">
        <v>133</v>
      </c>
      <c r="K58" s="329" t="s">
        <v>117</v>
      </c>
      <c r="L58" s="330"/>
      <c r="M58" s="163" t="s">
        <v>118</v>
      </c>
    </row>
    <row r="59" spans="1:14" x14ac:dyDescent="0.25">
      <c r="A59" s="164" t="s">
        <v>190</v>
      </c>
      <c r="B59" s="153"/>
      <c r="C59" s="153"/>
      <c r="D59" s="153"/>
      <c r="E59" s="153"/>
      <c r="F59" s="153"/>
      <c r="G59" s="153"/>
      <c r="H59" s="165">
        <v>180000</v>
      </c>
      <c r="I59" s="166">
        <v>185</v>
      </c>
      <c r="J59" s="167">
        <v>289059.65210999997</v>
      </c>
      <c r="K59" s="168"/>
      <c r="L59" s="203">
        <f>+L24*8</f>
        <v>6.2544575296302618</v>
      </c>
      <c r="M59" s="182">
        <f>J59/L59</f>
        <v>46216.582451889793</v>
      </c>
      <c r="N59" s="171"/>
    </row>
    <row r="60" spans="1:14" x14ac:dyDescent="0.25">
      <c r="A60" s="164" t="s">
        <v>188</v>
      </c>
      <c r="B60" s="153"/>
      <c r="C60" s="153"/>
      <c r="D60" s="153"/>
      <c r="E60" s="153"/>
      <c r="F60" s="153"/>
      <c r="G60" s="153"/>
      <c r="H60" s="165">
        <v>50000</v>
      </c>
      <c r="I60" s="166">
        <v>185</v>
      </c>
      <c r="J60" s="167">
        <v>96353.217369999998</v>
      </c>
      <c r="K60" s="168"/>
      <c r="L60" s="203">
        <f>+L59</f>
        <v>6.2544575296302618</v>
      </c>
      <c r="M60" s="182">
        <f>J60/L60</f>
        <v>15405.527483963268</v>
      </c>
    </row>
    <row r="61" spans="1:14" x14ac:dyDescent="0.25">
      <c r="A61" s="164"/>
      <c r="B61" s="153"/>
      <c r="C61" s="153"/>
      <c r="D61" s="153"/>
      <c r="E61" s="153"/>
      <c r="F61" s="153"/>
      <c r="G61" s="153"/>
      <c r="H61" s="165"/>
      <c r="I61" s="166"/>
      <c r="J61" s="167"/>
      <c r="K61" s="168"/>
      <c r="L61" s="204"/>
      <c r="M61" s="182"/>
    </row>
    <row r="62" spans="1:14" x14ac:dyDescent="0.25">
      <c r="A62" s="164"/>
      <c r="B62" s="153"/>
      <c r="C62" s="153"/>
      <c r="D62" s="153"/>
      <c r="E62" s="153"/>
      <c r="F62" s="153"/>
      <c r="G62" s="153"/>
      <c r="H62" s="118"/>
      <c r="I62" s="172"/>
      <c r="J62" s="173"/>
      <c r="K62" s="176"/>
      <c r="L62" s="175"/>
      <c r="M62" s="170"/>
    </row>
    <row r="63" spans="1:14" x14ac:dyDescent="0.25">
      <c r="A63" s="164"/>
      <c r="B63" s="153"/>
      <c r="C63" s="153"/>
      <c r="D63" s="153"/>
      <c r="E63" s="153"/>
      <c r="F63" s="153"/>
      <c r="G63" s="153"/>
      <c r="H63" s="118"/>
      <c r="I63" s="172"/>
      <c r="J63" s="173"/>
      <c r="K63" s="176"/>
      <c r="L63" s="175"/>
      <c r="M63" s="170"/>
    </row>
    <row r="64" spans="1:14" ht="15.75" thickBot="1" x14ac:dyDescent="0.3">
      <c r="A64" s="331"/>
      <c r="B64" s="332"/>
      <c r="C64" s="332"/>
      <c r="D64" s="332"/>
      <c r="E64" s="332"/>
      <c r="F64" s="332"/>
      <c r="G64" s="332"/>
      <c r="H64" s="161"/>
      <c r="I64" s="161"/>
      <c r="J64" s="161"/>
      <c r="K64" s="333"/>
      <c r="L64" s="333"/>
      <c r="M64" s="181"/>
    </row>
    <row r="65" spans="1:13" ht="15.75" thickBot="1" x14ac:dyDescent="0.3">
      <c r="A65" s="324" t="s">
        <v>120</v>
      </c>
      <c r="B65" s="325"/>
      <c r="C65" s="325"/>
      <c r="D65" s="325"/>
      <c r="E65" s="325"/>
      <c r="F65" s="325"/>
      <c r="G65" s="325"/>
      <c r="H65" s="325"/>
      <c r="I65" s="325"/>
      <c r="J65" s="325"/>
      <c r="K65" s="325"/>
      <c r="L65" s="326"/>
      <c r="M65" s="205">
        <f>SUM(M59:M64)</f>
        <v>61622.109935853063</v>
      </c>
    </row>
    <row r="66" spans="1:13" ht="15.75" thickBot="1" x14ac:dyDescent="0.3">
      <c r="A66" s="74"/>
      <c r="B66" s="75"/>
      <c r="C66" s="75"/>
      <c r="D66" s="75"/>
      <c r="E66" s="75"/>
      <c r="F66" s="75"/>
      <c r="G66" s="75"/>
      <c r="H66" s="75"/>
      <c r="I66" s="75"/>
      <c r="J66" s="75"/>
      <c r="K66" s="75"/>
      <c r="L66" s="75"/>
      <c r="M66" s="76"/>
    </row>
    <row r="67" spans="1:13" ht="15.75" thickBot="1" x14ac:dyDescent="0.3">
      <c r="A67" s="309" t="s">
        <v>134</v>
      </c>
      <c r="B67" s="310"/>
      <c r="C67" s="310"/>
      <c r="D67" s="310"/>
      <c r="E67" s="310"/>
      <c r="F67" s="310"/>
      <c r="G67" s="310"/>
      <c r="H67" s="310"/>
      <c r="I67" s="310"/>
      <c r="J67" s="310"/>
      <c r="K67" s="310"/>
      <c r="L67" s="311"/>
      <c r="M67" s="122">
        <f>ROUND(M31+M43+M54+M65,1)</f>
        <v>569761</v>
      </c>
    </row>
  </sheetData>
  <mergeCells count="34">
    <mergeCell ref="A67:L67"/>
    <mergeCell ref="A58:G58"/>
    <mergeCell ref="K58:L58"/>
    <mergeCell ref="A64:G64"/>
    <mergeCell ref="K64:L64"/>
    <mergeCell ref="A65:L65"/>
    <mergeCell ref="A54:L54"/>
    <mergeCell ref="K30:L30"/>
    <mergeCell ref="A31:L31"/>
    <mergeCell ref="A35:H35"/>
    <mergeCell ref="K35:L35"/>
    <mergeCell ref="A43:L43"/>
    <mergeCell ref="K47:L47"/>
    <mergeCell ref="H30:I30"/>
    <mergeCell ref="K48:L48"/>
    <mergeCell ref="K49:L49"/>
    <mergeCell ref="K50:L50"/>
    <mergeCell ref="K51:L51"/>
    <mergeCell ref="K53:L53"/>
    <mergeCell ref="A25:G25"/>
    <mergeCell ref="A26:G26"/>
    <mergeCell ref="A27:G27"/>
    <mergeCell ref="A29:C29"/>
    <mergeCell ref="A30:G30"/>
    <mergeCell ref="A24:G24"/>
    <mergeCell ref="E13:G13"/>
    <mergeCell ref="A15:M15"/>
    <mergeCell ref="B17:H17"/>
    <mergeCell ref="K17:L17"/>
    <mergeCell ref="B18:H18"/>
    <mergeCell ref="K18:L18"/>
    <mergeCell ref="A23:G23"/>
    <mergeCell ref="H23:I23"/>
    <mergeCell ref="K23:L23"/>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7"/>
  <sheetViews>
    <sheetView zoomScale="75" zoomScaleNormal="75" workbookViewId="0">
      <selection activeCell="F22" sqref="F22"/>
    </sheetView>
  </sheetViews>
  <sheetFormatPr baseColWidth="10" defaultRowHeight="15" x14ac:dyDescent="0.25"/>
  <cols>
    <col min="1" max="1" width="16.5703125" style="38" customWidth="1"/>
    <col min="2" max="4" width="11.42578125" style="38"/>
    <col min="5" max="5" width="14.7109375" style="38" customWidth="1"/>
    <col min="6" max="6" width="11.5703125" style="38" customWidth="1"/>
    <col min="7" max="7" width="11.42578125" style="38"/>
    <col min="8" max="8" width="12.85546875" style="38" customWidth="1"/>
    <col min="9" max="9" width="15.5703125" style="38" customWidth="1"/>
    <col min="10" max="10" width="18.5703125" style="38" customWidth="1"/>
    <col min="11" max="11" width="11.42578125" style="38"/>
    <col min="12" max="12" width="14.28515625" style="38" bestFit="1"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69"/>
      <c r="D13" s="69"/>
      <c r="E13" s="278" t="s">
        <v>105</v>
      </c>
      <c r="F13" s="279"/>
      <c r="G13" s="279"/>
      <c r="H13" s="69" t="s">
        <v>95</v>
      </c>
      <c r="I13" s="69" t="s">
        <v>96</v>
      </c>
      <c r="J13" s="71"/>
      <c r="K13" s="69"/>
      <c r="L13" s="69"/>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28.5" customHeight="1" thickBot="1" x14ac:dyDescent="0.3">
      <c r="A17" s="77" t="s">
        <v>107</v>
      </c>
      <c r="B17" s="283" t="s">
        <v>108</v>
      </c>
      <c r="C17" s="284"/>
      <c r="D17" s="284"/>
      <c r="E17" s="284"/>
      <c r="F17" s="284"/>
      <c r="G17" s="284"/>
      <c r="H17" s="284"/>
      <c r="I17" s="78"/>
      <c r="J17" s="79" t="s">
        <v>109</v>
      </c>
      <c r="K17" s="285" t="s">
        <v>110</v>
      </c>
      <c r="L17" s="286"/>
      <c r="M17" s="77" t="s">
        <v>111</v>
      </c>
    </row>
    <row r="18" spans="1:13" ht="17.25" hidden="1" customHeight="1" x14ac:dyDescent="0.25">
      <c r="A18" s="77" t="s">
        <v>107</v>
      </c>
      <c r="B18" s="283" t="s">
        <v>108</v>
      </c>
      <c r="C18" s="284"/>
      <c r="D18" s="284"/>
      <c r="E18" s="284"/>
      <c r="F18" s="284"/>
      <c r="G18" s="284"/>
      <c r="H18" s="284"/>
      <c r="I18" s="78"/>
      <c r="J18" s="80"/>
      <c r="K18" s="285" t="s">
        <v>110</v>
      </c>
      <c r="L18" s="286"/>
      <c r="M18" s="77" t="s">
        <v>111</v>
      </c>
    </row>
    <row r="19" spans="1:13" ht="15.75" thickBot="1" x14ac:dyDescent="0.3">
      <c r="A19" s="81" t="s">
        <v>74</v>
      </c>
      <c r="B19" s="82" t="s">
        <v>77</v>
      </c>
      <c r="C19" s="83"/>
      <c r="D19" s="83"/>
      <c r="E19" s="83"/>
      <c r="F19" s="83"/>
      <c r="G19" s="83"/>
      <c r="H19" s="83"/>
      <c r="I19" s="83"/>
      <c r="J19" s="185"/>
      <c r="K19" s="86" t="s">
        <v>138</v>
      </c>
      <c r="L19" s="87"/>
      <c r="M19" s="88"/>
    </row>
    <row r="20" spans="1:13" ht="6"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171</v>
      </c>
      <c r="B24" s="288"/>
      <c r="C24" s="288"/>
      <c r="D24" s="288"/>
      <c r="E24" s="288"/>
      <c r="F24" s="288"/>
      <c r="G24" s="290"/>
      <c r="H24" s="101"/>
      <c r="I24" s="102"/>
      <c r="J24" s="103">
        <v>40760.013029315953</v>
      </c>
      <c r="K24" s="104"/>
      <c r="L24" s="186">
        <v>3.75</v>
      </c>
      <c r="M24" s="106">
        <f>J24/L24</f>
        <v>10869.336807817588</v>
      </c>
    </row>
    <row r="25" spans="1:13" x14ac:dyDescent="0.25">
      <c r="A25" s="287"/>
      <c r="B25" s="288"/>
      <c r="C25" s="288"/>
      <c r="D25" s="288"/>
      <c r="E25" s="288"/>
      <c r="F25" s="288"/>
      <c r="G25" s="290"/>
      <c r="H25" s="187"/>
      <c r="I25" s="188"/>
      <c r="J25" s="103"/>
      <c r="K25" s="189"/>
      <c r="L25" s="186"/>
      <c r="M25" s="106"/>
    </row>
    <row r="26" spans="1:13" x14ac:dyDescent="0.25">
      <c r="A26" s="287"/>
      <c r="B26" s="288"/>
      <c r="C26" s="288"/>
      <c r="D26" s="288"/>
      <c r="E26" s="288"/>
      <c r="F26" s="288"/>
      <c r="G26" s="290"/>
      <c r="H26" s="190"/>
      <c r="I26" s="191"/>
      <c r="J26" s="103"/>
      <c r="K26" s="192"/>
      <c r="L26" s="193"/>
      <c r="M26" s="106"/>
    </row>
    <row r="27" spans="1:13" x14ac:dyDescent="0.25">
      <c r="A27" s="287"/>
      <c r="B27" s="288"/>
      <c r="C27" s="288"/>
      <c r="D27" s="288"/>
      <c r="E27" s="288"/>
      <c r="F27" s="288"/>
      <c r="G27" s="290"/>
      <c r="H27" s="110"/>
      <c r="I27" s="111"/>
      <c r="J27" s="103"/>
      <c r="K27" s="112"/>
      <c r="L27" s="186"/>
      <c r="M27" s="106"/>
    </row>
    <row r="28" spans="1:13" x14ac:dyDescent="0.25">
      <c r="A28" s="194"/>
      <c r="B28" s="195"/>
      <c r="C28" s="195"/>
      <c r="D28" s="195"/>
      <c r="E28" s="196"/>
      <c r="F28" s="196"/>
      <c r="G28" s="197"/>
      <c r="H28" s="110"/>
      <c r="I28" s="111"/>
      <c r="J28" s="103"/>
      <c r="K28" s="112"/>
      <c r="L28" s="113"/>
      <c r="M28" s="107"/>
    </row>
    <row r="29" spans="1:13" x14ac:dyDescent="0.25">
      <c r="A29" s="303" t="s">
        <v>119</v>
      </c>
      <c r="B29" s="304"/>
      <c r="C29" s="304"/>
      <c r="D29" s="115"/>
      <c r="E29" s="116"/>
      <c r="F29" s="116"/>
      <c r="G29" s="117"/>
      <c r="H29" s="110"/>
      <c r="I29" s="111"/>
      <c r="J29" s="118"/>
      <c r="K29" s="112"/>
      <c r="L29" s="183">
        <v>0.01</v>
      </c>
      <c r="M29" s="119">
        <f>M65*L29</f>
        <v>86.333333333333343</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f>SUM(M24:M30)</f>
        <v>10955.670141150922</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28" t="s">
        <v>110</v>
      </c>
      <c r="J35" s="129" t="s">
        <v>111</v>
      </c>
      <c r="K35" s="315" t="s">
        <v>122</v>
      </c>
      <c r="L35" s="314"/>
      <c r="M35" s="131" t="s">
        <v>118</v>
      </c>
    </row>
    <row r="36" spans="1:13" x14ac:dyDescent="0.25">
      <c r="A36" s="132" t="s">
        <v>216</v>
      </c>
      <c r="B36" s="133"/>
      <c r="C36" s="133"/>
      <c r="D36" s="133"/>
      <c r="E36" s="133"/>
      <c r="F36" s="133"/>
      <c r="G36" s="133"/>
      <c r="H36" s="133"/>
      <c r="I36" s="150" t="s">
        <v>195</v>
      </c>
      <c r="J36" s="134">
        <v>1</v>
      </c>
      <c r="K36" s="101"/>
      <c r="L36" s="184">
        <v>80305.183532450756</v>
      </c>
      <c r="M36" s="106">
        <f>J36*L36</f>
        <v>80305.183532450756</v>
      </c>
    </row>
    <row r="37" spans="1:13" x14ac:dyDescent="0.25">
      <c r="A37" s="132" t="s">
        <v>217</v>
      </c>
      <c r="B37" s="198"/>
      <c r="C37" s="198"/>
      <c r="D37" s="198"/>
      <c r="E37" s="198"/>
      <c r="F37" s="198"/>
      <c r="G37" s="198"/>
      <c r="H37" s="198"/>
      <c r="I37" s="200" t="s">
        <v>195</v>
      </c>
      <c r="J37" s="199">
        <v>1</v>
      </c>
      <c r="K37" s="187"/>
      <c r="L37" s="184">
        <v>285536.57571843721</v>
      </c>
      <c r="M37" s="106">
        <f>J37*L37</f>
        <v>285536.57571843721</v>
      </c>
    </row>
    <row r="38" spans="1:13" x14ac:dyDescent="0.25">
      <c r="A38" s="132" t="s">
        <v>215</v>
      </c>
      <c r="B38" s="198"/>
      <c r="C38" s="198"/>
      <c r="D38" s="198"/>
      <c r="E38" s="198"/>
      <c r="F38" s="198"/>
      <c r="G38" s="198"/>
      <c r="H38" s="198"/>
      <c r="I38" s="200" t="s">
        <v>136</v>
      </c>
      <c r="J38" s="199">
        <v>0.03</v>
      </c>
      <c r="K38" s="187"/>
      <c r="L38" s="184">
        <v>342477.83597029385</v>
      </c>
      <c r="M38" s="106">
        <f>J38*L38</f>
        <v>10274.335079108814</v>
      </c>
    </row>
    <row r="39" spans="1:13" x14ac:dyDescent="0.25">
      <c r="A39" s="132"/>
      <c r="B39" s="198"/>
      <c r="C39" s="198"/>
      <c r="D39" s="198"/>
      <c r="E39" s="198"/>
      <c r="F39" s="198"/>
      <c r="G39" s="198"/>
      <c r="H39" s="198"/>
      <c r="I39" s="150"/>
      <c r="J39" s="199"/>
      <c r="K39" s="187"/>
      <c r="L39" s="184"/>
      <c r="M39" s="106"/>
    </row>
    <row r="40" spans="1:13" x14ac:dyDescent="0.25">
      <c r="A40" s="194"/>
      <c r="B40" s="153"/>
      <c r="C40" s="153"/>
      <c r="D40" s="153"/>
      <c r="E40" s="153"/>
      <c r="F40" s="153"/>
      <c r="G40" s="153"/>
      <c r="H40" s="153"/>
      <c r="I40" s="154"/>
      <c r="J40" s="207"/>
      <c r="K40" s="176"/>
      <c r="L40" s="208"/>
      <c r="M40" s="107"/>
    </row>
    <row r="41" spans="1:13" x14ac:dyDescent="0.25">
      <c r="A41" s="209"/>
      <c r="B41" s="149"/>
      <c r="C41" s="149"/>
      <c r="D41" s="149"/>
      <c r="E41" s="149"/>
      <c r="F41" s="149"/>
      <c r="G41" s="149"/>
      <c r="H41" s="149"/>
      <c r="I41" s="150"/>
      <c r="J41" s="138"/>
      <c r="K41" s="176"/>
      <c r="L41" s="208"/>
      <c r="M41" s="107"/>
    </row>
    <row r="42" spans="1:13" ht="15.75" thickBot="1" x14ac:dyDescent="0.3">
      <c r="A42" s="210"/>
      <c r="B42" s="153"/>
      <c r="C42" s="153"/>
      <c r="D42" s="153"/>
      <c r="E42" s="153"/>
      <c r="F42" s="153"/>
      <c r="G42" s="153"/>
      <c r="H42" s="153"/>
      <c r="I42" s="154"/>
      <c r="J42" s="207"/>
      <c r="K42" s="211"/>
      <c r="L42" s="212"/>
      <c r="M42" s="213"/>
    </row>
    <row r="43" spans="1:13" ht="15.75" thickBot="1" x14ac:dyDescent="0.3">
      <c r="A43" s="309" t="s">
        <v>120</v>
      </c>
      <c r="B43" s="310"/>
      <c r="C43" s="310"/>
      <c r="D43" s="310"/>
      <c r="E43" s="310"/>
      <c r="F43" s="310"/>
      <c r="G43" s="310"/>
      <c r="H43" s="310"/>
      <c r="I43" s="310"/>
      <c r="J43" s="310"/>
      <c r="K43" s="310"/>
      <c r="L43" s="311"/>
      <c r="M43" s="180">
        <f>SUM(M36:M42)</f>
        <v>376116.09432999679</v>
      </c>
    </row>
    <row r="44" spans="1:13" x14ac:dyDescent="0.25">
      <c r="A44" s="74"/>
      <c r="B44" s="75"/>
      <c r="C44" s="75"/>
      <c r="D44" s="75"/>
      <c r="E44" s="75"/>
      <c r="F44" s="75"/>
      <c r="G44" s="75"/>
      <c r="H44" s="75"/>
      <c r="I44" s="75"/>
      <c r="J44" s="75"/>
      <c r="K44" s="75"/>
      <c r="L44" s="75"/>
      <c r="M44" s="76"/>
    </row>
    <row r="45" spans="1:13" x14ac:dyDescent="0.25">
      <c r="A45" s="124" t="s">
        <v>123</v>
      </c>
      <c r="B45" s="125"/>
      <c r="C45" s="125"/>
      <c r="D45" s="125"/>
      <c r="E45" s="125"/>
      <c r="F45" s="125"/>
      <c r="G45" s="125"/>
      <c r="H45" s="125"/>
      <c r="I45" s="125"/>
      <c r="J45" s="125"/>
      <c r="K45" s="125"/>
      <c r="L45" s="125"/>
      <c r="M45" s="126"/>
    </row>
    <row r="46" spans="1:13" ht="15.75" thickBot="1" x14ac:dyDescent="0.3">
      <c r="A46" s="141"/>
      <c r="B46" s="96"/>
      <c r="C46" s="96"/>
      <c r="D46" s="96"/>
      <c r="E46" s="96"/>
      <c r="F46" s="96"/>
      <c r="G46" s="96"/>
      <c r="H46" s="96"/>
      <c r="I46" s="96"/>
      <c r="J46" s="96"/>
      <c r="K46" s="96"/>
      <c r="L46" s="96"/>
      <c r="M46" s="98"/>
    </row>
    <row r="47" spans="1:13" ht="25.5" x14ac:dyDescent="0.25">
      <c r="A47" s="142" t="s">
        <v>124</v>
      </c>
      <c r="B47" s="143"/>
      <c r="C47" s="143"/>
      <c r="D47" s="143"/>
      <c r="E47" s="143"/>
      <c r="F47" s="143"/>
      <c r="G47" s="144" t="s">
        <v>110</v>
      </c>
      <c r="H47" s="145" t="s">
        <v>125</v>
      </c>
      <c r="I47" s="146" t="s">
        <v>126</v>
      </c>
      <c r="J47" s="144" t="s">
        <v>127</v>
      </c>
      <c r="K47" s="320" t="s">
        <v>128</v>
      </c>
      <c r="L47" s="321"/>
      <c r="M47" s="147" t="s">
        <v>118</v>
      </c>
    </row>
    <row r="48" spans="1:13" x14ac:dyDescent="0.25">
      <c r="A48" s="148"/>
      <c r="B48" s="149"/>
      <c r="C48" s="149"/>
      <c r="D48" s="149"/>
      <c r="E48" s="149"/>
      <c r="F48" s="149"/>
      <c r="G48" s="150"/>
      <c r="H48" s="118"/>
      <c r="I48" s="151"/>
      <c r="J48" s="118"/>
      <c r="K48" s="322"/>
      <c r="L48" s="323"/>
      <c r="M48" s="152"/>
    </row>
    <row r="49" spans="1:14" x14ac:dyDescent="0.25">
      <c r="A49" s="148"/>
      <c r="B49" s="153"/>
      <c r="C49" s="153"/>
      <c r="D49" s="153"/>
      <c r="E49" s="153"/>
      <c r="F49" s="153"/>
      <c r="G49" s="150"/>
      <c r="H49" s="118"/>
      <c r="I49" s="151"/>
      <c r="J49" s="118"/>
      <c r="K49" s="322"/>
      <c r="L49" s="323"/>
      <c r="M49" s="152"/>
    </row>
    <row r="50" spans="1:14" x14ac:dyDescent="0.25">
      <c r="A50" s="148"/>
      <c r="B50" s="153"/>
      <c r="C50" s="153"/>
      <c r="D50" s="153"/>
      <c r="E50" s="153"/>
      <c r="F50" s="153"/>
      <c r="G50" s="150"/>
      <c r="H50" s="118"/>
      <c r="I50" s="151"/>
      <c r="J50" s="118"/>
      <c r="K50" s="322"/>
      <c r="L50" s="323"/>
      <c r="M50" s="152"/>
    </row>
    <row r="51" spans="1:14" x14ac:dyDescent="0.25">
      <c r="A51" s="148"/>
      <c r="B51" s="153"/>
      <c r="C51" s="153"/>
      <c r="D51" s="153"/>
      <c r="E51" s="153"/>
      <c r="F51" s="153"/>
      <c r="G51" s="150"/>
      <c r="H51" s="118"/>
      <c r="I51" s="151"/>
      <c r="J51" s="118"/>
      <c r="K51" s="322"/>
      <c r="L51" s="323"/>
      <c r="M51" s="152"/>
    </row>
    <row r="52" spans="1:14" x14ac:dyDescent="0.25">
      <c r="A52" s="148"/>
      <c r="B52" s="153"/>
      <c r="C52" s="153"/>
      <c r="D52" s="153"/>
      <c r="E52" s="153"/>
      <c r="F52" s="153"/>
      <c r="G52" s="154"/>
      <c r="H52" s="118"/>
      <c r="I52" s="118"/>
      <c r="J52" s="118"/>
      <c r="K52" s="155"/>
      <c r="L52" s="156"/>
      <c r="M52" s="157"/>
    </row>
    <row r="53" spans="1:14" ht="15.75" thickBot="1" x14ac:dyDescent="0.3">
      <c r="A53" s="164"/>
      <c r="B53" s="153"/>
      <c r="C53" s="153"/>
      <c r="D53" s="153"/>
      <c r="E53" s="153"/>
      <c r="F53" s="153"/>
      <c r="G53" s="214"/>
      <c r="H53" s="207"/>
      <c r="I53" s="207"/>
      <c r="J53" s="207"/>
      <c r="K53" s="337"/>
      <c r="L53" s="338"/>
      <c r="M53" s="217"/>
    </row>
    <row r="54" spans="1:14" ht="15.75" thickBot="1" x14ac:dyDescent="0.3">
      <c r="A54" s="309" t="s">
        <v>120</v>
      </c>
      <c r="B54" s="310"/>
      <c r="C54" s="310"/>
      <c r="D54" s="310"/>
      <c r="E54" s="310"/>
      <c r="F54" s="310"/>
      <c r="G54" s="310"/>
      <c r="H54" s="310"/>
      <c r="I54" s="310"/>
      <c r="J54" s="310"/>
      <c r="K54" s="310"/>
      <c r="L54" s="311"/>
      <c r="M54" s="180"/>
    </row>
    <row r="55" spans="1:14" x14ac:dyDescent="0.25">
      <c r="A55" s="74"/>
      <c r="B55" s="75"/>
      <c r="C55" s="75"/>
      <c r="D55" s="75"/>
      <c r="E55" s="75"/>
      <c r="F55" s="75"/>
      <c r="G55" s="75"/>
      <c r="H55" s="75"/>
      <c r="I55" s="75"/>
      <c r="J55" s="75"/>
      <c r="K55" s="75"/>
      <c r="L55" s="75"/>
      <c r="M55" s="76"/>
    </row>
    <row r="56" spans="1:14" x14ac:dyDescent="0.25">
      <c r="A56" s="124" t="s">
        <v>129</v>
      </c>
      <c r="B56" s="125"/>
      <c r="C56" s="125"/>
      <c r="D56" s="125"/>
      <c r="E56" s="125"/>
      <c r="F56" s="125"/>
      <c r="G56" s="125"/>
      <c r="H56" s="125"/>
      <c r="I56" s="125"/>
      <c r="J56" s="125"/>
      <c r="K56" s="125"/>
      <c r="L56" s="125"/>
      <c r="M56" s="126"/>
    </row>
    <row r="57" spans="1:14" ht="15.75" thickBot="1" x14ac:dyDescent="0.3">
      <c r="A57" s="141"/>
      <c r="B57" s="96"/>
      <c r="C57" s="96"/>
      <c r="D57" s="96"/>
      <c r="E57" s="96"/>
      <c r="F57" s="96"/>
      <c r="G57" s="96"/>
      <c r="H57" s="96"/>
      <c r="I57" s="96"/>
      <c r="J57" s="96"/>
      <c r="K57" s="96"/>
      <c r="L57" s="96"/>
      <c r="M57" s="98"/>
    </row>
    <row r="58" spans="1:14" ht="25.5" x14ac:dyDescent="0.25">
      <c r="A58" s="327" t="s">
        <v>130</v>
      </c>
      <c r="B58" s="328"/>
      <c r="C58" s="328"/>
      <c r="D58" s="328"/>
      <c r="E58" s="328"/>
      <c r="F58" s="328"/>
      <c r="G58" s="328"/>
      <c r="H58" s="144" t="s">
        <v>131</v>
      </c>
      <c r="I58" s="146" t="s">
        <v>132</v>
      </c>
      <c r="J58" s="145" t="s">
        <v>133</v>
      </c>
      <c r="K58" s="329" t="s">
        <v>117</v>
      </c>
      <c r="L58" s="339"/>
      <c r="M58" s="163" t="s">
        <v>118</v>
      </c>
    </row>
    <row r="59" spans="1:14" x14ac:dyDescent="0.25">
      <c r="A59" s="164" t="s">
        <v>188</v>
      </c>
      <c r="B59" s="153"/>
      <c r="C59" s="153"/>
      <c r="D59" s="153"/>
      <c r="E59" s="153"/>
      <c r="F59" s="153"/>
      <c r="G59" s="153"/>
      <c r="H59" s="165">
        <v>50000</v>
      </c>
      <c r="I59" s="166">
        <v>185</v>
      </c>
      <c r="J59" s="167">
        <f>+H59*I59/100</f>
        <v>92500</v>
      </c>
      <c r="K59" s="168"/>
      <c r="L59" s="203">
        <v>30</v>
      </c>
      <c r="M59" s="182">
        <f>J59/L59</f>
        <v>3083.3333333333335</v>
      </c>
      <c r="N59" s="171"/>
    </row>
    <row r="60" spans="1:14" x14ac:dyDescent="0.25">
      <c r="A60" s="164" t="s">
        <v>189</v>
      </c>
      <c r="B60" s="153"/>
      <c r="C60" s="153"/>
      <c r="D60" s="153"/>
      <c r="E60" s="153"/>
      <c r="F60" s="153"/>
      <c r="G60" s="153"/>
      <c r="H60" s="165">
        <v>90000</v>
      </c>
      <c r="I60" s="166">
        <v>185</v>
      </c>
      <c r="J60" s="167">
        <f>+H60*I60/100</f>
        <v>166500</v>
      </c>
      <c r="K60" s="168"/>
      <c r="L60" s="203">
        <v>30</v>
      </c>
      <c r="M60" s="182">
        <f>J60/L60</f>
        <v>5550</v>
      </c>
    </row>
    <row r="61" spans="1:14" x14ac:dyDescent="0.25">
      <c r="A61" s="164"/>
      <c r="B61" s="153"/>
      <c r="C61" s="153"/>
      <c r="D61" s="153"/>
      <c r="E61" s="153"/>
      <c r="F61" s="153"/>
      <c r="G61" s="153"/>
      <c r="H61" s="165"/>
      <c r="I61" s="166"/>
      <c r="J61" s="167"/>
      <c r="K61" s="168"/>
      <c r="L61" s="204"/>
      <c r="M61" s="182"/>
    </row>
    <row r="62" spans="1:14" x14ac:dyDescent="0.25">
      <c r="A62" s="164"/>
      <c r="B62" s="153"/>
      <c r="C62" s="153"/>
      <c r="D62" s="153"/>
      <c r="E62" s="153"/>
      <c r="F62" s="153"/>
      <c r="G62" s="153"/>
      <c r="H62" s="118"/>
      <c r="I62" s="172"/>
      <c r="J62" s="173"/>
      <c r="K62" s="176"/>
      <c r="L62" s="175"/>
      <c r="M62" s="170"/>
    </row>
    <row r="63" spans="1:14" x14ac:dyDescent="0.25">
      <c r="A63" s="164"/>
      <c r="B63" s="153"/>
      <c r="C63" s="153"/>
      <c r="D63" s="153"/>
      <c r="E63" s="153"/>
      <c r="F63" s="153"/>
      <c r="G63" s="153"/>
      <c r="H63" s="118"/>
      <c r="I63" s="172"/>
      <c r="J63" s="173"/>
      <c r="K63" s="176"/>
      <c r="L63" s="175"/>
      <c r="M63" s="170"/>
    </row>
    <row r="64" spans="1:14" ht="15.75" thickBot="1" x14ac:dyDescent="0.3">
      <c r="A64" s="340"/>
      <c r="B64" s="341"/>
      <c r="C64" s="341"/>
      <c r="D64" s="341"/>
      <c r="E64" s="341"/>
      <c r="F64" s="341"/>
      <c r="G64" s="341"/>
      <c r="H64" s="207"/>
      <c r="I64" s="207"/>
      <c r="J64" s="207"/>
      <c r="K64" s="342"/>
      <c r="L64" s="343"/>
      <c r="M64" s="217"/>
    </row>
    <row r="65" spans="1:13" ht="15.75" thickBot="1" x14ac:dyDescent="0.3">
      <c r="A65" s="309" t="s">
        <v>120</v>
      </c>
      <c r="B65" s="310"/>
      <c r="C65" s="310"/>
      <c r="D65" s="310"/>
      <c r="E65" s="310"/>
      <c r="F65" s="310"/>
      <c r="G65" s="310"/>
      <c r="H65" s="310"/>
      <c r="I65" s="310"/>
      <c r="J65" s="310"/>
      <c r="K65" s="310"/>
      <c r="L65" s="311"/>
      <c r="M65" s="179">
        <f>SUM(M59:M64)</f>
        <v>8633.3333333333339</v>
      </c>
    </row>
    <row r="66" spans="1:13" ht="15.75" thickBot="1" x14ac:dyDescent="0.3">
      <c r="A66" s="74"/>
      <c r="B66" s="75"/>
      <c r="C66" s="75"/>
      <c r="D66" s="75"/>
      <c r="E66" s="75"/>
      <c r="F66" s="75"/>
      <c r="G66" s="75"/>
      <c r="H66" s="75"/>
      <c r="I66" s="75"/>
      <c r="J66" s="75"/>
      <c r="K66" s="75"/>
      <c r="L66" s="75"/>
      <c r="M66" s="76"/>
    </row>
    <row r="67" spans="1:13" ht="15.75" thickBot="1" x14ac:dyDescent="0.3">
      <c r="A67" s="309" t="s">
        <v>134</v>
      </c>
      <c r="B67" s="310"/>
      <c r="C67" s="310"/>
      <c r="D67" s="310"/>
      <c r="E67" s="310"/>
      <c r="F67" s="310"/>
      <c r="G67" s="310"/>
      <c r="H67" s="310"/>
      <c r="I67" s="310"/>
      <c r="J67" s="310"/>
      <c r="K67" s="310"/>
      <c r="L67" s="311"/>
      <c r="M67" s="122">
        <f>M31+M43+M54+M65</f>
        <v>395705.09780448105</v>
      </c>
    </row>
  </sheetData>
  <mergeCells count="34">
    <mergeCell ref="A67:L67"/>
    <mergeCell ref="A58:G58"/>
    <mergeCell ref="K58:L58"/>
    <mergeCell ref="A64:G64"/>
    <mergeCell ref="K64:L64"/>
    <mergeCell ref="A65:L65"/>
    <mergeCell ref="A54:L54"/>
    <mergeCell ref="K30:L30"/>
    <mergeCell ref="A31:L31"/>
    <mergeCell ref="A35:H35"/>
    <mergeCell ref="K35:L35"/>
    <mergeCell ref="A43:L43"/>
    <mergeCell ref="K47:L47"/>
    <mergeCell ref="H30:I30"/>
    <mergeCell ref="K48:L48"/>
    <mergeCell ref="K49:L49"/>
    <mergeCell ref="K50:L50"/>
    <mergeCell ref="K51:L51"/>
    <mergeCell ref="K53:L53"/>
    <mergeCell ref="A25:G25"/>
    <mergeCell ref="A26:G26"/>
    <mergeCell ref="A27:G27"/>
    <mergeCell ref="A29:C29"/>
    <mergeCell ref="A30:G30"/>
    <mergeCell ref="A24:G24"/>
    <mergeCell ref="E13:G13"/>
    <mergeCell ref="A15:M15"/>
    <mergeCell ref="B17:H17"/>
    <mergeCell ref="K17:L17"/>
    <mergeCell ref="B18:H18"/>
    <mergeCell ref="K18:L18"/>
    <mergeCell ref="A23:G23"/>
    <mergeCell ref="H23:I23"/>
    <mergeCell ref="K23:L2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7"/>
  <sheetViews>
    <sheetView zoomScale="76" zoomScaleNormal="76" workbookViewId="0">
      <selection activeCell="J60" sqref="J60"/>
    </sheetView>
  </sheetViews>
  <sheetFormatPr baseColWidth="10" defaultRowHeight="15" x14ac:dyDescent="0.25"/>
  <cols>
    <col min="1" max="1" width="16.28515625" style="38" customWidth="1"/>
    <col min="2" max="4" width="11.42578125" style="38"/>
    <col min="5" max="5" width="13.7109375" style="38" customWidth="1"/>
    <col min="6" max="7" width="11.42578125" style="38"/>
    <col min="8" max="8" width="12.85546875" style="38" bestFit="1" customWidth="1"/>
    <col min="9" max="9" width="15.5703125" style="38" customWidth="1"/>
    <col min="10" max="10" width="18.85546875" style="38" customWidth="1"/>
    <col min="11" max="11" width="11.42578125" style="38"/>
    <col min="12" max="12" width="14" style="38" bestFit="1"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69"/>
      <c r="D13" s="69"/>
      <c r="E13" s="278" t="s">
        <v>105</v>
      </c>
      <c r="F13" s="279"/>
      <c r="G13" s="279"/>
      <c r="H13" s="69" t="s">
        <v>95</v>
      </c>
      <c r="I13" s="69" t="s">
        <v>96</v>
      </c>
      <c r="J13" s="71"/>
      <c r="K13" s="69"/>
      <c r="L13" s="69"/>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29.25" customHeight="1" thickBot="1" x14ac:dyDescent="0.3">
      <c r="A17" s="77" t="s">
        <v>107</v>
      </c>
      <c r="B17" s="283" t="s">
        <v>108</v>
      </c>
      <c r="C17" s="284"/>
      <c r="D17" s="284"/>
      <c r="E17" s="284"/>
      <c r="F17" s="284"/>
      <c r="G17" s="284"/>
      <c r="H17" s="284"/>
      <c r="I17" s="78"/>
      <c r="J17" s="79" t="s">
        <v>109</v>
      </c>
      <c r="K17" s="285" t="s">
        <v>110</v>
      </c>
      <c r="L17" s="286"/>
      <c r="M17" s="77" t="s">
        <v>111</v>
      </c>
    </row>
    <row r="18" spans="1:13" ht="17.25" hidden="1" customHeight="1" x14ac:dyDescent="0.25">
      <c r="A18" s="77" t="s">
        <v>107</v>
      </c>
      <c r="B18" s="283" t="s">
        <v>108</v>
      </c>
      <c r="C18" s="284"/>
      <c r="D18" s="284"/>
      <c r="E18" s="284"/>
      <c r="F18" s="284"/>
      <c r="G18" s="284"/>
      <c r="H18" s="284"/>
      <c r="I18" s="78"/>
      <c r="J18" s="80"/>
      <c r="K18" s="285" t="s">
        <v>110</v>
      </c>
      <c r="L18" s="286"/>
      <c r="M18" s="77" t="s">
        <v>111</v>
      </c>
    </row>
    <row r="19" spans="1:13" ht="15.75" customHeight="1" thickBot="1" x14ac:dyDescent="0.3">
      <c r="A19" s="81" t="s">
        <v>78</v>
      </c>
      <c r="B19" s="82" t="s">
        <v>228</v>
      </c>
      <c r="C19" s="83"/>
      <c r="D19" s="83"/>
      <c r="E19" s="83"/>
      <c r="F19" s="83"/>
      <c r="G19" s="83"/>
      <c r="H19" s="83"/>
      <c r="I19" s="83"/>
      <c r="J19" s="185"/>
      <c r="K19" s="86" t="s">
        <v>110</v>
      </c>
      <c r="L19" s="87"/>
      <c r="M19" s="88"/>
    </row>
    <row r="20" spans="1:13" ht="6"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171</v>
      </c>
      <c r="B24" s="288"/>
      <c r="C24" s="288"/>
      <c r="D24" s="288"/>
      <c r="E24" s="288"/>
      <c r="F24" s="288"/>
      <c r="G24" s="290"/>
      <c r="H24" s="101"/>
      <c r="I24" s="102"/>
      <c r="J24" s="103">
        <v>40760.013029315953</v>
      </c>
      <c r="K24" s="104"/>
      <c r="L24" s="186">
        <v>3.75</v>
      </c>
      <c r="M24" s="106">
        <f>J24/L24</f>
        <v>10869.336807817588</v>
      </c>
    </row>
    <row r="25" spans="1:13" x14ac:dyDescent="0.25">
      <c r="A25" s="287"/>
      <c r="B25" s="288"/>
      <c r="C25" s="288"/>
      <c r="D25" s="288"/>
      <c r="E25" s="288"/>
      <c r="F25" s="288"/>
      <c r="G25" s="290"/>
      <c r="H25" s="187"/>
      <c r="I25" s="188"/>
      <c r="J25" s="103"/>
      <c r="K25" s="189"/>
      <c r="L25" s="186"/>
      <c r="M25" s="106"/>
    </row>
    <row r="26" spans="1:13" x14ac:dyDescent="0.25">
      <c r="A26" s="287"/>
      <c r="B26" s="288"/>
      <c r="C26" s="288"/>
      <c r="D26" s="288"/>
      <c r="E26" s="288"/>
      <c r="F26" s="288"/>
      <c r="G26" s="290"/>
      <c r="H26" s="190"/>
      <c r="I26" s="191"/>
      <c r="J26" s="103"/>
      <c r="K26" s="192"/>
      <c r="L26" s="193"/>
      <c r="M26" s="106"/>
    </row>
    <row r="27" spans="1:13" x14ac:dyDescent="0.25">
      <c r="A27" s="287"/>
      <c r="B27" s="288"/>
      <c r="C27" s="288"/>
      <c r="D27" s="288"/>
      <c r="E27" s="288"/>
      <c r="F27" s="288"/>
      <c r="G27" s="290"/>
      <c r="H27" s="110"/>
      <c r="I27" s="111"/>
      <c r="J27" s="103"/>
      <c r="K27" s="112"/>
      <c r="L27" s="186"/>
      <c r="M27" s="106"/>
    </row>
    <row r="28" spans="1:13" x14ac:dyDescent="0.25">
      <c r="A28" s="194"/>
      <c r="B28" s="195"/>
      <c r="C28" s="195"/>
      <c r="D28" s="195"/>
      <c r="E28" s="196"/>
      <c r="F28" s="196"/>
      <c r="G28" s="197"/>
      <c r="H28" s="110"/>
      <c r="I28" s="111"/>
      <c r="J28" s="103"/>
      <c r="K28" s="112"/>
      <c r="L28" s="113"/>
      <c r="M28" s="107"/>
    </row>
    <row r="29" spans="1:13" x14ac:dyDescent="0.25">
      <c r="A29" s="303" t="s">
        <v>119</v>
      </c>
      <c r="B29" s="304"/>
      <c r="C29" s="304"/>
      <c r="D29" s="115"/>
      <c r="E29" s="116"/>
      <c r="F29" s="116"/>
      <c r="G29" s="117"/>
      <c r="H29" s="110"/>
      <c r="I29" s="111"/>
      <c r="J29" s="118"/>
      <c r="K29" s="112"/>
      <c r="L29" s="183">
        <v>0.01</v>
      </c>
      <c r="M29" s="119">
        <f>M65*L29</f>
        <v>86.333333333333343</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f>SUM(M24:M30)</f>
        <v>10955.670141150922</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28" t="s">
        <v>110</v>
      </c>
      <c r="J35" s="129" t="s">
        <v>111</v>
      </c>
      <c r="K35" s="315" t="s">
        <v>122</v>
      </c>
      <c r="L35" s="314"/>
      <c r="M35" s="131" t="s">
        <v>118</v>
      </c>
    </row>
    <row r="36" spans="1:13" x14ac:dyDescent="0.25">
      <c r="A36" s="132" t="s">
        <v>216</v>
      </c>
      <c r="B36" s="133"/>
      <c r="C36" s="133"/>
      <c r="D36" s="133"/>
      <c r="E36" s="133"/>
      <c r="F36" s="133"/>
      <c r="G36" s="133"/>
      <c r="H36" s="133"/>
      <c r="I36" s="150" t="s">
        <v>195</v>
      </c>
      <c r="J36" s="134">
        <v>1</v>
      </c>
      <c r="K36" s="101"/>
      <c r="L36" s="184">
        <v>80305.183532450756</v>
      </c>
      <c r="M36" s="106">
        <f>J36*L36</f>
        <v>80305.183532450756</v>
      </c>
    </row>
    <row r="37" spans="1:13" x14ac:dyDescent="0.25">
      <c r="A37" s="132" t="s">
        <v>227</v>
      </c>
      <c r="B37" s="198"/>
      <c r="C37" s="198"/>
      <c r="D37" s="198"/>
      <c r="E37" s="198"/>
      <c r="F37" s="198"/>
      <c r="G37" s="198"/>
      <c r="H37" s="198"/>
      <c r="I37" s="200" t="s">
        <v>195</v>
      </c>
      <c r="J37" s="199">
        <v>1</v>
      </c>
      <c r="K37" s="187"/>
      <c r="L37" s="184">
        <v>150322.47791395619</v>
      </c>
      <c r="M37" s="106">
        <f>J37*L37</f>
        <v>150322.47791395619</v>
      </c>
    </row>
    <row r="38" spans="1:13" x14ac:dyDescent="0.25">
      <c r="A38" s="132" t="s">
        <v>215</v>
      </c>
      <c r="B38" s="198"/>
      <c r="C38" s="198"/>
      <c r="D38" s="198"/>
      <c r="E38" s="198"/>
      <c r="F38" s="198"/>
      <c r="G38" s="198"/>
      <c r="H38" s="198"/>
      <c r="I38" s="200" t="s">
        <v>136</v>
      </c>
      <c r="J38" s="199">
        <v>0.03</v>
      </c>
      <c r="K38" s="187"/>
      <c r="L38" s="184">
        <v>342477.83597029385</v>
      </c>
      <c r="M38" s="106">
        <f>J38*L38</f>
        <v>10274.335079108814</v>
      </c>
    </row>
    <row r="39" spans="1:13" x14ac:dyDescent="0.25">
      <c r="A39" s="132"/>
      <c r="B39" s="198"/>
      <c r="C39" s="198"/>
      <c r="D39" s="198"/>
      <c r="E39" s="198"/>
      <c r="F39" s="198"/>
      <c r="G39" s="198"/>
      <c r="H39" s="198"/>
      <c r="I39" s="150"/>
      <c r="J39" s="199"/>
      <c r="K39" s="187"/>
      <c r="L39" s="184"/>
      <c r="M39" s="106"/>
    </row>
    <row r="40" spans="1:13" x14ac:dyDescent="0.25">
      <c r="A40" s="194"/>
      <c r="B40" s="153"/>
      <c r="C40" s="153"/>
      <c r="D40" s="153"/>
      <c r="E40" s="153"/>
      <c r="F40" s="153"/>
      <c r="G40" s="153"/>
      <c r="H40" s="153"/>
      <c r="I40" s="154"/>
      <c r="J40" s="207"/>
      <c r="K40" s="176"/>
      <c r="L40" s="208"/>
      <c r="M40" s="107"/>
    </row>
    <row r="41" spans="1:13" x14ac:dyDescent="0.25">
      <c r="A41" s="209"/>
      <c r="B41" s="149"/>
      <c r="C41" s="149"/>
      <c r="D41" s="149"/>
      <c r="E41" s="149"/>
      <c r="F41" s="149"/>
      <c r="G41" s="149"/>
      <c r="H41" s="149"/>
      <c r="I41" s="150"/>
      <c r="J41" s="138"/>
      <c r="K41" s="176"/>
      <c r="L41" s="208"/>
      <c r="M41" s="107"/>
    </row>
    <row r="42" spans="1:13" ht="15.75" thickBot="1" x14ac:dyDescent="0.3">
      <c r="A42" s="210"/>
      <c r="B42" s="153"/>
      <c r="C42" s="153"/>
      <c r="D42" s="153"/>
      <c r="E42" s="153"/>
      <c r="F42" s="153"/>
      <c r="G42" s="153"/>
      <c r="H42" s="153"/>
      <c r="I42" s="154"/>
      <c r="J42" s="207"/>
      <c r="K42" s="211"/>
      <c r="L42" s="212"/>
      <c r="M42" s="213"/>
    </row>
    <row r="43" spans="1:13" ht="15.75" thickBot="1" x14ac:dyDescent="0.3">
      <c r="A43" s="309" t="s">
        <v>120</v>
      </c>
      <c r="B43" s="310"/>
      <c r="C43" s="310"/>
      <c r="D43" s="310"/>
      <c r="E43" s="310"/>
      <c r="F43" s="310"/>
      <c r="G43" s="310"/>
      <c r="H43" s="310"/>
      <c r="I43" s="310"/>
      <c r="J43" s="310"/>
      <c r="K43" s="310"/>
      <c r="L43" s="311"/>
      <c r="M43" s="180">
        <f>SUM(M36:M42)</f>
        <v>240901.99652551574</v>
      </c>
    </row>
    <row r="44" spans="1:13" x14ac:dyDescent="0.25">
      <c r="A44" s="74"/>
      <c r="B44" s="75"/>
      <c r="C44" s="75"/>
      <c r="D44" s="75"/>
      <c r="E44" s="75"/>
      <c r="F44" s="75"/>
      <c r="G44" s="75"/>
      <c r="H44" s="75"/>
      <c r="I44" s="75"/>
      <c r="J44" s="75"/>
      <c r="K44" s="75"/>
      <c r="L44" s="75"/>
      <c r="M44" s="76"/>
    </row>
    <row r="45" spans="1:13" x14ac:dyDescent="0.25">
      <c r="A45" s="124" t="s">
        <v>123</v>
      </c>
      <c r="B45" s="125"/>
      <c r="C45" s="125"/>
      <c r="D45" s="125"/>
      <c r="E45" s="125"/>
      <c r="F45" s="125"/>
      <c r="G45" s="125"/>
      <c r="H45" s="125"/>
      <c r="I45" s="125"/>
      <c r="J45" s="125"/>
      <c r="K45" s="125"/>
      <c r="L45" s="125"/>
      <c r="M45" s="126"/>
    </row>
    <row r="46" spans="1:13" ht="15.75" thickBot="1" x14ac:dyDescent="0.3">
      <c r="A46" s="141"/>
      <c r="B46" s="96"/>
      <c r="C46" s="96"/>
      <c r="D46" s="96"/>
      <c r="E46" s="96"/>
      <c r="F46" s="96"/>
      <c r="G46" s="96"/>
      <c r="H46" s="96"/>
      <c r="I46" s="96"/>
      <c r="J46" s="96"/>
      <c r="K46" s="96"/>
      <c r="L46" s="96"/>
      <c r="M46" s="98"/>
    </row>
    <row r="47" spans="1:13" ht="25.5" x14ac:dyDescent="0.25">
      <c r="A47" s="142" t="s">
        <v>124</v>
      </c>
      <c r="B47" s="143"/>
      <c r="C47" s="143"/>
      <c r="D47" s="143"/>
      <c r="E47" s="143"/>
      <c r="F47" s="143"/>
      <c r="G47" s="144" t="s">
        <v>110</v>
      </c>
      <c r="H47" s="145" t="s">
        <v>125</v>
      </c>
      <c r="I47" s="146" t="s">
        <v>126</v>
      </c>
      <c r="J47" s="144" t="s">
        <v>127</v>
      </c>
      <c r="K47" s="320" t="s">
        <v>128</v>
      </c>
      <c r="L47" s="321"/>
      <c r="M47" s="147" t="s">
        <v>118</v>
      </c>
    </row>
    <row r="48" spans="1:13" x14ac:dyDescent="0.25">
      <c r="A48" s="148"/>
      <c r="B48" s="149"/>
      <c r="C48" s="149"/>
      <c r="D48" s="149"/>
      <c r="E48" s="149"/>
      <c r="F48" s="149"/>
      <c r="G48" s="150"/>
      <c r="H48" s="118"/>
      <c r="I48" s="151"/>
      <c r="J48" s="118"/>
      <c r="K48" s="322"/>
      <c r="L48" s="323"/>
      <c r="M48" s="152"/>
    </row>
    <row r="49" spans="1:14" x14ac:dyDescent="0.25">
      <c r="A49" s="148"/>
      <c r="B49" s="153"/>
      <c r="C49" s="153"/>
      <c r="D49" s="153"/>
      <c r="E49" s="153"/>
      <c r="F49" s="153"/>
      <c r="G49" s="150"/>
      <c r="H49" s="118"/>
      <c r="I49" s="151"/>
      <c r="J49" s="118"/>
      <c r="K49" s="322"/>
      <c r="L49" s="323"/>
      <c r="M49" s="152"/>
    </row>
    <row r="50" spans="1:14" x14ac:dyDescent="0.25">
      <c r="A50" s="148"/>
      <c r="B50" s="153"/>
      <c r="C50" s="153"/>
      <c r="D50" s="153"/>
      <c r="E50" s="153"/>
      <c r="F50" s="153"/>
      <c r="G50" s="150"/>
      <c r="H50" s="118"/>
      <c r="I50" s="151"/>
      <c r="J50" s="118"/>
      <c r="K50" s="322"/>
      <c r="L50" s="323"/>
      <c r="M50" s="152"/>
    </row>
    <row r="51" spans="1:14" x14ac:dyDescent="0.25">
      <c r="A51" s="148"/>
      <c r="B51" s="153"/>
      <c r="C51" s="153"/>
      <c r="D51" s="153"/>
      <c r="E51" s="153"/>
      <c r="F51" s="153"/>
      <c r="G51" s="150"/>
      <c r="H51" s="118"/>
      <c r="I51" s="151"/>
      <c r="J51" s="118"/>
      <c r="K51" s="322"/>
      <c r="L51" s="323"/>
      <c r="M51" s="152"/>
    </row>
    <row r="52" spans="1:14" x14ac:dyDescent="0.25">
      <c r="A52" s="148"/>
      <c r="B52" s="153"/>
      <c r="C52" s="153"/>
      <c r="D52" s="153"/>
      <c r="E52" s="153"/>
      <c r="F52" s="153"/>
      <c r="G52" s="154"/>
      <c r="H52" s="118"/>
      <c r="I52" s="118"/>
      <c r="J52" s="118"/>
      <c r="K52" s="155"/>
      <c r="L52" s="156"/>
      <c r="M52" s="157"/>
    </row>
    <row r="53" spans="1:14" ht="15.75" thickBot="1" x14ac:dyDescent="0.3">
      <c r="A53" s="164"/>
      <c r="B53" s="153"/>
      <c r="C53" s="153"/>
      <c r="D53" s="153"/>
      <c r="E53" s="153"/>
      <c r="F53" s="153"/>
      <c r="G53" s="214"/>
      <c r="H53" s="207"/>
      <c r="I53" s="207"/>
      <c r="J53" s="207"/>
      <c r="K53" s="337"/>
      <c r="L53" s="338"/>
      <c r="M53" s="217"/>
    </row>
    <row r="54" spans="1:14" ht="15.75" thickBot="1" x14ac:dyDescent="0.3">
      <c r="A54" s="309" t="s">
        <v>120</v>
      </c>
      <c r="B54" s="310"/>
      <c r="C54" s="310"/>
      <c r="D54" s="310"/>
      <c r="E54" s="310"/>
      <c r="F54" s="310"/>
      <c r="G54" s="310"/>
      <c r="H54" s="310"/>
      <c r="I54" s="310"/>
      <c r="J54" s="310"/>
      <c r="K54" s="310"/>
      <c r="L54" s="311"/>
      <c r="M54" s="180"/>
    </row>
    <row r="55" spans="1:14" x14ac:dyDescent="0.25">
      <c r="A55" s="74"/>
      <c r="B55" s="75"/>
      <c r="C55" s="75"/>
      <c r="D55" s="75"/>
      <c r="E55" s="75"/>
      <c r="F55" s="75"/>
      <c r="G55" s="75"/>
      <c r="H55" s="75"/>
      <c r="I55" s="75"/>
      <c r="J55" s="75"/>
      <c r="K55" s="75"/>
      <c r="L55" s="75"/>
      <c r="M55" s="76"/>
    </row>
    <row r="56" spans="1:14" x14ac:dyDescent="0.25">
      <c r="A56" s="124" t="s">
        <v>129</v>
      </c>
      <c r="B56" s="125"/>
      <c r="C56" s="125"/>
      <c r="D56" s="125"/>
      <c r="E56" s="125"/>
      <c r="F56" s="125"/>
      <c r="G56" s="125"/>
      <c r="H56" s="125"/>
      <c r="I56" s="125"/>
      <c r="J56" s="125"/>
      <c r="K56" s="125"/>
      <c r="L56" s="125"/>
      <c r="M56" s="126"/>
    </row>
    <row r="57" spans="1:14" ht="15.75" thickBot="1" x14ac:dyDescent="0.3">
      <c r="A57" s="141"/>
      <c r="B57" s="96"/>
      <c r="C57" s="96"/>
      <c r="D57" s="96"/>
      <c r="E57" s="96"/>
      <c r="F57" s="96"/>
      <c r="G57" s="96"/>
      <c r="H57" s="96"/>
      <c r="I57" s="96"/>
      <c r="J57" s="96"/>
      <c r="K57" s="96"/>
      <c r="L57" s="96"/>
      <c r="M57" s="98"/>
    </row>
    <row r="58" spans="1:14" ht="25.5" x14ac:dyDescent="0.25">
      <c r="A58" s="327" t="s">
        <v>130</v>
      </c>
      <c r="B58" s="328"/>
      <c r="C58" s="328"/>
      <c r="D58" s="328"/>
      <c r="E58" s="328"/>
      <c r="F58" s="328"/>
      <c r="G58" s="328"/>
      <c r="H58" s="144" t="s">
        <v>131</v>
      </c>
      <c r="I58" s="146" t="s">
        <v>132</v>
      </c>
      <c r="J58" s="145" t="s">
        <v>133</v>
      </c>
      <c r="K58" s="329" t="s">
        <v>117</v>
      </c>
      <c r="L58" s="339"/>
      <c r="M58" s="163" t="s">
        <v>118</v>
      </c>
    </row>
    <row r="59" spans="1:14" x14ac:dyDescent="0.25">
      <c r="A59" s="164" t="s">
        <v>188</v>
      </c>
      <c r="B59" s="153"/>
      <c r="C59" s="153"/>
      <c r="D59" s="153"/>
      <c r="E59" s="153"/>
      <c r="F59" s="153"/>
      <c r="G59" s="153"/>
      <c r="H59" s="165">
        <v>50000</v>
      </c>
      <c r="I59" s="166">
        <v>185</v>
      </c>
      <c r="J59" s="167">
        <f>+H59*I59/100</f>
        <v>92500</v>
      </c>
      <c r="K59" s="168"/>
      <c r="L59" s="203">
        <v>30</v>
      </c>
      <c r="M59" s="182">
        <f>J59/L59</f>
        <v>3083.3333333333335</v>
      </c>
      <c r="N59" s="171"/>
    </row>
    <row r="60" spans="1:14" x14ac:dyDescent="0.25">
      <c r="A60" s="164" t="s">
        <v>189</v>
      </c>
      <c r="B60" s="153"/>
      <c r="C60" s="153"/>
      <c r="D60" s="153"/>
      <c r="E60" s="153"/>
      <c r="F60" s="153"/>
      <c r="G60" s="153"/>
      <c r="H60" s="165">
        <v>90000</v>
      </c>
      <c r="I60" s="166">
        <v>185</v>
      </c>
      <c r="J60" s="167">
        <f>+H60*I60/100</f>
        <v>166500</v>
      </c>
      <c r="K60" s="168"/>
      <c r="L60" s="203">
        <v>30</v>
      </c>
      <c r="M60" s="182">
        <f>J60/L60</f>
        <v>5550</v>
      </c>
    </row>
    <row r="61" spans="1:14" x14ac:dyDescent="0.25">
      <c r="A61" s="164"/>
      <c r="B61" s="153"/>
      <c r="C61" s="153"/>
      <c r="D61" s="153"/>
      <c r="E61" s="153"/>
      <c r="F61" s="153"/>
      <c r="G61" s="153"/>
      <c r="H61" s="165"/>
      <c r="I61" s="166"/>
      <c r="J61" s="167"/>
      <c r="K61" s="168"/>
      <c r="L61" s="204"/>
      <c r="M61" s="182"/>
    </row>
    <row r="62" spans="1:14" x14ac:dyDescent="0.25">
      <c r="A62" s="164"/>
      <c r="B62" s="153"/>
      <c r="C62" s="153"/>
      <c r="D62" s="153"/>
      <c r="E62" s="153"/>
      <c r="F62" s="153"/>
      <c r="G62" s="153"/>
      <c r="H62" s="118"/>
      <c r="I62" s="172"/>
      <c r="J62" s="173"/>
      <c r="K62" s="176"/>
      <c r="L62" s="175"/>
      <c r="M62" s="170"/>
    </row>
    <row r="63" spans="1:14" x14ac:dyDescent="0.25">
      <c r="A63" s="164"/>
      <c r="B63" s="153"/>
      <c r="C63" s="153"/>
      <c r="D63" s="153"/>
      <c r="E63" s="153"/>
      <c r="F63" s="153"/>
      <c r="G63" s="153"/>
      <c r="H63" s="118"/>
      <c r="I63" s="172"/>
      <c r="J63" s="173"/>
      <c r="K63" s="176"/>
      <c r="L63" s="175"/>
      <c r="M63" s="170"/>
    </row>
    <row r="64" spans="1:14" ht="15.75" thickBot="1" x14ac:dyDescent="0.3">
      <c r="A64" s="340"/>
      <c r="B64" s="341"/>
      <c r="C64" s="341"/>
      <c r="D64" s="341"/>
      <c r="E64" s="341"/>
      <c r="F64" s="341"/>
      <c r="G64" s="341"/>
      <c r="H64" s="207"/>
      <c r="I64" s="207"/>
      <c r="J64" s="207"/>
      <c r="K64" s="342"/>
      <c r="L64" s="343"/>
      <c r="M64" s="217"/>
    </row>
    <row r="65" spans="1:13" ht="15.75" thickBot="1" x14ac:dyDescent="0.3">
      <c r="A65" s="309" t="s">
        <v>120</v>
      </c>
      <c r="B65" s="310"/>
      <c r="C65" s="310"/>
      <c r="D65" s="310"/>
      <c r="E65" s="310"/>
      <c r="F65" s="310"/>
      <c r="G65" s="310"/>
      <c r="H65" s="310"/>
      <c r="I65" s="310"/>
      <c r="J65" s="310"/>
      <c r="K65" s="310"/>
      <c r="L65" s="311"/>
      <c r="M65" s="179">
        <f>SUM(M59:M64)</f>
        <v>8633.3333333333339</v>
      </c>
    </row>
    <row r="66" spans="1:13" ht="15.75" thickBot="1" x14ac:dyDescent="0.3">
      <c r="A66" s="74"/>
      <c r="B66" s="75"/>
      <c r="C66" s="75"/>
      <c r="D66" s="75"/>
      <c r="E66" s="75"/>
      <c r="F66" s="75"/>
      <c r="G66" s="75"/>
      <c r="H66" s="75"/>
      <c r="I66" s="75"/>
      <c r="J66" s="75"/>
      <c r="K66" s="75"/>
      <c r="L66" s="75"/>
      <c r="M66" s="76"/>
    </row>
    <row r="67" spans="1:13" ht="15.75" thickBot="1" x14ac:dyDescent="0.3">
      <c r="A67" s="309" t="s">
        <v>134</v>
      </c>
      <c r="B67" s="310"/>
      <c r="C67" s="310"/>
      <c r="D67" s="310"/>
      <c r="E67" s="310"/>
      <c r="F67" s="310"/>
      <c r="G67" s="310"/>
      <c r="H67" s="310"/>
      <c r="I67" s="310"/>
      <c r="J67" s="310"/>
      <c r="K67" s="310"/>
      <c r="L67" s="311"/>
      <c r="M67" s="122">
        <f>M31+M43+M54+M65</f>
        <v>260491</v>
      </c>
    </row>
  </sheetData>
  <mergeCells count="34">
    <mergeCell ref="A67:L67"/>
    <mergeCell ref="A58:G58"/>
    <mergeCell ref="K58:L58"/>
    <mergeCell ref="A64:G64"/>
    <mergeCell ref="K64:L64"/>
    <mergeCell ref="A65:L65"/>
    <mergeCell ref="A54:L54"/>
    <mergeCell ref="K30:L30"/>
    <mergeCell ref="A31:L31"/>
    <mergeCell ref="A35:H35"/>
    <mergeCell ref="K35:L35"/>
    <mergeCell ref="A43:L43"/>
    <mergeCell ref="K47:L47"/>
    <mergeCell ref="H30:I30"/>
    <mergeCell ref="K48:L48"/>
    <mergeCell ref="K49:L49"/>
    <mergeCell ref="K50:L50"/>
    <mergeCell ref="K51:L51"/>
    <mergeCell ref="K53:L53"/>
    <mergeCell ref="A25:G25"/>
    <mergeCell ref="A26:G26"/>
    <mergeCell ref="A27:G27"/>
    <mergeCell ref="A29:C29"/>
    <mergeCell ref="A30:G30"/>
    <mergeCell ref="A24:G24"/>
    <mergeCell ref="E13:G13"/>
    <mergeCell ref="A15:M15"/>
    <mergeCell ref="B17:H17"/>
    <mergeCell ref="K17:L17"/>
    <mergeCell ref="B18:H18"/>
    <mergeCell ref="K18:L18"/>
    <mergeCell ref="A23:G23"/>
    <mergeCell ref="H23:I23"/>
    <mergeCell ref="K23:L2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6"/>
  <sheetViews>
    <sheetView topLeftCell="A46" zoomScale="75" zoomScaleNormal="75" workbookViewId="0">
      <selection activeCell="J71" sqref="J71"/>
    </sheetView>
  </sheetViews>
  <sheetFormatPr baseColWidth="10" defaultRowHeight="15" x14ac:dyDescent="0.25"/>
  <cols>
    <col min="1" max="1" width="17" style="38" customWidth="1"/>
    <col min="2" max="4" width="11.42578125" style="38"/>
    <col min="5" max="5" width="15.5703125" style="38" customWidth="1"/>
    <col min="6" max="7" width="11.42578125" style="38"/>
    <col min="8" max="8" width="12.5703125" style="38" bestFit="1" customWidth="1"/>
    <col min="9" max="9" width="15.5703125" style="38" customWidth="1"/>
    <col min="10" max="10" width="17.5703125" style="38" bestFit="1" customWidth="1"/>
    <col min="11" max="11" width="11.42578125" style="38"/>
    <col min="12" max="12" width="10.140625" style="38"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69"/>
      <c r="D13" s="69"/>
      <c r="E13" s="278" t="s">
        <v>105</v>
      </c>
      <c r="F13" s="279"/>
      <c r="G13" s="279"/>
      <c r="H13" s="69" t="s">
        <v>95</v>
      </c>
      <c r="I13" s="69" t="s">
        <v>96</v>
      </c>
      <c r="J13" s="71"/>
      <c r="K13" s="69"/>
      <c r="L13" s="69"/>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26.25" thickBot="1" x14ac:dyDescent="0.3">
      <c r="A17" s="77" t="s">
        <v>107</v>
      </c>
      <c r="B17" s="283" t="s">
        <v>108</v>
      </c>
      <c r="C17" s="284"/>
      <c r="D17" s="284"/>
      <c r="E17" s="284"/>
      <c r="F17" s="284"/>
      <c r="G17" s="284"/>
      <c r="H17" s="284"/>
      <c r="I17" s="78"/>
      <c r="J17" s="79" t="s">
        <v>109</v>
      </c>
      <c r="K17" s="285" t="s">
        <v>110</v>
      </c>
      <c r="L17" s="286"/>
      <c r="M17" s="77" t="s">
        <v>111</v>
      </c>
    </row>
    <row r="18" spans="1:13" ht="15.75" hidden="1" thickBot="1" x14ac:dyDescent="0.3">
      <c r="A18" s="77" t="s">
        <v>107</v>
      </c>
      <c r="B18" s="283" t="s">
        <v>108</v>
      </c>
      <c r="C18" s="284"/>
      <c r="D18" s="284"/>
      <c r="E18" s="284"/>
      <c r="F18" s="284"/>
      <c r="G18" s="284"/>
      <c r="H18" s="284"/>
      <c r="I18" s="78"/>
      <c r="J18" s="80"/>
      <c r="K18" s="285" t="s">
        <v>110</v>
      </c>
      <c r="L18" s="286"/>
      <c r="M18" s="77" t="s">
        <v>111</v>
      </c>
    </row>
    <row r="19" spans="1:13" ht="41.25" customHeight="1" thickBot="1" x14ac:dyDescent="0.3">
      <c r="A19" s="221" t="s">
        <v>83</v>
      </c>
      <c r="B19" s="344" t="s">
        <v>156</v>
      </c>
      <c r="C19" s="345"/>
      <c r="D19" s="345"/>
      <c r="E19" s="345"/>
      <c r="F19" s="345"/>
      <c r="G19" s="345"/>
      <c r="H19" s="345"/>
      <c r="I19" s="345"/>
      <c r="J19" s="222"/>
      <c r="K19" s="223" t="s">
        <v>154</v>
      </c>
      <c r="L19" s="224"/>
      <c r="M19" s="88"/>
    </row>
    <row r="20" spans="1:13" ht="5.25"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172</v>
      </c>
      <c r="B24" s="288"/>
      <c r="C24" s="288"/>
      <c r="D24" s="288"/>
      <c r="E24" s="288"/>
      <c r="F24" s="288"/>
      <c r="G24" s="290"/>
      <c r="H24" s="101"/>
      <c r="I24" s="102"/>
      <c r="J24" s="103">
        <v>71866.338762214975</v>
      </c>
      <c r="K24" s="104"/>
      <c r="L24" s="135">
        <v>65.333035245956907</v>
      </c>
      <c r="M24" s="106">
        <f>J24/L24</f>
        <v>1099.9999998723827</v>
      </c>
    </row>
    <row r="25" spans="1:13" x14ac:dyDescent="0.25">
      <c r="A25" s="287"/>
      <c r="B25" s="288"/>
      <c r="C25" s="288"/>
      <c r="D25" s="288"/>
      <c r="E25" s="288"/>
      <c r="F25" s="288"/>
      <c r="G25" s="290"/>
      <c r="H25" s="101"/>
      <c r="I25" s="102"/>
      <c r="J25" s="103"/>
      <c r="K25" s="104"/>
      <c r="L25" s="105"/>
      <c r="M25" s="106"/>
    </row>
    <row r="26" spans="1:13" x14ac:dyDescent="0.25">
      <c r="A26" s="287"/>
      <c r="B26" s="288"/>
      <c r="C26" s="288"/>
      <c r="D26" s="288"/>
      <c r="E26" s="288"/>
      <c r="F26" s="288"/>
      <c r="G26" s="290"/>
      <c r="H26" s="101"/>
      <c r="I26" s="102"/>
      <c r="J26" s="103"/>
      <c r="K26" s="104"/>
      <c r="L26" s="105"/>
      <c r="M26" s="107"/>
    </row>
    <row r="27" spans="1:13" x14ac:dyDescent="0.25">
      <c r="A27" s="287"/>
      <c r="B27" s="288"/>
      <c r="C27" s="288"/>
      <c r="D27" s="288"/>
      <c r="E27" s="288"/>
      <c r="F27" s="288"/>
      <c r="G27" s="290"/>
      <c r="H27" s="297"/>
      <c r="I27" s="298"/>
      <c r="J27" s="108"/>
      <c r="K27" s="299"/>
      <c r="L27" s="300"/>
      <c r="M27" s="109"/>
    </row>
    <row r="28" spans="1:13" x14ac:dyDescent="0.25">
      <c r="A28" s="287"/>
      <c r="B28" s="288"/>
      <c r="C28" s="288"/>
      <c r="D28" s="289"/>
      <c r="E28" s="288"/>
      <c r="F28" s="288"/>
      <c r="G28" s="290"/>
      <c r="H28" s="110"/>
      <c r="I28" s="111"/>
      <c r="J28" s="108"/>
      <c r="K28" s="112"/>
      <c r="L28" s="113"/>
      <c r="M28" s="114"/>
    </row>
    <row r="29" spans="1:13" x14ac:dyDescent="0.25">
      <c r="A29" s="303"/>
      <c r="B29" s="304"/>
      <c r="C29" s="304"/>
      <c r="D29" s="115"/>
      <c r="E29" s="116"/>
      <c r="F29" s="116"/>
      <c r="G29" s="117"/>
      <c r="H29" s="110"/>
      <c r="I29" s="111"/>
      <c r="J29" s="118"/>
      <c r="K29" s="112"/>
      <c r="L29" s="113"/>
      <c r="M29" s="119"/>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22">
        <f>SUM(M24:M30)</f>
        <v>1099.9999998723827</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28" t="s">
        <v>110</v>
      </c>
      <c r="J35" s="129" t="s">
        <v>111</v>
      </c>
      <c r="K35" s="315" t="s">
        <v>122</v>
      </c>
      <c r="L35" s="314"/>
      <c r="M35" s="131" t="s">
        <v>118</v>
      </c>
    </row>
    <row r="36" spans="1:13" x14ac:dyDescent="0.25">
      <c r="A36" s="132"/>
      <c r="B36" s="133"/>
      <c r="C36" s="133"/>
      <c r="D36" s="133"/>
      <c r="E36" s="133"/>
      <c r="F36" s="133"/>
      <c r="G36" s="133"/>
      <c r="H36" s="102"/>
      <c r="I36" s="63"/>
      <c r="J36" s="134"/>
      <c r="K36" s="101"/>
      <c r="L36" s="135"/>
      <c r="M36" s="136"/>
    </row>
    <row r="37" spans="1:13" x14ac:dyDescent="0.25">
      <c r="A37" s="132"/>
      <c r="B37" s="133"/>
      <c r="C37" s="133"/>
      <c r="D37" s="133"/>
      <c r="E37" s="133"/>
      <c r="F37" s="133"/>
      <c r="G37" s="133"/>
      <c r="H37" s="102"/>
      <c r="I37" s="63"/>
      <c r="J37" s="134"/>
      <c r="K37" s="101"/>
      <c r="L37" s="135"/>
      <c r="M37" s="136"/>
    </row>
    <row r="38" spans="1:13" x14ac:dyDescent="0.25">
      <c r="A38" s="132"/>
      <c r="B38" s="133"/>
      <c r="C38" s="133"/>
      <c r="D38" s="133"/>
      <c r="E38" s="133"/>
      <c r="F38" s="133"/>
      <c r="G38" s="133"/>
      <c r="H38" s="102"/>
      <c r="I38" s="63"/>
      <c r="J38" s="134"/>
      <c r="K38" s="101"/>
      <c r="L38" s="135"/>
      <c r="M38" s="136"/>
    </row>
    <row r="39" spans="1:13" x14ac:dyDescent="0.25">
      <c r="A39" s="132"/>
      <c r="B39" s="133"/>
      <c r="C39" s="133"/>
      <c r="D39" s="133"/>
      <c r="E39" s="133"/>
      <c r="F39" s="133"/>
      <c r="G39" s="133"/>
      <c r="H39" s="102"/>
      <c r="I39" s="63"/>
      <c r="J39" s="134"/>
      <c r="K39" s="101"/>
      <c r="L39" s="135"/>
      <c r="M39" s="136"/>
    </row>
    <row r="40" spans="1:13" x14ac:dyDescent="0.25">
      <c r="A40" s="132"/>
      <c r="B40" s="133"/>
      <c r="C40" s="133"/>
      <c r="D40" s="133"/>
      <c r="E40" s="133"/>
      <c r="F40" s="133"/>
      <c r="G40" s="133"/>
      <c r="H40" s="102"/>
      <c r="I40" s="63"/>
      <c r="J40" s="134"/>
      <c r="K40" s="101"/>
      <c r="L40" s="135"/>
      <c r="M40" s="136"/>
    </row>
    <row r="41" spans="1:13" ht="15.75" thickBot="1" x14ac:dyDescent="0.3">
      <c r="A41" s="316"/>
      <c r="B41" s="317"/>
      <c r="C41" s="317"/>
      <c r="D41" s="317"/>
      <c r="E41" s="317"/>
      <c r="F41" s="317"/>
      <c r="G41" s="317"/>
      <c r="H41" s="298"/>
      <c r="I41" s="137"/>
      <c r="J41" s="138"/>
      <c r="K41" s="318"/>
      <c r="L41" s="319"/>
      <c r="M41" s="139"/>
    </row>
    <row r="42" spans="1:13" ht="15.75" thickBot="1" x14ac:dyDescent="0.3">
      <c r="A42" s="309" t="s">
        <v>120</v>
      </c>
      <c r="B42" s="310"/>
      <c r="C42" s="310"/>
      <c r="D42" s="310"/>
      <c r="E42" s="310"/>
      <c r="F42" s="310"/>
      <c r="G42" s="310"/>
      <c r="H42" s="310"/>
      <c r="I42" s="310"/>
      <c r="J42" s="310"/>
      <c r="K42" s="310"/>
      <c r="L42" s="311"/>
      <c r="M42" s="140"/>
    </row>
    <row r="43" spans="1:13" x14ac:dyDescent="0.25">
      <c r="A43" s="74"/>
      <c r="B43" s="75"/>
      <c r="C43" s="75"/>
      <c r="D43" s="75"/>
      <c r="E43" s="75"/>
      <c r="F43" s="75"/>
      <c r="G43" s="75"/>
      <c r="H43" s="75"/>
      <c r="I43" s="75"/>
      <c r="J43" s="75"/>
      <c r="K43" s="75"/>
      <c r="L43" s="75"/>
      <c r="M43" s="76"/>
    </row>
    <row r="44" spans="1:13" x14ac:dyDescent="0.25">
      <c r="A44" s="124" t="s">
        <v>123</v>
      </c>
      <c r="B44" s="125"/>
      <c r="C44" s="125"/>
      <c r="D44" s="125"/>
      <c r="E44" s="125"/>
      <c r="F44" s="125"/>
      <c r="G44" s="125"/>
      <c r="H44" s="125"/>
      <c r="I44" s="125"/>
      <c r="J44" s="125"/>
      <c r="K44" s="125"/>
      <c r="L44" s="125"/>
      <c r="M44" s="126"/>
    </row>
    <row r="45" spans="1:13" ht="15.75" thickBot="1" x14ac:dyDescent="0.3">
      <c r="A45" s="141"/>
      <c r="B45" s="96"/>
      <c r="C45" s="96"/>
      <c r="D45" s="96"/>
      <c r="E45" s="96"/>
      <c r="F45" s="96"/>
      <c r="G45" s="96"/>
      <c r="H45" s="96"/>
      <c r="I45" s="96"/>
      <c r="J45" s="96"/>
      <c r="K45" s="96"/>
      <c r="L45" s="96"/>
      <c r="M45" s="98"/>
    </row>
    <row r="46" spans="1:13" ht="25.5" x14ac:dyDescent="0.25">
      <c r="A46" s="142" t="s">
        <v>124</v>
      </c>
      <c r="B46" s="143"/>
      <c r="C46" s="143"/>
      <c r="D46" s="143"/>
      <c r="E46" s="143"/>
      <c r="F46" s="143"/>
      <c r="G46" s="144" t="s">
        <v>110</v>
      </c>
      <c r="H46" s="145" t="s">
        <v>125</v>
      </c>
      <c r="I46" s="146" t="s">
        <v>126</v>
      </c>
      <c r="J46" s="144" t="s">
        <v>127</v>
      </c>
      <c r="K46" s="320" t="s">
        <v>128</v>
      </c>
      <c r="L46" s="321"/>
      <c r="M46" s="147" t="s">
        <v>118</v>
      </c>
    </row>
    <row r="47" spans="1:13" x14ac:dyDescent="0.25">
      <c r="A47" s="148"/>
      <c r="B47" s="149"/>
      <c r="C47" s="149"/>
      <c r="D47" s="149"/>
      <c r="E47" s="149"/>
      <c r="F47" s="149"/>
      <c r="G47" s="150"/>
      <c r="H47" s="118"/>
      <c r="I47" s="151"/>
      <c r="J47" s="118"/>
      <c r="K47" s="322"/>
      <c r="L47" s="323"/>
      <c r="M47" s="152"/>
    </row>
    <row r="48" spans="1:13" x14ac:dyDescent="0.25">
      <c r="A48" s="148"/>
      <c r="B48" s="153"/>
      <c r="C48" s="153"/>
      <c r="D48" s="153"/>
      <c r="E48" s="153"/>
      <c r="F48" s="153"/>
      <c r="G48" s="154"/>
      <c r="H48" s="118"/>
      <c r="I48" s="118"/>
      <c r="J48" s="118"/>
      <c r="K48" s="155"/>
      <c r="L48" s="156"/>
      <c r="M48" s="157"/>
    </row>
    <row r="49" spans="1:14" x14ac:dyDescent="0.25">
      <c r="A49" s="148"/>
      <c r="B49" s="153"/>
      <c r="C49" s="153"/>
      <c r="D49" s="153"/>
      <c r="E49" s="153"/>
      <c r="F49" s="153"/>
      <c r="G49" s="154"/>
      <c r="H49" s="118"/>
      <c r="I49" s="118"/>
      <c r="J49" s="118"/>
      <c r="K49" s="155"/>
      <c r="L49" s="156"/>
      <c r="M49" s="157"/>
    </row>
    <row r="50" spans="1:14" x14ac:dyDescent="0.25">
      <c r="A50" s="148"/>
      <c r="B50" s="153"/>
      <c r="C50" s="153"/>
      <c r="D50" s="153"/>
      <c r="E50" s="153"/>
      <c r="F50" s="153"/>
      <c r="G50" s="154"/>
      <c r="H50" s="118"/>
      <c r="I50" s="118"/>
      <c r="J50" s="118"/>
      <c r="K50" s="155"/>
      <c r="L50" s="156"/>
      <c r="M50" s="157"/>
    </row>
    <row r="51" spans="1:14" x14ac:dyDescent="0.25">
      <c r="A51" s="148"/>
      <c r="B51" s="153"/>
      <c r="C51" s="153"/>
      <c r="D51" s="153"/>
      <c r="E51" s="153"/>
      <c r="F51" s="153"/>
      <c r="G51" s="154"/>
      <c r="H51" s="118"/>
      <c r="I51" s="118"/>
      <c r="J51" s="118"/>
      <c r="K51" s="155"/>
      <c r="L51" s="156"/>
      <c r="M51" s="157"/>
    </row>
    <row r="52" spans="1:14" ht="15.75" thickBot="1" x14ac:dyDescent="0.3">
      <c r="A52" s="164"/>
      <c r="B52" s="153"/>
      <c r="C52" s="153"/>
      <c r="D52" s="153"/>
      <c r="E52" s="153"/>
      <c r="F52" s="153"/>
      <c r="G52" s="214"/>
      <c r="H52" s="207"/>
      <c r="I52" s="207"/>
      <c r="J52" s="207"/>
      <c r="K52" s="337"/>
      <c r="L52" s="338"/>
      <c r="M52" s="217"/>
    </row>
    <row r="53" spans="1:14" ht="15.75" thickBot="1" x14ac:dyDescent="0.3">
      <c r="A53" s="309" t="s">
        <v>120</v>
      </c>
      <c r="B53" s="310"/>
      <c r="C53" s="310"/>
      <c r="D53" s="310"/>
      <c r="E53" s="310"/>
      <c r="F53" s="310"/>
      <c r="G53" s="310"/>
      <c r="H53" s="310"/>
      <c r="I53" s="310"/>
      <c r="J53" s="310"/>
      <c r="K53" s="310"/>
      <c r="L53" s="311"/>
      <c r="M53" s="180"/>
    </row>
    <row r="54" spans="1:14" x14ac:dyDescent="0.25">
      <c r="A54" s="74"/>
      <c r="B54" s="75"/>
      <c r="C54" s="75"/>
      <c r="D54" s="75"/>
      <c r="E54" s="75"/>
      <c r="F54" s="75"/>
      <c r="G54" s="75"/>
      <c r="H54" s="75"/>
      <c r="I54" s="75"/>
      <c r="J54" s="75"/>
      <c r="K54" s="75"/>
      <c r="L54" s="75"/>
      <c r="M54" s="76"/>
    </row>
    <row r="55" spans="1:14" x14ac:dyDescent="0.25">
      <c r="A55" s="124" t="s">
        <v>129</v>
      </c>
      <c r="B55" s="125"/>
      <c r="C55" s="125"/>
      <c r="D55" s="125"/>
      <c r="E55" s="125"/>
      <c r="F55" s="125"/>
      <c r="G55" s="125"/>
      <c r="H55" s="125"/>
      <c r="I55" s="125"/>
      <c r="J55" s="125"/>
      <c r="K55" s="125"/>
      <c r="L55" s="125"/>
      <c r="M55" s="126"/>
    </row>
    <row r="56" spans="1:14" ht="15.75" thickBot="1" x14ac:dyDescent="0.3">
      <c r="A56" s="141"/>
      <c r="B56" s="96"/>
      <c r="C56" s="96"/>
      <c r="D56" s="96"/>
      <c r="E56" s="96"/>
      <c r="F56" s="96"/>
      <c r="G56" s="96"/>
      <c r="H56" s="96"/>
      <c r="I56" s="96"/>
      <c r="J56" s="96"/>
      <c r="K56" s="96"/>
      <c r="L56" s="96"/>
      <c r="M56" s="98"/>
    </row>
    <row r="57" spans="1:14" ht="25.5" x14ac:dyDescent="0.25">
      <c r="A57" s="327" t="s">
        <v>130</v>
      </c>
      <c r="B57" s="328"/>
      <c r="C57" s="328"/>
      <c r="D57" s="328"/>
      <c r="E57" s="328"/>
      <c r="F57" s="328"/>
      <c r="G57" s="328"/>
      <c r="H57" s="144" t="s">
        <v>131</v>
      </c>
      <c r="I57" s="146" t="s">
        <v>132</v>
      </c>
      <c r="J57" s="145" t="s">
        <v>133</v>
      </c>
      <c r="K57" s="329" t="s">
        <v>117</v>
      </c>
      <c r="L57" s="330"/>
      <c r="M57" s="163" t="s">
        <v>118</v>
      </c>
    </row>
    <row r="58" spans="1:14" x14ac:dyDescent="0.25">
      <c r="A58" s="164"/>
      <c r="B58" s="153"/>
      <c r="C58" s="153"/>
      <c r="D58" s="153"/>
      <c r="E58" s="153"/>
      <c r="F58" s="153"/>
      <c r="G58" s="153"/>
      <c r="H58" s="165"/>
      <c r="I58" s="166"/>
      <c r="J58" s="167"/>
      <c r="K58" s="168"/>
      <c r="L58" s="169"/>
      <c r="M58" s="170"/>
      <c r="N58" s="171"/>
    </row>
    <row r="59" spans="1:14" x14ac:dyDescent="0.25">
      <c r="A59" s="164"/>
      <c r="B59" s="153"/>
      <c r="C59" s="153"/>
      <c r="D59" s="153"/>
      <c r="E59" s="153"/>
      <c r="F59" s="153"/>
      <c r="G59" s="153"/>
      <c r="H59" s="118"/>
      <c r="I59" s="172"/>
      <c r="J59" s="173"/>
      <c r="K59" s="168"/>
      <c r="L59" s="174"/>
      <c r="M59" s="170"/>
    </row>
    <row r="60" spans="1:14" x14ac:dyDescent="0.25">
      <c r="A60" s="164"/>
      <c r="B60" s="153"/>
      <c r="C60" s="153"/>
      <c r="D60" s="153"/>
      <c r="E60" s="153"/>
      <c r="F60" s="153"/>
      <c r="G60" s="153"/>
      <c r="H60" s="118"/>
      <c r="I60" s="172"/>
      <c r="J60" s="173"/>
      <c r="K60" s="168"/>
      <c r="L60" s="175"/>
      <c r="M60" s="170"/>
    </row>
    <row r="61" spans="1:14" x14ac:dyDescent="0.25">
      <c r="A61" s="164"/>
      <c r="B61" s="153"/>
      <c r="C61" s="153"/>
      <c r="D61" s="153"/>
      <c r="E61" s="153"/>
      <c r="F61" s="153"/>
      <c r="G61" s="153"/>
      <c r="H61" s="118"/>
      <c r="I61" s="172"/>
      <c r="J61" s="173"/>
      <c r="K61" s="176"/>
      <c r="L61" s="175"/>
      <c r="M61" s="170"/>
    </row>
    <row r="62" spans="1:14" x14ac:dyDescent="0.25">
      <c r="A62" s="164"/>
      <c r="B62" s="153"/>
      <c r="C62" s="153"/>
      <c r="D62" s="153"/>
      <c r="E62" s="153"/>
      <c r="F62" s="153"/>
      <c r="G62" s="153"/>
      <c r="H62" s="118"/>
      <c r="I62" s="172"/>
      <c r="J62" s="173"/>
      <c r="K62" s="176"/>
      <c r="L62" s="175"/>
      <c r="M62" s="170"/>
    </row>
    <row r="63" spans="1:14" ht="15.75" thickBot="1" x14ac:dyDescent="0.3">
      <c r="A63" s="340"/>
      <c r="B63" s="341"/>
      <c r="C63" s="341"/>
      <c r="D63" s="341"/>
      <c r="E63" s="341"/>
      <c r="F63" s="341"/>
      <c r="G63" s="341"/>
      <c r="H63" s="207"/>
      <c r="I63" s="207"/>
      <c r="J63" s="207"/>
      <c r="K63" s="342"/>
      <c r="L63" s="343"/>
      <c r="M63" s="139"/>
    </row>
    <row r="64" spans="1:14" ht="15.75" thickBot="1" x14ac:dyDescent="0.3">
      <c r="A64" s="309" t="s">
        <v>120</v>
      </c>
      <c r="B64" s="310"/>
      <c r="C64" s="310"/>
      <c r="D64" s="310"/>
      <c r="E64" s="310"/>
      <c r="F64" s="310"/>
      <c r="G64" s="310"/>
      <c r="H64" s="310"/>
      <c r="I64" s="310"/>
      <c r="J64" s="310"/>
      <c r="K64" s="310"/>
      <c r="L64" s="311"/>
      <c r="M64" s="179"/>
    </row>
    <row r="65" spans="1:13" ht="15.75" thickBot="1" x14ac:dyDescent="0.3">
      <c r="A65" s="74"/>
      <c r="B65" s="75"/>
      <c r="C65" s="75"/>
      <c r="D65" s="75"/>
      <c r="E65" s="75"/>
      <c r="F65" s="75"/>
      <c r="G65" s="75"/>
      <c r="H65" s="75"/>
      <c r="I65" s="75"/>
      <c r="J65" s="75"/>
      <c r="K65" s="75"/>
      <c r="L65" s="75"/>
      <c r="M65" s="76"/>
    </row>
    <row r="66" spans="1:13" ht="15.75" thickBot="1" x14ac:dyDescent="0.3">
      <c r="A66" s="309" t="s">
        <v>134</v>
      </c>
      <c r="B66" s="310"/>
      <c r="C66" s="310"/>
      <c r="D66" s="310"/>
      <c r="E66" s="310"/>
      <c r="F66" s="310"/>
      <c r="G66" s="310"/>
      <c r="H66" s="310"/>
      <c r="I66" s="310"/>
      <c r="J66" s="310"/>
      <c r="K66" s="310"/>
      <c r="L66" s="311"/>
      <c r="M66" s="122">
        <f>M31+M42+M53+M64</f>
        <v>1099.9999998723827</v>
      </c>
    </row>
  </sheetData>
  <mergeCells count="37">
    <mergeCell ref="A64:L64"/>
    <mergeCell ref="A66:L66"/>
    <mergeCell ref="A63:G63"/>
    <mergeCell ref="K63:L63"/>
    <mergeCell ref="A35:H35"/>
    <mergeCell ref="K35:L35"/>
    <mergeCell ref="A41:H41"/>
    <mergeCell ref="K41:L41"/>
    <mergeCell ref="A42:L42"/>
    <mergeCell ref="K46:L46"/>
    <mergeCell ref="K47:L47"/>
    <mergeCell ref="K52:L52"/>
    <mergeCell ref="A53:L53"/>
    <mergeCell ref="A57:G57"/>
    <mergeCell ref="K57:L57"/>
    <mergeCell ref="B19:I19"/>
    <mergeCell ref="A23:G23"/>
    <mergeCell ref="H23:I23"/>
    <mergeCell ref="K23:L23"/>
    <mergeCell ref="A31:L31"/>
    <mergeCell ref="A24:G24"/>
    <mergeCell ref="A25:G25"/>
    <mergeCell ref="A26:G26"/>
    <mergeCell ref="A27:G27"/>
    <mergeCell ref="H27:I27"/>
    <mergeCell ref="K27:L27"/>
    <mergeCell ref="A28:G28"/>
    <mergeCell ref="A29:C29"/>
    <mergeCell ref="A30:G30"/>
    <mergeCell ref="H30:I30"/>
    <mergeCell ref="K30:L30"/>
    <mergeCell ref="E13:G13"/>
    <mergeCell ref="A15:M15"/>
    <mergeCell ref="B17:H17"/>
    <mergeCell ref="K17:L17"/>
    <mergeCell ref="B18:H18"/>
    <mergeCell ref="K18:L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6"/>
  <sheetViews>
    <sheetView topLeftCell="A56" zoomScale="78" zoomScaleNormal="78" workbookViewId="0">
      <selection activeCell="C57" sqref="C57:H57"/>
    </sheetView>
  </sheetViews>
  <sheetFormatPr baseColWidth="10" defaultRowHeight="15" x14ac:dyDescent="0.25"/>
  <cols>
    <col min="1" max="1" width="17" style="38" customWidth="1"/>
    <col min="2" max="4" width="11.42578125" style="38"/>
    <col min="5" max="5" width="14.42578125" style="38" customWidth="1"/>
    <col min="6" max="7" width="11.42578125" style="38"/>
    <col min="8" max="8" width="12.5703125" style="38" bestFit="1" customWidth="1"/>
    <col min="9" max="9" width="15.5703125" style="38" customWidth="1"/>
    <col min="10" max="10" width="17.5703125" style="38" bestFit="1" customWidth="1"/>
    <col min="11" max="12" width="11.42578125" style="38"/>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69"/>
      <c r="D13" s="69"/>
      <c r="E13" s="278" t="s">
        <v>105</v>
      </c>
      <c r="F13" s="279"/>
      <c r="G13" s="279"/>
      <c r="H13" s="69" t="s">
        <v>95</v>
      </c>
      <c r="I13" s="69" t="s">
        <v>96</v>
      </c>
      <c r="J13" s="71"/>
      <c r="K13" s="69"/>
      <c r="L13" s="69"/>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26.25" thickBot="1" x14ac:dyDescent="0.3">
      <c r="A17" s="77" t="s">
        <v>107</v>
      </c>
      <c r="B17" s="283" t="s">
        <v>108</v>
      </c>
      <c r="C17" s="284"/>
      <c r="D17" s="284"/>
      <c r="E17" s="284"/>
      <c r="F17" s="284"/>
      <c r="G17" s="284"/>
      <c r="H17" s="284"/>
      <c r="I17" s="78"/>
      <c r="J17" s="79" t="s">
        <v>109</v>
      </c>
      <c r="K17" s="285" t="s">
        <v>110</v>
      </c>
      <c r="L17" s="286"/>
      <c r="M17" s="77" t="s">
        <v>111</v>
      </c>
    </row>
    <row r="18" spans="1:13" ht="15.75" hidden="1" thickBot="1" x14ac:dyDescent="0.3">
      <c r="A18" s="77" t="s">
        <v>107</v>
      </c>
      <c r="B18" s="283" t="s">
        <v>108</v>
      </c>
      <c r="C18" s="284"/>
      <c r="D18" s="284"/>
      <c r="E18" s="284"/>
      <c r="F18" s="284"/>
      <c r="G18" s="284"/>
      <c r="H18" s="284"/>
      <c r="I18" s="78"/>
      <c r="J18" s="80"/>
      <c r="K18" s="285" t="s">
        <v>110</v>
      </c>
      <c r="L18" s="286"/>
      <c r="M18" s="77" t="s">
        <v>111</v>
      </c>
    </row>
    <row r="19" spans="1:13" ht="15.75" thickBot="1" x14ac:dyDescent="0.3">
      <c r="A19" s="81" t="s">
        <v>16</v>
      </c>
      <c r="B19" s="82" t="s">
        <v>137</v>
      </c>
      <c r="C19" s="83"/>
      <c r="D19" s="83"/>
      <c r="E19" s="83"/>
      <c r="F19" s="83"/>
      <c r="G19" s="83"/>
      <c r="H19" s="83"/>
      <c r="I19" s="84"/>
      <c r="J19" s="85"/>
      <c r="K19" s="86" t="s">
        <v>138</v>
      </c>
      <c r="L19" s="87"/>
      <c r="M19" s="88"/>
    </row>
    <row r="20" spans="1:13" ht="5.25"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160</v>
      </c>
      <c r="B24" s="288"/>
      <c r="C24" s="288"/>
      <c r="D24" s="288"/>
      <c r="E24" s="288"/>
      <c r="F24" s="288"/>
      <c r="G24" s="290"/>
      <c r="H24" s="101"/>
      <c r="I24" s="102"/>
      <c r="J24" s="103">
        <v>139442.14983713353</v>
      </c>
      <c r="K24" s="104"/>
      <c r="L24" s="105">
        <v>55.932316939538524</v>
      </c>
      <c r="M24" s="106">
        <v>2493.0515570786583</v>
      </c>
    </row>
    <row r="25" spans="1:13" x14ac:dyDescent="0.25">
      <c r="A25" s="287" t="s">
        <v>161</v>
      </c>
      <c r="B25" s="288"/>
      <c r="C25" s="288"/>
      <c r="D25" s="288"/>
      <c r="E25" s="288"/>
      <c r="F25" s="288"/>
      <c r="G25" s="290"/>
      <c r="H25" s="101"/>
      <c r="I25" s="102"/>
      <c r="J25" s="103">
        <v>64357.915309446245</v>
      </c>
      <c r="K25" s="104"/>
      <c r="L25" s="105">
        <v>55.932316939538524</v>
      </c>
      <c r="M25" s="106">
        <v>1150.63918019015</v>
      </c>
    </row>
    <row r="26" spans="1:13" x14ac:dyDescent="0.25">
      <c r="A26" s="287" t="s">
        <v>162</v>
      </c>
      <c r="B26" s="288"/>
      <c r="C26" s="288"/>
      <c r="D26" s="288"/>
      <c r="E26" s="288"/>
      <c r="F26" s="288"/>
      <c r="G26" s="290"/>
      <c r="H26" s="101"/>
      <c r="I26" s="102"/>
      <c r="J26" s="103">
        <v>182347.4267100977</v>
      </c>
      <c r="K26" s="104"/>
      <c r="L26" s="105">
        <v>55.932316939538524</v>
      </c>
      <c r="M26" s="106">
        <v>3260.1443438720917</v>
      </c>
    </row>
    <row r="27" spans="1:13" x14ac:dyDescent="0.25">
      <c r="A27" s="287" t="s">
        <v>163</v>
      </c>
      <c r="B27" s="288"/>
      <c r="C27" s="288"/>
      <c r="D27" s="288"/>
      <c r="E27" s="288"/>
      <c r="F27" s="288"/>
      <c r="G27" s="290"/>
      <c r="H27" s="297"/>
      <c r="I27" s="298"/>
      <c r="J27" s="103">
        <v>128715.83061889249</v>
      </c>
      <c r="K27" s="299">
        <v>55.932316939538524</v>
      </c>
      <c r="L27" s="300"/>
      <c r="M27" s="106">
        <v>2301.2783603803</v>
      </c>
    </row>
    <row r="28" spans="1:13" x14ac:dyDescent="0.25">
      <c r="A28" s="287"/>
      <c r="B28" s="288"/>
      <c r="C28" s="288"/>
      <c r="D28" s="289"/>
      <c r="E28" s="288"/>
      <c r="F28" s="288"/>
      <c r="G28" s="290"/>
      <c r="H28" s="110"/>
      <c r="I28" s="111"/>
      <c r="J28" s="108"/>
      <c r="K28" s="112"/>
      <c r="L28" s="113"/>
      <c r="M28" s="114"/>
    </row>
    <row r="29" spans="1:13" x14ac:dyDescent="0.25">
      <c r="A29" s="303" t="s">
        <v>119</v>
      </c>
      <c r="B29" s="304"/>
      <c r="C29" s="304"/>
      <c r="D29" s="115"/>
      <c r="E29" s="116"/>
      <c r="F29" s="116"/>
      <c r="G29" s="117"/>
      <c r="H29" s="110"/>
      <c r="I29" s="111"/>
      <c r="J29" s="118"/>
      <c r="K29" s="112"/>
      <c r="L29" s="183">
        <v>0.02</v>
      </c>
      <c r="M29" s="119">
        <v>9.0958148676362978</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v>9214.2092563888364</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28" t="s">
        <v>110</v>
      </c>
      <c r="J35" s="129" t="s">
        <v>111</v>
      </c>
      <c r="K35" s="315" t="s">
        <v>122</v>
      </c>
      <c r="L35" s="314"/>
      <c r="M35" s="131" t="s">
        <v>118</v>
      </c>
    </row>
    <row r="36" spans="1:13" x14ac:dyDescent="0.25">
      <c r="A36" s="132"/>
      <c r="B36" s="133"/>
      <c r="C36" s="133"/>
      <c r="D36" s="133"/>
      <c r="E36" s="133"/>
      <c r="F36" s="133"/>
      <c r="G36" s="133"/>
      <c r="H36" s="102"/>
      <c r="I36" s="63"/>
      <c r="J36" s="134"/>
      <c r="K36" s="101"/>
      <c r="L36" s="184"/>
      <c r="M36" s="106"/>
    </row>
    <row r="37" spans="1:13" x14ac:dyDescent="0.25">
      <c r="A37" s="132"/>
      <c r="B37" s="133"/>
      <c r="C37" s="133"/>
      <c r="D37" s="133"/>
      <c r="E37" s="133"/>
      <c r="F37" s="133"/>
      <c r="G37" s="133"/>
      <c r="H37" s="102"/>
      <c r="I37" s="63"/>
      <c r="J37" s="134"/>
      <c r="K37" s="101"/>
      <c r="L37" s="184"/>
      <c r="M37" s="106"/>
    </row>
    <row r="38" spans="1:13" x14ac:dyDescent="0.25">
      <c r="A38" s="132"/>
      <c r="B38" s="133"/>
      <c r="C38" s="133"/>
      <c r="D38" s="133"/>
      <c r="E38" s="133"/>
      <c r="F38" s="133"/>
      <c r="G38" s="133"/>
      <c r="H38" s="102"/>
      <c r="I38" s="63"/>
      <c r="J38" s="134"/>
      <c r="K38" s="101"/>
      <c r="L38" s="135"/>
      <c r="M38" s="106"/>
    </row>
    <row r="39" spans="1:13" x14ac:dyDescent="0.25">
      <c r="A39" s="132"/>
      <c r="B39" s="133"/>
      <c r="C39" s="133"/>
      <c r="D39" s="133"/>
      <c r="E39" s="133"/>
      <c r="F39" s="133"/>
      <c r="G39" s="133"/>
      <c r="H39" s="102"/>
      <c r="I39" s="63"/>
      <c r="J39" s="134"/>
      <c r="K39" s="101"/>
      <c r="L39" s="135"/>
      <c r="M39" s="136"/>
    </row>
    <row r="40" spans="1:13" x14ac:dyDescent="0.25">
      <c r="A40" s="132"/>
      <c r="B40" s="133"/>
      <c r="C40" s="133"/>
      <c r="D40" s="133"/>
      <c r="E40" s="133"/>
      <c r="F40" s="133"/>
      <c r="G40" s="133"/>
      <c r="H40" s="102"/>
      <c r="I40" s="63"/>
      <c r="J40" s="134"/>
      <c r="K40" s="101"/>
      <c r="L40" s="135"/>
      <c r="M40" s="136"/>
    </row>
    <row r="41" spans="1:13" ht="15.75" thickBot="1" x14ac:dyDescent="0.3">
      <c r="A41" s="316"/>
      <c r="B41" s="317"/>
      <c r="C41" s="317"/>
      <c r="D41" s="317"/>
      <c r="E41" s="317"/>
      <c r="F41" s="317"/>
      <c r="G41" s="317"/>
      <c r="H41" s="298"/>
      <c r="I41" s="137"/>
      <c r="J41" s="138"/>
      <c r="K41" s="318"/>
      <c r="L41" s="319"/>
      <c r="M41" s="139"/>
    </row>
    <row r="42" spans="1:13" ht="15.75" thickBot="1" x14ac:dyDescent="0.3">
      <c r="A42" s="309" t="s">
        <v>120</v>
      </c>
      <c r="B42" s="310"/>
      <c r="C42" s="310"/>
      <c r="D42" s="310"/>
      <c r="E42" s="310"/>
      <c r="F42" s="310"/>
      <c r="G42" s="310"/>
      <c r="H42" s="310"/>
      <c r="I42" s="310"/>
      <c r="J42" s="310"/>
      <c r="K42" s="310"/>
      <c r="L42" s="311"/>
      <c r="M42" s="180"/>
    </row>
    <row r="43" spans="1:13" x14ac:dyDescent="0.25">
      <c r="A43" s="74"/>
      <c r="B43" s="75"/>
      <c r="C43" s="75"/>
      <c r="D43" s="75"/>
      <c r="E43" s="75"/>
      <c r="F43" s="75"/>
      <c r="G43" s="75"/>
      <c r="H43" s="75"/>
      <c r="I43" s="75"/>
      <c r="J43" s="75"/>
      <c r="K43" s="75"/>
      <c r="L43" s="75"/>
      <c r="M43" s="76"/>
    </row>
    <row r="44" spans="1:13" x14ac:dyDescent="0.25">
      <c r="A44" s="124" t="s">
        <v>123</v>
      </c>
      <c r="B44" s="125"/>
      <c r="C44" s="125"/>
      <c r="D44" s="125"/>
      <c r="E44" s="125"/>
      <c r="F44" s="125"/>
      <c r="G44" s="125"/>
      <c r="H44" s="125"/>
      <c r="I44" s="125"/>
      <c r="J44" s="125"/>
      <c r="K44" s="125"/>
      <c r="L44" s="125"/>
      <c r="M44" s="126"/>
    </row>
    <row r="45" spans="1:13" ht="15.75" thickBot="1" x14ac:dyDescent="0.3">
      <c r="A45" s="141"/>
      <c r="B45" s="96"/>
      <c r="C45" s="96"/>
      <c r="D45" s="96"/>
      <c r="E45" s="96"/>
      <c r="F45" s="96"/>
      <c r="G45" s="96"/>
      <c r="H45" s="96"/>
      <c r="I45" s="96"/>
      <c r="J45" s="96"/>
      <c r="K45" s="96"/>
      <c r="L45" s="96"/>
      <c r="M45" s="98"/>
    </row>
    <row r="46" spans="1:13" ht="25.5" x14ac:dyDescent="0.25">
      <c r="A46" s="142" t="s">
        <v>124</v>
      </c>
      <c r="B46" s="143"/>
      <c r="C46" s="143"/>
      <c r="D46" s="143"/>
      <c r="E46" s="143"/>
      <c r="F46" s="143"/>
      <c r="G46" s="144" t="s">
        <v>110</v>
      </c>
      <c r="H46" s="145" t="s">
        <v>125</v>
      </c>
      <c r="I46" s="146" t="s">
        <v>126</v>
      </c>
      <c r="J46" s="144" t="s">
        <v>127</v>
      </c>
      <c r="K46" s="320" t="s">
        <v>128</v>
      </c>
      <c r="L46" s="321"/>
      <c r="M46" s="147" t="s">
        <v>118</v>
      </c>
    </row>
    <row r="47" spans="1:13" x14ac:dyDescent="0.25">
      <c r="A47" s="148"/>
      <c r="B47" s="149"/>
      <c r="C47" s="149"/>
      <c r="D47" s="149"/>
      <c r="E47" s="149"/>
      <c r="F47" s="149"/>
      <c r="G47" s="150"/>
      <c r="H47" s="118"/>
      <c r="I47" s="151"/>
      <c r="J47" s="118"/>
      <c r="K47" s="322"/>
      <c r="L47" s="323"/>
      <c r="M47" s="152"/>
    </row>
    <row r="48" spans="1:13" x14ac:dyDescent="0.25">
      <c r="A48" s="148"/>
      <c r="B48" s="153"/>
      <c r="C48" s="153"/>
      <c r="D48" s="153"/>
      <c r="E48" s="153"/>
      <c r="F48" s="153"/>
      <c r="G48" s="154"/>
      <c r="H48" s="118"/>
      <c r="I48" s="118"/>
      <c r="J48" s="118"/>
      <c r="K48" s="155"/>
      <c r="L48" s="156"/>
      <c r="M48" s="157"/>
    </row>
    <row r="49" spans="1:14" x14ac:dyDescent="0.25">
      <c r="A49" s="148"/>
      <c r="B49" s="153"/>
      <c r="C49" s="153"/>
      <c r="D49" s="153"/>
      <c r="E49" s="153"/>
      <c r="F49" s="153"/>
      <c r="G49" s="154"/>
      <c r="H49" s="118"/>
      <c r="I49" s="118"/>
      <c r="J49" s="118"/>
      <c r="K49" s="155"/>
      <c r="L49" s="156"/>
      <c r="M49" s="157"/>
    </row>
    <row r="50" spans="1:14" x14ac:dyDescent="0.25">
      <c r="A50" s="148"/>
      <c r="B50" s="153"/>
      <c r="C50" s="153"/>
      <c r="D50" s="153"/>
      <c r="E50" s="153"/>
      <c r="F50" s="153"/>
      <c r="G50" s="154"/>
      <c r="H50" s="118"/>
      <c r="I50" s="118"/>
      <c r="J50" s="118"/>
      <c r="K50" s="155"/>
      <c r="L50" s="156"/>
      <c r="M50" s="157"/>
    </row>
    <row r="51" spans="1:14" x14ac:dyDescent="0.25">
      <c r="A51" s="148"/>
      <c r="B51" s="153"/>
      <c r="C51" s="153"/>
      <c r="D51" s="153"/>
      <c r="E51" s="153"/>
      <c r="F51" s="153"/>
      <c r="G51" s="154"/>
      <c r="H51" s="118"/>
      <c r="I51" s="118"/>
      <c r="J51" s="118"/>
      <c r="K51" s="155"/>
      <c r="L51" s="156"/>
      <c r="M51" s="157"/>
    </row>
    <row r="52" spans="1:14" ht="15.75" thickBot="1" x14ac:dyDescent="0.3">
      <c r="A52" s="158"/>
      <c r="B52" s="159"/>
      <c r="C52" s="159"/>
      <c r="D52" s="159"/>
      <c r="E52" s="159"/>
      <c r="F52" s="159"/>
      <c r="G52" s="160"/>
      <c r="H52" s="161"/>
      <c r="I52" s="161"/>
      <c r="J52" s="161"/>
      <c r="K52" s="301"/>
      <c r="L52" s="302"/>
      <c r="M52" s="181"/>
    </row>
    <row r="53" spans="1:14" ht="15.75" thickBot="1" x14ac:dyDescent="0.3">
      <c r="A53" s="324" t="s">
        <v>120</v>
      </c>
      <c r="B53" s="325"/>
      <c r="C53" s="325"/>
      <c r="D53" s="325"/>
      <c r="E53" s="325"/>
      <c r="F53" s="325"/>
      <c r="G53" s="325"/>
      <c r="H53" s="325"/>
      <c r="I53" s="325"/>
      <c r="J53" s="325"/>
      <c r="K53" s="325"/>
      <c r="L53" s="326"/>
      <c r="M53" s="162"/>
    </row>
    <row r="54" spans="1:14" x14ac:dyDescent="0.25">
      <c r="A54" s="74"/>
      <c r="B54" s="75"/>
      <c r="C54" s="75"/>
      <c r="D54" s="75"/>
      <c r="E54" s="75"/>
      <c r="F54" s="75"/>
      <c r="G54" s="75"/>
      <c r="H54" s="75"/>
      <c r="I54" s="75"/>
      <c r="J54" s="75"/>
      <c r="K54" s="75"/>
      <c r="L54" s="75"/>
      <c r="M54" s="76"/>
    </row>
    <row r="55" spans="1:14" x14ac:dyDescent="0.25">
      <c r="A55" s="124" t="s">
        <v>129</v>
      </c>
      <c r="B55" s="125"/>
      <c r="C55" s="125"/>
      <c r="D55" s="125"/>
      <c r="E55" s="125"/>
      <c r="F55" s="125"/>
      <c r="G55" s="125"/>
      <c r="H55" s="125"/>
      <c r="I55" s="125"/>
      <c r="J55" s="125"/>
      <c r="K55" s="125"/>
      <c r="L55" s="125"/>
      <c r="M55" s="126"/>
    </row>
    <row r="56" spans="1:14" ht="15.75" thickBot="1" x14ac:dyDescent="0.3">
      <c r="A56" s="141"/>
      <c r="B56" s="96"/>
      <c r="C56" s="96"/>
      <c r="D56" s="96"/>
      <c r="E56" s="96"/>
      <c r="F56" s="96"/>
      <c r="G56" s="96"/>
      <c r="H56" s="96"/>
      <c r="I56" s="96"/>
      <c r="J56" s="96"/>
      <c r="K56" s="96"/>
      <c r="L56" s="96"/>
      <c r="M56" s="98"/>
    </row>
    <row r="57" spans="1:14" ht="25.5" x14ac:dyDescent="0.25">
      <c r="A57" s="327" t="s">
        <v>130</v>
      </c>
      <c r="B57" s="328"/>
      <c r="C57" s="328"/>
      <c r="D57" s="328"/>
      <c r="E57" s="328"/>
      <c r="F57" s="328"/>
      <c r="G57" s="328"/>
      <c r="H57" s="144" t="s">
        <v>131</v>
      </c>
      <c r="I57" s="146" t="s">
        <v>132</v>
      </c>
      <c r="J57" s="145" t="s">
        <v>133</v>
      </c>
      <c r="K57" s="329" t="s">
        <v>117</v>
      </c>
      <c r="L57" s="330"/>
      <c r="M57" s="163" t="s">
        <v>118</v>
      </c>
    </row>
    <row r="58" spans="1:14" x14ac:dyDescent="0.25">
      <c r="A58" s="164" t="s">
        <v>188</v>
      </c>
      <c r="B58" s="153"/>
      <c r="C58" s="153"/>
      <c r="D58" s="153"/>
      <c r="E58" s="153"/>
      <c r="F58" s="153"/>
      <c r="G58" s="153"/>
      <c r="H58" s="165">
        <v>50000</v>
      </c>
      <c r="I58" s="166">
        <v>185</v>
      </c>
      <c r="J58" s="167">
        <v>92500</v>
      </c>
      <c r="K58" s="168"/>
      <c r="L58" s="169">
        <v>447.45853551630819</v>
      </c>
      <c r="M58" s="182">
        <v>206.72306517355221</v>
      </c>
      <c r="N58" s="171"/>
    </row>
    <row r="59" spans="1:14" x14ac:dyDescent="0.25">
      <c r="A59" s="164" t="s">
        <v>186</v>
      </c>
      <c r="B59" s="153"/>
      <c r="C59" s="153"/>
      <c r="D59" s="153"/>
      <c r="E59" s="153"/>
      <c r="F59" s="153"/>
      <c r="G59" s="153"/>
      <c r="H59" s="165">
        <v>60000</v>
      </c>
      <c r="I59" s="166">
        <v>185</v>
      </c>
      <c r="J59" s="167">
        <v>111000</v>
      </c>
      <c r="K59" s="168"/>
      <c r="L59" s="174">
        <v>447.45853551630819</v>
      </c>
      <c r="M59" s="182">
        <v>248.06767820826263</v>
      </c>
    </row>
    <row r="60" spans="1:14" x14ac:dyDescent="0.25">
      <c r="A60" s="164"/>
      <c r="B60" s="153"/>
      <c r="C60" s="153"/>
      <c r="D60" s="153"/>
      <c r="E60" s="153"/>
      <c r="F60" s="153"/>
      <c r="G60" s="153"/>
      <c r="H60" s="118"/>
      <c r="I60" s="172"/>
      <c r="J60" s="173"/>
      <c r="K60" s="168"/>
      <c r="L60" s="175"/>
      <c r="M60" s="170"/>
    </row>
    <row r="61" spans="1:14" x14ac:dyDescent="0.25">
      <c r="A61" s="164"/>
      <c r="B61" s="153"/>
      <c r="C61" s="153"/>
      <c r="D61" s="153"/>
      <c r="E61" s="153"/>
      <c r="F61" s="153"/>
      <c r="G61" s="153"/>
      <c r="H61" s="118"/>
      <c r="I61" s="172"/>
      <c r="J61" s="173"/>
      <c r="K61" s="176"/>
      <c r="L61" s="175"/>
      <c r="M61" s="170"/>
    </row>
    <row r="62" spans="1:14" x14ac:dyDescent="0.25">
      <c r="A62" s="164"/>
      <c r="B62" s="153"/>
      <c r="C62" s="153"/>
      <c r="D62" s="153"/>
      <c r="E62" s="153"/>
      <c r="F62" s="153"/>
      <c r="G62" s="153"/>
      <c r="H62" s="118"/>
      <c r="I62" s="172"/>
      <c r="J62" s="173"/>
      <c r="K62" s="176"/>
      <c r="L62" s="175"/>
      <c r="M62" s="170"/>
    </row>
    <row r="63" spans="1:14" ht="15.75" thickBot="1" x14ac:dyDescent="0.3">
      <c r="A63" s="331"/>
      <c r="B63" s="332"/>
      <c r="C63" s="332"/>
      <c r="D63" s="332"/>
      <c r="E63" s="332"/>
      <c r="F63" s="332"/>
      <c r="G63" s="332"/>
      <c r="H63" s="161"/>
      <c r="I63" s="161"/>
      <c r="J63" s="161"/>
      <c r="K63" s="333"/>
      <c r="L63" s="333"/>
      <c r="M63" s="139"/>
    </row>
    <row r="64" spans="1:14" ht="15.75" thickBot="1" x14ac:dyDescent="0.3">
      <c r="A64" s="309" t="s">
        <v>120</v>
      </c>
      <c r="B64" s="310"/>
      <c r="C64" s="310"/>
      <c r="D64" s="310"/>
      <c r="E64" s="310"/>
      <c r="F64" s="310"/>
      <c r="G64" s="310"/>
      <c r="H64" s="325"/>
      <c r="I64" s="325"/>
      <c r="J64" s="325"/>
      <c r="K64" s="325"/>
      <c r="L64" s="326"/>
      <c r="M64" s="179">
        <v>454.79074338181488</v>
      </c>
    </row>
    <row r="65" spans="1:13" ht="15.75" thickBot="1" x14ac:dyDescent="0.3">
      <c r="A65" s="74"/>
      <c r="B65" s="75"/>
      <c r="C65" s="75"/>
      <c r="D65" s="75"/>
      <c r="E65" s="75"/>
      <c r="F65" s="75"/>
      <c r="G65" s="75"/>
      <c r="H65" s="75"/>
      <c r="I65" s="75"/>
      <c r="J65" s="75"/>
      <c r="K65" s="75"/>
      <c r="L65" s="75"/>
      <c r="M65" s="76"/>
    </row>
    <row r="66" spans="1:13" ht="15.75" thickBot="1" x14ac:dyDescent="0.3">
      <c r="A66" s="309" t="s">
        <v>134</v>
      </c>
      <c r="B66" s="310"/>
      <c r="C66" s="310"/>
      <c r="D66" s="310"/>
      <c r="E66" s="310"/>
      <c r="F66" s="310"/>
      <c r="G66" s="310"/>
      <c r="H66" s="310"/>
      <c r="I66" s="310"/>
      <c r="J66" s="310"/>
      <c r="K66" s="310"/>
      <c r="L66" s="311"/>
      <c r="M66" s="122">
        <v>9669</v>
      </c>
    </row>
  </sheetData>
  <mergeCells count="36">
    <mergeCell ref="A66:L66"/>
    <mergeCell ref="A53:L53"/>
    <mergeCell ref="A57:G57"/>
    <mergeCell ref="K57:L57"/>
    <mergeCell ref="A63:G63"/>
    <mergeCell ref="K63:L63"/>
    <mergeCell ref="A64:L64"/>
    <mergeCell ref="K52:L52"/>
    <mergeCell ref="A29:C29"/>
    <mergeCell ref="A30:G30"/>
    <mergeCell ref="H30:I30"/>
    <mergeCell ref="K30:L30"/>
    <mergeCell ref="A31:L31"/>
    <mergeCell ref="A35:H35"/>
    <mergeCell ref="K35:L35"/>
    <mergeCell ref="A41:H41"/>
    <mergeCell ref="K41:L41"/>
    <mergeCell ref="A42:L42"/>
    <mergeCell ref="K46:L46"/>
    <mergeCell ref="K47:L47"/>
    <mergeCell ref="E13:G13"/>
    <mergeCell ref="A15:M15"/>
    <mergeCell ref="B17:H17"/>
    <mergeCell ref="K17:L17"/>
    <mergeCell ref="A28:G28"/>
    <mergeCell ref="B18:H18"/>
    <mergeCell ref="K18:L18"/>
    <mergeCell ref="A23:G23"/>
    <mergeCell ref="H23:I23"/>
    <mergeCell ref="K23:L23"/>
    <mergeCell ref="A24:G24"/>
    <mergeCell ref="A25:G25"/>
    <mergeCell ref="A26:G26"/>
    <mergeCell ref="A27:G27"/>
    <mergeCell ref="H27:I27"/>
    <mergeCell ref="K27:L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6"/>
  <sheetViews>
    <sheetView topLeftCell="A35" zoomScale="78" zoomScaleNormal="78" workbookViewId="0">
      <selection activeCell="C57" sqref="C57:H57"/>
    </sheetView>
  </sheetViews>
  <sheetFormatPr baseColWidth="10" defaultRowHeight="15" x14ac:dyDescent="0.25"/>
  <cols>
    <col min="1" max="1" width="17" style="38" customWidth="1"/>
    <col min="2" max="4" width="11.42578125" style="38"/>
    <col min="5" max="5" width="14.42578125" style="38" customWidth="1"/>
    <col min="6" max="7" width="11.42578125" style="38"/>
    <col min="8" max="8" width="12.5703125" style="38" bestFit="1" customWidth="1"/>
    <col min="9" max="9" width="15.5703125" style="38" customWidth="1"/>
    <col min="10" max="10" width="17.5703125" style="38" bestFit="1" customWidth="1"/>
    <col min="11" max="12" width="11.42578125" style="38"/>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69"/>
      <c r="D13" s="69"/>
      <c r="E13" s="278" t="s">
        <v>105</v>
      </c>
      <c r="F13" s="279"/>
      <c r="G13" s="279"/>
      <c r="H13" s="69" t="s">
        <v>95</v>
      </c>
      <c r="I13" s="69" t="s">
        <v>96</v>
      </c>
      <c r="J13" s="71"/>
      <c r="K13" s="69"/>
      <c r="L13" s="69"/>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26.25" thickBot="1" x14ac:dyDescent="0.3">
      <c r="A17" s="77" t="s">
        <v>107</v>
      </c>
      <c r="B17" s="283" t="s">
        <v>108</v>
      </c>
      <c r="C17" s="284"/>
      <c r="D17" s="284"/>
      <c r="E17" s="284"/>
      <c r="F17" s="284"/>
      <c r="G17" s="284"/>
      <c r="H17" s="284"/>
      <c r="I17" s="78"/>
      <c r="J17" s="79" t="s">
        <v>109</v>
      </c>
      <c r="K17" s="285" t="s">
        <v>110</v>
      </c>
      <c r="L17" s="286"/>
      <c r="M17" s="77" t="s">
        <v>111</v>
      </c>
    </row>
    <row r="18" spans="1:13" ht="15.75" hidden="1" thickBot="1" x14ac:dyDescent="0.3">
      <c r="A18" s="77" t="s">
        <v>107</v>
      </c>
      <c r="B18" s="283" t="s">
        <v>108</v>
      </c>
      <c r="C18" s="284"/>
      <c r="D18" s="284"/>
      <c r="E18" s="284"/>
      <c r="F18" s="284"/>
      <c r="G18" s="284"/>
      <c r="H18" s="284"/>
      <c r="I18" s="78"/>
      <c r="J18" s="80"/>
      <c r="K18" s="285" t="s">
        <v>110</v>
      </c>
      <c r="L18" s="286"/>
      <c r="M18" s="77" t="s">
        <v>111</v>
      </c>
    </row>
    <row r="19" spans="1:13" ht="15.75" thickBot="1" x14ac:dyDescent="0.3">
      <c r="A19" s="81" t="s">
        <v>20</v>
      </c>
      <c r="B19" s="82" t="s">
        <v>135</v>
      </c>
      <c r="C19" s="83"/>
      <c r="D19" s="83"/>
      <c r="E19" s="83"/>
      <c r="F19" s="83"/>
      <c r="G19" s="83"/>
      <c r="H19" s="83"/>
      <c r="I19" s="84"/>
      <c r="J19" s="85"/>
      <c r="K19" s="86" t="s">
        <v>136</v>
      </c>
      <c r="L19" s="87"/>
      <c r="M19" s="88"/>
    </row>
    <row r="20" spans="1:13" ht="5.25"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159</v>
      </c>
      <c r="B24" s="288"/>
      <c r="C24" s="288"/>
      <c r="D24" s="288"/>
      <c r="E24" s="288"/>
      <c r="F24" s="288"/>
      <c r="G24" s="290"/>
      <c r="H24" s="101"/>
      <c r="I24" s="102"/>
      <c r="J24" s="103">
        <v>193073.74592833873</v>
      </c>
      <c r="K24" s="104"/>
      <c r="L24" s="105">
        <v>127.94445629089516</v>
      </c>
      <c r="M24" s="106">
        <v>1509.0434671852079</v>
      </c>
    </row>
    <row r="25" spans="1:13" x14ac:dyDescent="0.25">
      <c r="A25" s="287" t="s">
        <v>160</v>
      </c>
      <c r="B25" s="288"/>
      <c r="C25" s="288"/>
      <c r="D25" s="288"/>
      <c r="E25" s="288"/>
      <c r="F25" s="288"/>
      <c r="G25" s="290"/>
      <c r="H25" s="101"/>
      <c r="I25" s="102"/>
      <c r="J25" s="103">
        <v>139442.14983713353</v>
      </c>
      <c r="K25" s="104"/>
      <c r="L25" s="105">
        <v>127.94445629089516</v>
      </c>
      <c r="M25" s="106">
        <v>1089.8647263004279</v>
      </c>
    </row>
    <row r="26" spans="1:13" x14ac:dyDescent="0.25">
      <c r="A26" s="287"/>
      <c r="B26" s="288"/>
      <c r="C26" s="288"/>
      <c r="D26" s="288"/>
      <c r="E26" s="288"/>
      <c r="F26" s="288"/>
      <c r="G26" s="290"/>
      <c r="H26" s="101"/>
      <c r="I26" s="102"/>
      <c r="J26" s="103"/>
      <c r="K26" s="104"/>
      <c r="L26" s="105"/>
      <c r="M26" s="106"/>
    </row>
    <row r="27" spans="1:13" x14ac:dyDescent="0.25">
      <c r="A27" s="287"/>
      <c r="B27" s="288"/>
      <c r="C27" s="288"/>
      <c r="D27" s="288"/>
      <c r="E27" s="288"/>
      <c r="F27" s="288"/>
      <c r="G27" s="290"/>
      <c r="H27" s="297"/>
      <c r="I27" s="298"/>
      <c r="J27" s="108"/>
      <c r="K27" s="299"/>
      <c r="L27" s="300"/>
      <c r="M27" s="107"/>
    </row>
    <row r="28" spans="1:13" x14ac:dyDescent="0.25">
      <c r="A28" s="287"/>
      <c r="B28" s="288"/>
      <c r="C28" s="288"/>
      <c r="D28" s="289"/>
      <c r="E28" s="288"/>
      <c r="F28" s="288"/>
      <c r="G28" s="290"/>
      <c r="H28" s="110"/>
      <c r="I28" s="111"/>
      <c r="J28" s="108"/>
      <c r="K28" s="112"/>
      <c r="L28" s="113"/>
      <c r="M28" s="114"/>
    </row>
    <row r="29" spans="1:13" x14ac:dyDescent="0.25">
      <c r="A29" s="303"/>
      <c r="B29" s="304"/>
      <c r="C29" s="304"/>
      <c r="D29" s="115"/>
      <c r="E29" s="116"/>
      <c r="F29" s="116"/>
      <c r="G29" s="117"/>
      <c r="H29" s="110"/>
      <c r="I29" s="111"/>
      <c r="J29" s="118"/>
      <c r="K29" s="112"/>
      <c r="L29" s="113"/>
      <c r="M29" s="119"/>
    </row>
    <row r="30" spans="1:13" ht="15.75" thickBot="1" x14ac:dyDescent="0.3">
      <c r="A30" s="287" t="s">
        <v>119</v>
      </c>
      <c r="B30" s="288"/>
      <c r="C30" s="288"/>
      <c r="D30" s="288"/>
      <c r="E30" s="288"/>
      <c r="F30" s="288"/>
      <c r="G30" s="290"/>
      <c r="H30" s="305"/>
      <c r="I30" s="306"/>
      <c r="J30" s="120"/>
      <c r="K30" s="307">
        <v>0.01</v>
      </c>
      <c r="L30" s="308"/>
      <c r="M30" s="121">
        <v>0.54222747910443769</v>
      </c>
    </row>
    <row r="31" spans="1:13" ht="15.75" thickBot="1" x14ac:dyDescent="0.3">
      <c r="A31" s="309" t="s">
        <v>120</v>
      </c>
      <c r="B31" s="310"/>
      <c r="C31" s="310"/>
      <c r="D31" s="310"/>
      <c r="E31" s="310"/>
      <c r="F31" s="310"/>
      <c r="G31" s="310"/>
      <c r="H31" s="310"/>
      <c r="I31" s="310"/>
      <c r="J31" s="310"/>
      <c r="K31" s="310"/>
      <c r="L31" s="311"/>
      <c r="M31" s="180">
        <v>2599.4504209647403</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28" t="s">
        <v>110</v>
      </c>
      <c r="J35" s="129" t="s">
        <v>111</v>
      </c>
      <c r="K35" s="315" t="s">
        <v>122</v>
      </c>
      <c r="L35" s="314"/>
      <c r="M35" s="131" t="s">
        <v>118</v>
      </c>
    </row>
    <row r="36" spans="1:13" x14ac:dyDescent="0.25">
      <c r="A36" s="132" t="s">
        <v>194</v>
      </c>
      <c r="B36" s="133"/>
      <c r="C36" s="133"/>
      <c r="D36" s="133"/>
      <c r="E36" s="133"/>
      <c r="F36" s="133"/>
      <c r="G36" s="133"/>
      <c r="H36" s="102"/>
      <c r="I36" s="63" t="s">
        <v>136</v>
      </c>
      <c r="J36" s="134">
        <v>1</v>
      </c>
      <c r="K36" s="101"/>
      <c r="L36" s="135">
        <v>3711.3268324184696</v>
      </c>
      <c r="M36" s="106">
        <v>3711.3268324184696</v>
      </c>
    </row>
    <row r="37" spans="1:13" x14ac:dyDescent="0.25">
      <c r="A37" s="132"/>
      <c r="B37" s="133"/>
      <c r="C37" s="133"/>
      <c r="D37" s="133"/>
      <c r="E37" s="133"/>
      <c r="F37" s="133"/>
      <c r="G37" s="133"/>
      <c r="H37" s="102"/>
      <c r="I37" s="63"/>
      <c r="J37" s="134"/>
      <c r="K37" s="101"/>
      <c r="L37" s="135"/>
      <c r="M37" s="106"/>
    </row>
    <row r="38" spans="1:13" x14ac:dyDescent="0.25">
      <c r="A38" s="132"/>
      <c r="B38" s="133"/>
      <c r="C38" s="133"/>
      <c r="D38" s="133"/>
      <c r="E38" s="133"/>
      <c r="F38" s="133"/>
      <c r="G38" s="133"/>
      <c r="H38" s="102"/>
      <c r="I38" s="63"/>
      <c r="J38" s="134"/>
      <c r="K38" s="101"/>
      <c r="L38" s="135"/>
      <c r="M38" s="106"/>
    </row>
    <row r="39" spans="1:13" x14ac:dyDescent="0.25">
      <c r="A39" s="132"/>
      <c r="B39" s="133"/>
      <c r="C39" s="133"/>
      <c r="D39" s="133"/>
      <c r="E39" s="133"/>
      <c r="F39" s="133"/>
      <c r="G39" s="133"/>
      <c r="H39" s="102"/>
      <c r="I39" s="63"/>
      <c r="J39" s="134"/>
      <c r="K39" s="101"/>
      <c r="L39" s="135"/>
      <c r="M39" s="136"/>
    </row>
    <row r="40" spans="1:13" x14ac:dyDescent="0.25">
      <c r="A40" s="132"/>
      <c r="B40" s="133"/>
      <c r="C40" s="133"/>
      <c r="D40" s="133"/>
      <c r="E40" s="133"/>
      <c r="F40" s="133"/>
      <c r="G40" s="133"/>
      <c r="H40" s="102"/>
      <c r="I40" s="63"/>
      <c r="J40" s="134"/>
      <c r="K40" s="101"/>
      <c r="L40" s="135"/>
      <c r="M40" s="136"/>
    </row>
    <row r="41" spans="1:13" ht="15.75" thickBot="1" x14ac:dyDescent="0.3">
      <c r="A41" s="316"/>
      <c r="B41" s="317"/>
      <c r="C41" s="317"/>
      <c r="D41" s="317"/>
      <c r="E41" s="317"/>
      <c r="F41" s="317"/>
      <c r="G41" s="317"/>
      <c r="H41" s="298"/>
      <c r="I41" s="137"/>
      <c r="J41" s="138"/>
      <c r="K41" s="318"/>
      <c r="L41" s="319"/>
      <c r="M41" s="139"/>
    </row>
    <row r="42" spans="1:13" ht="15.75" thickBot="1" x14ac:dyDescent="0.3">
      <c r="A42" s="309" t="s">
        <v>120</v>
      </c>
      <c r="B42" s="310"/>
      <c r="C42" s="310"/>
      <c r="D42" s="310"/>
      <c r="E42" s="310"/>
      <c r="F42" s="310"/>
      <c r="G42" s="310"/>
      <c r="H42" s="310"/>
      <c r="I42" s="310"/>
      <c r="J42" s="310"/>
      <c r="K42" s="310"/>
      <c r="L42" s="311"/>
      <c r="M42" s="180">
        <v>3711.3268324184696</v>
      </c>
    </row>
    <row r="43" spans="1:13" x14ac:dyDescent="0.25">
      <c r="A43" s="74"/>
      <c r="B43" s="75"/>
      <c r="C43" s="75"/>
      <c r="D43" s="75"/>
      <c r="E43" s="75"/>
      <c r="F43" s="75"/>
      <c r="G43" s="75"/>
      <c r="H43" s="75"/>
      <c r="I43" s="75"/>
      <c r="J43" s="75"/>
      <c r="K43" s="75"/>
      <c r="L43" s="75"/>
      <c r="M43" s="76"/>
    </row>
    <row r="44" spans="1:13" x14ac:dyDescent="0.25">
      <c r="A44" s="124" t="s">
        <v>123</v>
      </c>
      <c r="B44" s="125"/>
      <c r="C44" s="125"/>
      <c r="D44" s="125"/>
      <c r="E44" s="125"/>
      <c r="F44" s="125"/>
      <c r="G44" s="125"/>
      <c r="H44" s="125"/>
      <c r="I44" s="125"/>
      <c r="J44" s="125"/>
      <c r="K44" s="125"/>
      <c r="L44" s="125"/>
      <c r="M44" s="126"/>
    </row>
    <row r="45" spans="1:13" ht="15.75" thickBot="1" x14ac:dyDescent="0.3">
      <c r="A45" s="141"/>
      <c r="B45" s="96"/>
      <c r="C45" s="96"/>
      <c r="D45" s="96"/>
      <c r="E45" s="96"/>
      <c r="F45" s="96"/>
      <c r="G45" s="96"/>
      <c r="H45" s="96"/>
      <c r="I45" s="96"/>
      <c r="J45" s="96"/>
      <c r="K45" s="96"/>
      <c r="L45" s="96"/>
      <c r="M45" s="98"/>
    </row>
    <row r="46" spans="1:13" ht="25.5" x14ac:dyDescent="0.25">
      <c r="A46" s="142" t="s">
        <v>124</v>
      </c>
      <c r="B46" s="143"/>
      <c r="C46" s="143"/>
      <c r="D46" s="143"/>
      <c r="E46" s="143"/>
      <c r="F46" s="143"/>
      <c r="G46" s="144" t="s">
        <v>110</v>
      </c>
      <c r="H46" s="145" t="s">
        <v>125</v>
      </c>
      <c r="I46" s="146" t="s">
        <v>126</v>
      </c>
      <c r="J46" s="144" t="s">
        <v>127</v>
      </c>
      <c r="K46" s="320" t="s">
        <v>128</v>
      </c>
      <c r="L46" s="321"/>
      <c r="M46" s="147" t="s">
        <v>118</v>
      </c>
    </row>
    <row r="47" spans="1:13" x14ac:dyDescent="0.25">
      <c r="A47" s="148"/>
      <c r="B47" s="149"/>
      <c r="C47" s="149"/>
      <c r="D47" s="149"/>
      <c r="E47" s="149"/>
      <c r="F47" s="149"/>
      <c r="G47" s="150"/>
      <c r="H47" s="118"/>
      <c r="I47" s="151"/>
      <c r="J47" s="118"/>
      <c r="K47" s="322"/>
      <c r="L47" s="323"/>
      <c r="M47" s="152"/>
    </row>
    <row r="48" spans="1:13" x14ac:dyDescent="0.25">
      <c r="A48" s="148"/>
      <c r="B48" s="153"/>
      <c r="C48" s="153"/>
      <c r="D48" s="153"/>
      <c r="E48" s="153"/>
      <c r="F48" s="153"/>
      <c r="G48" s="154"/>
      <c r="H48" s="118"/>
      <c r="I48" s="118"/>
      <c r="J48" s="118"/>
      <c r="K48" s="155"/>
      <c r="L48" s="156"/>
      <c r="M48" s="157"/>
    </row>
    <row r="49" spans="1:14" x14ac:dyDescent="0.25">
      <c r="A49" s="148"/>
      <c r="B49" s="153"/>
      <c r="C49" s="153"/>
      <c r="D49" s="153"/>
      <c r="E49" s="153"/>
      <c r="F49" s="153"/>
      <c r="G49" s="154"/>
      <c r="H49" s="118"/>
      <c r="I49" s="118"/>
      <c r="J49" s="118"/>
      <c r="K49" s="155"/>
      <c r="L49" s="156"/>
      <c r="M49" s="157"/>
    </row>
    <row r="50" spans="1:14" x14ac:dyDescent="0.25">
      <c r="A50" s="148"/>
      <c r="B50" s="153"/>
      <c r="C50" s="153"/>
      <c r="D50" s="153"/>
      <c r="E50" s="153"/>
      <c r="F50" s="153"/>
      <c r="G50" s="154"/>
      <c r="H50" s="118"/>
      <c r="I50" s="118"/>
      <c r="J50" s="118"/>
      <c r="K50" s="155"/>
      <c r="L50" s="156"/>
      <c r="M50" s="157"/>
    </row>
    <row r="51" spans="1:14" x14ac:dyDescent="0.25">
      <c r="A51" s="148"/>
      <c r="B51" s="153"/>
      <c r="C51" s="153"/>
      <c r="D51" s="153"/>
      <c r="E51" s="153"/>
      <c r="F51" s="153"/>
      <c r="G51" s="154"/>
      <c r="H51" s="118"/>
      <c r="I51" s="118"/>
      <c r="J51" s="118"/>
      <c r="K51" s="155"/>
      <c r="L51" s="156"/>
      <c r="M51" s="157"/>
    </row>
    <row r="52" spans="1:14" ht="15.75" thickBot="1" x14ac:dyDescent="0.3">
      <c r="A52" s="158"/>
      <c r="B52" s="159"/>
      <c r="C52" s="159"/>
      <c r="D52" s="159"/>
      <c r="E52" s="159"/>
      <c r="F52" s="159"/>
      <c r="G52" s="160"/>
      <c r="H52" s="161"/>
      <c r="I52" s="161"/>
      <c r="J52" s="161"/>
      <c r="K52" s="301"/>
      <c r="L52" s="302"/>
      <c r="M52" s="181"/>
    </row>
    <row r="53" spans="1:14" ht="15.75" thickBot="1" x14ac:dyDescent="0.3">
      <c r="A53" s="324" t="s">
        <v>120</v>
      </c>
      <c r="B53" s="325"/>
      <c r="C53" s="325"/>
      <c r="D53" s="325"/>
      <c r="E53" s="325"/>
      <c r="F53" s="325"/>
      <c r="G53" s="325"/>
      <c r="H53" s="325"/>
      <c r="I53" s="325"/>
      <c r="J53" s="325"/>
      <c r="K53" s="325"/>
      <c r="L53" s="326"/>
      <c r="M53" s="162"/>
    </row>
    <row r="54" spans="1:14" x14ac:dyDescent="0.25">
      <c r="A54" s="74"/>
      <c r="B54" s="75"/>
      <c r="C54" s="75"/>
      <c r="D54" s="75"/>
      <c r="E54" s="75"/>
      <c r="F54" s="75"/>
      <c r="G54" s="75"/>
      <c r="H54" s="75"/>
      <c r="I54" s="75"/>
      <c r="J54" s="75"/>
      <c r="K54" s="75"/>
      <c r="L54" s="75"/>
      <c r="M54" s="76"/>
    </row>
    <row r="55" spans="1:14" x14ac:dyDescent="0.25">
      <c r="A55" s="124" t="s">
        <v>129</v>
      </c>
      <c r="B55" s="125"/>
      <c r="C55" s="125"/>
      <c r="D55" s="125"/>
      <c r="E55" s="125"/>
      <c r="F55" s="125"/>
      <c r="G55" s="125"/>
      <c r="H55" s="125"/>
      <c r="I55" s="125"/>
      <c r="J55" s="125"/>
      <c r="K55" s="125"/>
      <c r="L55" s="125"/>
      <c r="M55" s="126"/>
    </row>
    <row r="56" spans="1:14" ht="15.75" thickBot="1" x14ac:dyDescent="0.3">
      <c r="A56" s="141"/>
      <c r="B56" s="96"/>
      <c r="C56" s="96"/>
      <c r="D56" s="96"/>
      <c r="E56" s="96"/>
      <c r="F56" s="96"/>
      <c r="G56" s="96"/>
      <c r="H56" s="96"/>
      <c r="I56" s="96"/>
      <c r="J56" s="96"/>
      <c r="K56" s="96"/>
      <c r="L56" s="96"/>
      <c r="M56" s="98"/>
    </row>
    <row r="57" spans="1:14" ht="25.5" x14ac:dyDescent="0.25">
      <c r="A57" s="327" t="s">
        <v>130</v>
      </c>
      <c r="B57" s="328"/>
      <c r="C57" s="328"/>
      <c r="D57" s="328"/>
      <c r="E57" s="328"/>
      <c r="F57" s="328"/>
      <c r="G57" s="328"/>
      <c r="H57" s="144" t="s">
        <v>131</v>
      </c>
      <c r="I57" s="146" t="s">
        <v>132</v>
      </c>
      <c r="J57" s="145" t="s">
        <v>133</v>
      </c>
      <c r="K57" s="329" t="s">
        <v>117</v>
      </c>
      <c r="L57" s="330"/>
      <c r="M57" s="163" t="s">
        <v>118</v>
      </c>
    </row>
    <row r="58" spans="1:14" x14ac:dyDescent="0.25">
      <c r="A58" s="164" t="s">
        <v>187</v>
      </c>
      <c r="B58" s="153"/>
      <c r="C58" s="153"/>
      <c r="D58" s="153"/>
      <c r="E58" s="153"/>
      <c r="F58" s="153"/>
      <c r="G58" s="153"/>
      <c r="H58" s="165">
        <v>30000</v>
      </c>
      <c r="I58" s="166">
        <v>185</v>
      </c>
      <c r="J58" s="167">
        <v>55500</v>
      </c>
      <c r="K58" s="168"/>
      <c r="L58" s="169">
        <v>1023.5556503271613</v>
      </c>
      <c r="M58" s="182">
        <v>54.222747910443772</v>
      </c>
      <c r="N58" s="171"/>
    </row>
    <row r="59" spans="1:14" x14ac:dyDescent="0.25">
      <c r="A59" s="164"/>
      <c r="B59" s="153"/>
      <c r="C59" s="153"/>
      <c r="D59" s="153"/>
      <c r="E59" s="153"/>
      <c r="F59" s="153"/>
      <c r="G59" s="153"/>
      <c r="H59" s="165"/>
      <c r="I59" s="166"/>
      <c r="J59" s="167"/>
      <c r="K59" s="168"/>
      <c r="L59" s="174"/>
      <c r="M59" s="170"/>
    </row>
    <row r="60" spans="1:14" x14ac:dyDescent="0.25">
      <c r="A60" s="164"/>
      <c r="B60" s="153"/>
      <c r="C60" s="153"/>
      <c r="D60" s="153"/>
      <c r="E60" s="153"/>
      <c r="F60" s="153"/>
      <c r="G60" s="153"/>
      <c r="H60" s="118"/>
      <c r="I60" s="172"/>
      <c r="J60" s="173"/>
      <c r="K60" s="168"/>
      <c r="L60" s="175"/>
      <c r="M60" s="170"/>
    </row>
    <row r="61" spans="1:14" x14ac:dyDescent="0.25">
      <c r="A61" s="164"/>
      <c r="B61" s="153"/>
      <c r="C61" s="153"/>
      <c r="D61" s="153"/>
      <c r="E61" s="153"/>
      <c r="F61" s="153"/>
      <c r="G61" s="153"/>
      <c r="H61" s="118"/>
      <c r="I61" s="172"/>
      <c r="J61" s="173"/>
      <c r="K61" s="176"/>
      <c r="L61" s="175"/>
      <c r="M61" s="170"/>
    </row>
    <row r="62" spans="1:14" x14ac:dyDescent="0.25">
      <c r="A62" s="164"/>
      <c r="B62" s="153"/>
      <c r="C62" s="153"/>
      <c r="D62" s="153"/>
      <c r="E62" s="153"/>
      <c r="F62" s="153"/>
      <c r="G62" s="153"/>
      <c r="H62" s="118"/>
      <c r="I62" s="172"/>
      <c r="J62" s="173"/>
      <c r="K62" s="176"/>
      <c r="L62" s="175"/>
      <c r="M62" s="170"/>
    </row>
    <row r="63" spans="1:14" ht="15.75" thickBot="1" x14ac:dyDescent="0.3">
      <c r="A63" s="331"/>
      <c r="B63" s="332"/>
      <c r="C63" s="332"/>
      <c r="D63" s="332"/>
      <c r="E63" s="332"/>
      <c r="F63" s="332"/>
      <c r="G63" s="332"/>
      <c r="H63" s="161"/>
      <c r="I63" s="161"/>
      <c r="J63" s="161"/>
      <c r="K63" s="333"/>
      <c r="L63" s="333"/>
      <c r="M63" s="139"/>
    </row>
    <row r="64" spans="1:14" ht="15.75" thickBot="1" x14ac:dyDescent="0.3">
      <c r="A64" s="309" t="s">
        <v>120</v>
      </c>
      <c r="B64" s="310"/>
      <c r="C64" s="310"/>
      <c r="D64" s="310"/>
      <c r="E64" s="310"/>
      <c r="F64" s="310"/>
      <c r="G64" s="310"/>
      <c r="H64" s="325"/>
      <c r="I64" s="325"/>
      <c r="J64" s="325"/>
      <c r="K64" s="325"/>
      <c r="L64" s="326"/>
      <c r="M64" s="179">
        <v>54.222747910443772</v>
      </c>
    </row>
    <row r="65" spans="1:13" ht="15.75" thickBot="1" x14ac:dyDescent="0.3">
      <c r="A65" s="74"/>
      <c r="B65" s="75"/>
      <c r="C65" s="75"/>
      <c r="D65" s="75"/>
      <c r="E65" s="75"/>
      <c r="F65" s="75"/>
      <c r="G65" s="75"/>
      <c r="H65" s="75"/>
      <c r="I65" s="75"/>
      <c r="J65" s="75"/>
      <c r="K65" s="75"/>
      <c r="L65" s="75"/>
      <c r="M65" s="76"/>
    </row>
    <row r="66" spans="1:13" ht="15.75" thickBot="1" x14ac:dyDescent="0.3">
      <c r="A66" s="309" t="s">
        <v>134</v>
      </c>
      <c r="B66" s="310"/>
      <c r="C66" s="310"/>
      <c r="D66" s="310"/>
      <c r="E66" s="310"/>
      <c r="F66" s="310"/>
      <c r="G66" s="310"/>
      <c r="H66" s="310"/>
      <c r="I66" s="310"/>
      <c r="J66" s="310"/>
      <c r="K66" s="310"/>
      <c r="L66" s="311"/>
      <c r="M66" s="122">
        <v>6365</v>
      </c>
    </row>
  </sheetData>
  <mergeCells count="36">
    <mergeCell ref="A66:L66"/>
    <mergeCell ref="A53:L53"/>
    <mergeCell ref="A57:G57"/>
    <mergeCell ref="K57:L57"/>
    <mergeCell ref="A63:G63"/>
    <mergeCell ref="K63:L63"/>
    <mergeCell ref="A64:L64"/>
    <mergeCell ref="K52:L52"/>
    <mergeCell ref="A29:C29"/>
    <mergeCell ref="A30:G30"/>
    <mergeCell ref="H30:I30"/>
    <mergeCell ref="K30:L30"/>
    <mergeCell ref="A31:L31"/>
    <mergeCell ref="A35:H35"/>
    <mergeCell ref="K35:L35"/>
    <mergeCell ref="A41:H41"/>
    <mergeCell ref="K41:L41"/>
    <mergeCell ref="A42:L42"/>
    <mergeCell ref="K46:L46"/>
    <mergeCell ref="K47:L47"/>
    <mergeCell ref="E13:G13"/>
    <mergeCell ref="A15:M15"/>
    <mergeCell ref="B17:H17"/>
    <mergeCell ref="K17:L17"/>
    <mergeCell ref="A28:G28"/>
    <mergeCell ref="B18:H18"/>
    <mergeCell ref="K18:L18"/>
    <mergeCell ref="A23:G23"/>
    <mergeCell ref="H23:I23"/>
    <mergeCell ref="K23:L23"/>
    <mergeCell ref="A24:G24"/>
    <mergeCell ref="A25:G25"/>
    <mergeCell ref="A26:G26"/>
    <mergeCell ref="A27:G27"/>
    <mergeCell ref="H27:I27"/>
    <mergeCell ref="K27:L2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5"/>
  <sheetViews>
    <sheetView topLeftCell="A44" zoomScale="78" zoomScaleNormal="78" workbookViewId="0">
      <selection activeCell="C57" sqref="C57:H57"/>
    </sheetView>
  </sheetViews>
  <sheetFormatPr baseColWidth="10" defaultRowHeight="15" x14ac:dyDescent="0.25"/>
  <cols>
    <col min="1" max="1" width="17" style="38" customWidth="1"/>
    <col min="2" max="4" width="11.42578125" style="38"/>
    <col min="5" max="5" width="14.42578125" style="38" customWidth="1"/>
    <col min="6" max="7" width="11.42578125" style="38"/>
    <col min="8" max="8" width="12.5703125" style="38" bestFit="1" customWidth="1"/>
    <col min="9" max="9" width="15.5703125" style="38" customWidth="1"/>
    <col min="10" max="10" width="17.5703125" style="38" bestFit="1" customWidth="1"/>
    <col min="11" max="12" width="11.42578125" style="38"/>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69"/>
      <c r="D13" s="69"/>
      <c r="E13" s="278" t="s">
        <v>105</v>
      </c>
      <c r="F13" s="279"/>
      <c r="G13" s="279"/>
      <c r="H13" s="69" t="s">
        <v>95</v>
      </c>
      <c r="I13" s="69" t="s">
        <v>96</v>
      </c>
      <c r="J13" s="71"/>
      <c r="K13" s="69"/>
      <c r="L13" s="69"/>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26.25" thickBot="1" x14ac:dyDescent="0.3">
      <c r="A17" s="77" t="s">
        <v>107</v>
      </c>
      <c r="B17" s="283" t="s">
        <v>108</v>
      </c>
      <c r="C17" s="284"/>
      <c r="D17" s="284"/>
      <c r="E17" s="284"/>
      <c r="F17" s="284"/>
      <c r="G17" s="284"/>
      <c r="H17" s="284"/>
      <c r="I17" s="78"/>
      <c r="J17" s="79" t="s">
        <v>109</v>
      </c>
      <c r="K17" s="285" t="s">
        <v>110</v>
      </c>
      <c r="L17" s="286"/>
      <c r="M17" s="77" t="s">
        <v>111</v>
      </c>
    </row>
    <row r="18" spans="1:13" ht="15.75" hidden="1" thickBot="1" x14ac:dyDescent="0.3">
      <c r="A18" s="77" t="s">
        <v>107</v>
      </c>
      <c r="B18" s="283" t="s">
        <v>108</v>
      </c>
      <c r="C18" s="284"/>
      <c r="D18" s="284"/>
      <c r="E18" s="284"/>
      <c r="F18" s="284"/>
      <c r="G18" s="284"/>
      <c r="H18" s="284"/>
      <c r="I18" s="78"/>
      <c r="J18" s="80"/>
      <c r="K18" s="285" t="s">
        <v>110</v>
      </c>
      <c r="L18" s="286"/>
      <c r="M18" s="77" t="s">
        <v>111</v>
      </c>
    </row>
    <row r="19" spans="1:13" ht="15.75" thickBot="1" x14ac:dyDescent="0.3">
      <c r="A19" s="81" t="s">
        <v>25</v>
      </c>
      <c r="B19" s="82" t="s">
        <v>139</v>
      </c>
      <c r="C19" s="83"/>
      <c r="D19" s="83"/>
      <c r="E19" s="83"/>
      <c r="F19" s="83"/>
      <c r="G19" s="83"/>
      <c r="H19" s="83"/>
      <c r="I19" s="84"/>
      <c r="J19" s="85"/>
      <c r="K19" s="86" t="s">
        <v>138</v>
      </c>
      <c r="L19" s="87"/>
      <c r="M19" s="88"/>
    </row>
    <row r="20" spans="1:13" ht="5.25"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161</v>
      </c>
      <c r="B24" s="288"/>
      <c r="C24" s="288"/>
      <c r="D24" s="288"/>
      <c r="E24" s="288"/>
      <c r="F24" s="288"/>
      <c r="G24" s="290"/>
      <c r="H24" s="101"/>
      <c r="I24" s="102"/>
      <c r="J24" s="103">
        <v>64357.915309446245</v>
      </c>
      <c r="K24" s="104"/>
      <c r="L24" s="105">
        <v>234.34693855640177</v>
      </c>
      <c r="M24" s="106">
        <v>274.6266527136936</v>
      </c>
    </row>
    <row r="25" spans="1:13" x14ac:dyDescent="0.25">
      <c r="A25" s="287" t="s">
        <v>162</v>
      </c>
      <c r="B25" s="288"/>
      <c r="C25" s="288"/>
      <c r="D25" s="288"/>
      <c r="E25" s="288"/>
      <c r="F25" s="288"/>
      <c r="G25" s="290"/>
      <c r="H25" s="101"/>
      <c r="I25" s="102"/>
      <c r="J25" s="103">
        <v>182347.4267100977</v>
      </c>
      <c r="K25" s="104"/>
      <c r="L25" s="105">
        <v>234.34693855640177</v>
      </c>
      <c r="M25" s="106">
        <v>778.10884935546528</v>
      </c>
    </row>
    <row r="26" spans="1:13" x14ac:dyDescent="0.25">
      <c r="A26" s="287" t="s">
        <v>163</v>
      </c>
      <c r="B26" s="288"/>
      <c r="C26" s="288"/>
      <c r="D26" s="288"/>
      <c r="E26" s="288"/>
      <c r="F26" s="288"/>
      <c r="G26" s="290"/>
      <c r="H26" s="101"/>
      <c r="I26" s="102"/>
      <c r="J26" s="103">
        <v>128715.83061889249</v>
      </c>
      <c r="K26" s="104"/>
      <c r="L26" s="105">
        <v>234.34693855640177</v>
      </c>
      <c r="M26" s="106">
        <v>549.2533054273872</v>
      </c>
    </row>
    <row r="27" spans="1:13" x14ac:dyDescent="0.25">
      <c r="A27" s="287"/>
      <c r="B27" s="288"/>
      <c r="C27" s="288"/>
      <c r="D27" s="288"/>
      <c r="E27" s="288"/>
      <c r="F27" s="288"/>
      <c r="G27" s="290"/>
      <c r="H27" s="297"/>
      <c r="I27" s="298"/>
      <c r="J27" s="103"/>
      <c r="K27" s="299"/>
      <c r="L27" s="300"/>
      <c r="M27" s="106"/>
    </row>
    <row r="28" spans="1:13" x14ac:dyDescent="0.25">
      <c r="A28" s="287"/>
      <c r="B28" s="288"/>
      <c r="C28" s="288"/>
      <c r="D28" s="289"/>
      <c r="E28" s="288"/>
      <c r="F28" s="288"/>
      <c r="G28" s="290"/>
      <c r="H28" s="110"/>
      <c r="I28" s="111"/>
      <c r="J28" s="108"/>
      <c r="K28" s="112"/>
      <c r="L28" s="113"/>
      <c r="M28" s="114"/>
    </row>
    <row r="29" spans="1:13" x14ac:dyDescent="0.25">
      <c r="A29" s="303" t="s">
        <v>119</v>
      </c>
      <c r="B29" s="304"/>
      <c r="C29" s="304"/>
      <c r="D29" s="115"/>
      <c r="E29" s="116"/>
      <c r="F29" s="116"/>
      <c r="G29" s="117"/>
      <c r="H29" s="110"/>
      <c r="I29" s="111"/>
      <c r="J29" s="118"/>
      <c r="K29" s="112"/>
      <c r="L29" s="183">
        <v>0.01</v>
      </c>
      <c r="M29" s="119">
        <v>1.0854632945792801</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v>1603.0742707911254</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28" t="s">
        <v>110</v>
      </c>
      <c r="J35" s="129" t="s">
        <v>111</v>
      </c>
      <c r="K35" s="315" t="s">
        <v>122</v>
      </c>
      <c r="L35" s="314"/>
      <c r="M35" s="131" t="s">
        <v>118</v>
      </c>
    </row>
    <row r="36" spans="1:13" x14ac:dyDescent="0.25">
      <c r="A36" s="132" t="s">
        <v>197</v>
      </c>
      <c r="B36" s="133"/>
      <c r="C36" s="133"/>
      <c r="D36" s="133"/>
      <c r="E36" s="133"/>
      <c r="F36" s="133"/>
      <c r="G36" s="133"/>
      <c r="H36" s="102"/>
      <c r="I36" s="63" t="s">
        <v>196</v>
      </c>
      <c r="J36" s="134">
        <v>3</v>
      </c>
      <c r="K36" s="101"/>
      <c r="L36" s="184">
        <v>67.45979980626413</v>
      </c>
      <c r="M36" s="106">
        <v>202.37939941879239</v>
      </c>
    </row>
    <row r="37" spans="1:13" x14ac:dyDescent="0.25">
      <c r="A37" s="132"/>
      <c r="B37" s="133"/>
      <c r="C37" s="133"/>
      <c r="D37" s="133"/>
      <c r="E37" s="133"/>
      <c r="F37" s="133"/>
      <c r="G37" s="133"/>
      <c r="H37" s="102"/>
      <c r="I37" s="63"/>
      <c r="J37" s="134"/>
      <c r="K37" s="101"/>
      <c r="L37" s="135"/>
      <c r="M37" s="106"/>
    </row>
    <row r="38" spans="1:13" x14ac:dyDescent="0.25">
      <c r="A38" s="132"/>
      <c r="B38" s="133"/>
      <c r="C38" s="133"/>
      <c r="D38" s="133"/>
      <c r="E38" s="133"/>
      <c r="F38" s="133"/>
      <c r="G38" s="133"/>
      <c r="H38" s="102"/>
      <c r="I38" s="63"/>
      <c r="J38" s="134"/>
      <c r="K38" s="101"/>
      <c r="L38" s="135"/>
      <c r="M38" s="136"/>
    </row>
    <row r="39" spans="1:13" x14ac:dyDescent="0.25">
      <c r="A39" s="132"/>
      <c r="B39" s="133"/>
      <c r="C39" s="133"/>
      <c r="D39" s="133"/>
      <c r="E39" s="133"/>
      <c r="F39" s="133"/>
      <c r="G39" s="133"/>
      <c r="H39" s="102"/>
      <c r="I39" s="63"/>
      <c r="J39" s="134"/>
      <c r="K39" s="101"/>
      <c r="L39" s="135"/>
      <c r="M39" s="136"/>
    </row>
    <row r="40" spans="1:13" ht="15.75" thickBot="1" x14ac:dyDescent="0.3">
      <c r="A40" s="316"/>
      <c r="B40" s="317"/>
      <c r="C40" s="317"/>
      <c r="D40" s="317"/>
      <c r="E40" s="317"/>
      <c r="F40" s="317"/>
      <c r="G40" s="317"/>
      <c r="H40" s="298"/>
      <c r="I40" s="137"/>
      <c r="J40" s="138"/>
      <c r="K40" s="318"/>
      <c r="L40" s="319"/>
      <c r="M40" s="139"/>
    </row>
    <row r="41" spans="1:13" ht="15.75" thickBot="1" x14ac:dyDescent="0.3">
      <c r="A41" s="309" t="s">
        <v>120</v>
      </c>
      <c r="B41" s="310"/>
      <c r="C41" s="310"/>
      <c r="D41" s="310"/>
      <c r="E41" s="310"/>
      <c r="F41" s="310"/>
      <c r="G41" s="310"/>
      <c r="H41" s="310"/>
      <c r="I41" s="310"/>
      <c r="J41" s="310"/>
      <c r="K41" s="310"/>
      <c r="L41" s="311"/>
      <c r="M41" s="180">
        <v>202.37939941879239</v>
      </c>
    </row>
    <row r="42" spans="1:13" x14ac:dyDescent="0.25">
      <c r="A42" s="74"/>
      <c r="B42" s="75"/>
      <c r="C42" s="75"/>
      <c r="D42" s="75"/>
      <c r="E42" s="75"/>
      <c r="F42" s="75"/>
      <c r="G42" s="75"/>
      <c r="H42" s="75"/>
      <c r="I42" s="75"/>
      <c r="J42" s="75"/>
      <c r="K42" s="75"/>
      <c r="L42" s="75"/>
      <c r="M42" s="76"/>
    </row>
    <row r="43" spans="1:13" x14ac:dyDescent="0.25">
      <c r="A43" s="124" t="s">
        <v>123</v>
      </c>
      <c r="B43" s="125"/>
      <c r="C43" s="125"/>
      <c r="D43" s="125"/>
      <c r="E43" s="125"/>
      <c r="F43" s="125"/>
      <c r="G43" s="125"/>
      <c r="H43" s="125"/>
      <c r="I43" s="125"/>
      <c r="J43" s="125"/>
      <c r="K43" s="125"/>
      <c r="L43" s="125"/>
      <c r="M43" s="126"/>
    </row>
    <row r="44" spans="1:13" ht="15.75" thickBot="1" x14ac:dyDescent="0.3">
      <c r="A44" s="141"/>
      <c r="B44" s="96"/>
      <c r="C44" s="96"/>
      <c r="D44" s="96"/>
      <c r="E44" s="96"/>
      <c r="F44" s="96"/>
      <c r="G44" s="96"/>
      <c r="H44" s="96"/>
      <c r="I44" s="96"/>
      <c r="J44" s="96"/>
      <c r="K44" s="96"/>
      <c r="L44" s="96"/>
      <c r="M44" s="98"/>
    </row>
    <row r="45" spans="1:13" ht="25.5" x14ac:dyDescent="0.25">
      <c r="A45" s="142" t="s">
        <v>124</v>
      </c>
      <c r="B45" s="143"/>
      <c r="C45" s="143"/>
      <c r="D45" s="143"/>
      <c r="E45" s="143"/>
      <c r="F45" s="143"/>
      <c r="G45" s="144" t="s">
        <v>110</v>
      </c>
      <c r="H45" s="145" t="s">
        <v>125</v>
      </c>
      <c r="I45" s="146" t="s">
        <v>126</v>
      </c>
      <c r="J45" s="144" t="s">
        <v>127</v>
      </c>
      <c r="K45" s="320" t="s">
        <v>128</v>
      </c>
      <c r="L45" s="321"/>
      <c r="M45" s="147" t="s">
        <v>118</v>
      </c>
    </row>
    <row r="46" spans="1:13" x14ac:dyDescent="0.25">
      <c r="A46" s="148"/>
      <c r="B46" s="149"/>
      <c r="C46" s="149"/>
      <c r="D46" s="149"/>
      <c r="E46" s="149"/>
      <c r="F46" s="149"/>
      <c r="G46" s="150"/>
      <c r="H46" s="118"/>
      <c r="I46" s="151"/>
      <c r="J46" s="118"/>
      <c r="K46" s="322"/>
      <c r="L46" s="323"/>
      <c r="M46" s="152"/>
    </row>
    <row r="47" spans="1:13" x14ac:dyDescent="0.25">
      <c r="A47" s="148"/>
      <c r="B47" s="153"/>
      <c r="C47" s="153"/>
      <c r="D47" s="153"/>
      <c r="E47" s="153"/>
      <c r="F47" s="153"/>
      <c r="G47" s="154"/>
      <c r="H47" s="118"/>
      <c r="I47" s="118"/>
      <c r="J47" s="118"/>
      <c r="K47" s="155"/>
      <c r="L47" s="156"/>
      <c r="M47" s="157"/>
    </row>
    <row r="48" spans="1:13" x14ac:dyDescent="0.25">
      <c r="A48" s="148"/>
      <c r="B48" s="153"/>
      <c r="C48" s="153"/>
      <c r="D48" s="153"/>
      <c r="E48" s="153"/>
      <c r="F48" s="153"/>
      <c r="G48" s="154"/>
      <c r="H48" s="118"/>
      <c r="I48" s="118"/>
      <c r="J48" s="118"/>
      <c r="K48" s="155"/>
      <c r="L48" s="156"/>
      <c r="M48" s="157"/>
    </row>
    <row r="49" spans="1:14" x14ac:dyDescent="0.25">
      <c r="A49" s="148"/>
      <c r="B49" s="153"/>
      <c r="C49" s="153"/>
      <c r="D49" s="153"/>
      <c r="E49" s="153"/>
      <c r="F49" s="153"/>
      <c r="G49" s="154"/>
      <c r="H49" s="118"/>
      <c r="I49" s="118"/>
      <c r="J49" s="118"/>
      <c r="K49" s="155"/>
      <c r="L49" s="156"/>
      <c r="M49" s="157"/>
    </row>
    <row r="50" spans="1:14" x14ac:dyDescent="0.25">
      <c r="A50" s="148"/>
      <c r="B50" s="153"/>
      <c r="C50" s="153"/>
      <c r="D50" s="153"/>
      <c r="E50" s="153"/>
      <c r="F50" s="153"/>
      <c r="G50" s="154"/>
      <c r="H50" s="118"/>
      <c r="I50" s="118"/>
      <c r="J50" s="118"/>
      <c r="K50" s="155"/>
      <c r="L50" s="156"/>
      <c r="M50" s="157"/>
    </row>
    <row r="51" spans="1:14" ht="15.75" thickBot="1" x14ac:dyDescent="0.3">
      <c r="A51" s="158"/>
      <c r="B51" s="159"/>
      <c r="C51" s="159"/>
      <c r="D51" s="159"/>
      <c r="E51" s="159"/>
      <c r="F51" s="159"/>
      <c r="G51" s="160"/>
      <c r="H51" s="161"/>
      <c r="I51" s="161"/>
      <c r="J51" s="161"/>
      <c r="K51" s="301"/>
      <c r="L51" s="302"/>
      <c r="M51" s="181"/>
    </row>
    <row r="52" spans="1:14" ht="15.75" thickBot="1" x14ac:dyDescent="0.3">
      <c r="A52" s="324" t="s">
        <v>120</v>
      </c>
      <c r="B52" s="325"/>
      <c r="C52" s="325"/>
      <c r="D52" s="325"/>
      <c r="E52" s="325"/>
      <c r="F52" s="325"/>
      <c r="G52" s="325"/>
      <c r="H52" s="325"/>
      <c r="I52" s="325"/>
      <c r="J52" s="325"/>
      <c r="K52" s="325"/>
      <c r="L52" s="326"/>
      <c r="M52" s="162"/>
    </row>
    <row r="53" spans="1:14" x14ac:dyDescent="0.25">
      <c r="A53" s="74"/>
      <c r="B53" s="75"/>
      <c r="C53" s="75"/>
      <c r="D53" s="75"/>
      <c r="E53" s="75"/>
      <c r="F53" s="75"/>
      <c r="G53" s="75"/>
      <c r="H53" s="75"/>
      <c r="I53" s="75"/>
      <c r="J53" s="75"/>
      <c r="K53" s="75"/>
      <c r="L53" s="75"/>
      <c r="M53" s="76"/>
    </row>
    <row r="54" spans="1:14" x14ac:dyDescent="0.25">
      <c r="A54" s="124" t="s">
        <v>129</v>
      </c>
      <c r="B54" s="125"/>
      <c r="C54" s="125"/>
      <c r="D54" s="125"/>
      <c r="E54" s="125"/>
      <c r="F54" s="125"/>
      <c r="G54" s="125"/>
      <c r="H54" s="125"/>
      <c r="I54" s="125"/>
      <c r="J54" s="125"/>
      <c r="K54" s="125"/>
      <c r="L54" s="125"/>
      <c r="M54" s="126"/>
    </row>
    <row r="55" spans="1:14" ht="15.75" thickBot="1" x14ac:dyDescent="0.3">
      <c r="A55" s="141"/>
      <c r="B55" s="96"/>
      <c r="C55" s="96"/>
      <c r="D55" s="96"/>
      <c r="E55" s="96"/>
      <c r="F55" s="96"/>
      <c r="G55" s="96"/>
      <c r="H55" s="96"/>
      <c r="I55" s="96"/>
      <c r="J55" s="96"/>
      <c r="K55" s="96"/>
      <c r="L55" s="96"/>
      <c r="M55" s="98"/>
    </row>
    <row r="56" spans="1:14" ht="25.5" x14ac:dyDescent="0.25">
      <c r="A56" s="327" t="s">
        <v>130</v>
      </c>
      <c r="B56" s="328"/>
      <c r="C56" s="328"/>
      <c r="D56" s="328"/>
      <c r="E56" s="328"/>
      <c r="F56" s="328"/>
      <c r="G56" s="328"/>
      <c r="H56" s="144" t="s">
        <v>131</v>
      </c>
      <c r="I56" s="146" t="s">
        <v>132</v>
      </c>
      <c r="J56" s="145" t="s">
        <v>133</v>
      </c>
      <c r="K56" s="329" t="s">
        <v>117</v>
      </c>
      <c r="L56" s="330"/>
      <c r="M56" s="163" t="s">
        <v>118</v>
      </c>
    </row>
    <row r="57" spans="1:14" x14ac:dyDescent="0.25">
      <c r="A57" s="164" t="s">
        <v>188</v>
      </c>
      <c r="B57" s="153"/>
      <c r="C57" s="153"/>
      <c r="D57" s="153"/>
      <c r="E57" s="153"/>
      <c r="F57" s="153"/>
      <c r="G57" s="153"/>
      <c r="H57" s="165">
        <v>50000</v>
      </c>
      <c r="I57" s="166">
        <v>185</v>
      </c>
      <c r="J57" s="167">
        <v>92500</v>
      </c>
      <c r="K57" s="168"/>
      <c r="L57" s="169">
        <v>1874.7755084512141</v>
      </c>
      <c r="M57" s="182">
        <v>49.33924066269455</v>
      </c>
      <c r="N57" s="171"/>
    </row>
    <row r="58" spans="1:14" x14ac:dyDescent="0.25">
      <c r="A58" s="164" t="s">
        <v>186</v>
      </c>
      <c r="B58" s="153"/>
      <c r="C58" s="153"/>
      <c r="D58" s="153"/>
      <c r="E58" s="153"/>
      <c r="F58" s="153"/>
      <c r="G58" s="153"/>
      <c r="H58" s="165">
        <v>60000</v>
      </c>
      <c r="I58" s="166">
        <v>185</v>
      </c>
      <c r="J58" s="167">
        <v>111000</v>
      </c>
      <c r="K58" s="168"/>
      <c r="L58" s="174">
        <v>1874.7755084512141</v>
      </c>
      <c r="M58" s="182">
        <v>59.20708879523346</v>
      </c>
    </row>
    <row r="59" spans="1:14" x14ac:dyDescent="0.25">
      <c r="A59" s="164"/>
      <c r="B59" s="153"/>
      <c r="C59" s="153"/>
      <c r="D59" s="153"/>
      <c r="E59" s="153"/>
      <c r="F59" s="153"/>
      <c r="G59" s="153"/>
      <c r="H59" s="118"/>
      <c r="I59" s="172"/>
      <c r="J59" s="173"/>
      <c r="K59" s="168"/>
      <c r="L59" s="175"/>
      <c r="M59" s="170"/>
    </row>
    <row r="60" spans="1:14" x14ac:dyDescent="0.25">
      <c r="A60" s="164"/>
      <c r="B60" s="153"/>
      <c r="C60" s="153"/>
      <c r="D60" s="153"/>
      <c r="E60" s="153"/>
      <c r="F60" s="153"/>
      <c r="G60" s="153"/>
      <c r="H60" s="118"/>
      <c r="I60" s="172"/>
      <c r="J60" s="173"/>
      <c r="K60" s="176"/>
      <c r="L60" s="175"/>
      <c r="M60" s="170"/>
    </row>
    <row r="61" spans="1:14" x14ac:dyDescent="0.25">
      <c r="A61" s="164"/>
      <c r="B61" s="153"/>
      <c r="C61" s="153"/>
      <c r="D61" s="153"/>
      <c r="E61" s="153"/>
      <c r="F61" s="153"/>
      <c r="G61" s="153"/>
      <c r="H61" s="118"/>
      <c r="I61" s="172"/>
      <c r="J61" s="173"/>
      <c r="K61" s="176"/>
      <c r="L61" s="175"/>
      <c r="M61" s="170"/>
    </row>
    <row r="62" spans="1:14" ht="15.75" thickBot="1" x14ac:dyDescent="0.3">
      <c r="A62" s="331"/>
      <c r="B62" s="332"/>
      <c r="C62" s="332"/>
      <c r="D62" s="332"/>
      <c r="E62" s="332"/>
      <c r="F62" s="332"/>
      <c r="G62" s="332"/>
      <c r="H62" s="161"/>
      <c r="I62" s="161"/>
      <c r="J62" s="161"/>
      <c r="K62" s="333"/>
      <c r="L62" s="333"/>
      <c r="M62" s="139"/>
    </row>
    <row r="63" spans="1:14" ht="15.75" thickBot="1" x14ac:dyDescent="0.3">
      <c r="A63" s="309" t="s">
        <v>120</v>
      </c>
      <c r="B63" s="310"/>
      <c r="C63" s="310"/>
      <c r="D63" s="310"/>
      <c r="E63" s="310"/>
      <c r="F63" s="310"/>
      <c r="G63" s="310"/>
      <c r="H63" s="325"/>
      <c r="I63" s="325"/>
      <c r="J63" s="325"/>
      <c r="K63" s="325"/>
      <c r="L63" s="326"/>
      <c r="M63" s="179">
        <v>108.54632945792801</v>
      </c>
    </row>
    <row r="64" spans="1:14" ht="15.75" thickBot="1" x14ac:dyDescent="0.3">
      <c r="A64" s="74"/>
      <c r="B64" s="75"/>
      <c r="C64" s="75"/>
      <c r="D64" s="75"/>
      <c r="E64" s="75"/>
      <c r="F64" s="75"/>
      <c r="G64" s="75"/>
      <c r="H64" s="75"/>
      <c r="I64" s="75"/>
      <c r="J64" s="75"/>
      <c r="K64" s="75"/>
      <c r="L64" s="75"/>
      <c r="M64" s="76"/>
    </row>
    <row r="65" spans="1:13" ht="15.75" thickBot="1" x14ac:dyDescent="0.3">
      <c r="A65" s="309" t="s">
        <v>134</v>
      </c>
      <c r="B65" s="310"/>
      <c r="C65" s="310"/>
      <c r="D65" s="310"/>
      <c r="E65" s="310"/>
      <c r="F65" s="310"/>
      <c r="G65" s="310"/>
      <c r="H65" s="310"/>
      <c r="I65" s="310"/>
      <c r="J65" s="310"/>
      <c r="K65" s="310"/>
      <c r="L65" s="311"/>
      <c r="M65" s="122">
        <v>1914</v>
      </c>
    </row>
  </sheetData>
  <mergeCells count="36">
    <mergeCell ref="E13:G13"/>
    <mergeCell ref="A15:M15"/>
    <mergeCell ref="K17:L17"/>
    <mergeCell ref="B17:H17"/>
    <mergeCell ref="A63:L63"/>
    <mergeCell ref="A30:G30"/>
    <mergeCell ref="H30:I30"/>
    <mergeCell ref="K30:L30"/>
    <mergeCell ref="A35:H35"/>
    <mergeCell ref="K35:L35"/>
    <mergeCell ref="A40:H40"/>
    <mergeCell ref="K40:L40"/>
    <mergeCell ref="A41:L41"/>
    <mergeCell ref="A26:G26"/>
    <mergeCell ref="A27:G27"/>
    <mergeCell ref="H27:I27"/>
    <mergeCell ref="A65:L65"/>
    <mergeCell ref="K45:L45"/>
    <mergeCell ref="K46:L46"/>
    <mergeCell ref="K51:L51"/>
    <mergeCell ref="A52:L52"/>
    <mergeCell ref="A56:G56"/>
    <mergeCell ref="K56:L56"/>
    <mergeCell ref="A62:G62"/>
    <mergeCell ref="K62:L62"/>
    <mergeCell ref="B18:H18"/>
    <mergeCell ref="K18:L18"/>
    <mergeCell ref="A31:L31"/>
    <mergeCell ref="A24:G24"/>
    <mergeCell ref="A25:G25"/>
    <mergeCell ref="K27:L27"/>
    <mergeCell ref="A28:G28"/>
    <mergeCell ref="A29:C29"/>
    <mergeCell ref="A23:G23"/>
    <mergeCell ref="H23:I23"/>
    <mergeCell ref="K23:L2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5"/>
  <sheetViews>
    <sheetView topLeftCell="A49" zoomScale="78" zoomScaleNormal="78" workbookViewId="0">
      <selection activeCell="C57" sqref="C57:H57"/>
    </sheetView>
  </sheetViews>
  <sheetFormatPr baseColWidth="10" defaultRowHeight="15" x14ac:dyDescent="0.25"/>
  <cols>
    <col min="1" max="1" width="17" style="38" customWidth="1"/>
    <col min="2" max="4" width="11.42578125" style="38"/>
    <col min="5" max="5" width="14.42578125" style="38" customWidth="1"/>
    <col min="6" max="7" width="11.42578125" style="38"/>
    <col min="8" max="8" width="12.5703125" style="38" bestFit="1" customWidth="1"/>
    <col min="9" max="9" width="15.5703125" style="38" customWidth="1"/>
    <col min="10" max="10" width="17.5703125" style="38" bestFit="1" customWidth="1"/>
    <col min="11" max="11" width="11.42578125" style="38"/>
    <col min="12" max="12" width="11.85546875" style="38" bestFit="1"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69"/>
      <c r="D13" s="69"/>
      <c r="E13" s="278" t="s">
        <v>105</v>
      </c>
      <c r="F13" s="279"/>
      <c r="G13" s="279"/>
      <c r="H13" s="69" t="s">
        <v>95</v>
      </c>
      <c r="I13" s="69" t="s">
        <v>96</v>
      </c>
      <c r="J13" s="71"/>
      <c r="K13" s="69"/>
      <c r="L13" s="69"/>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26.25" thickBot="1" x14ac:dyDescent="0.3">
      <c r="A17" s="77" t="s">
        <v>107</v>
      </c>
      <c r="B17" s="283" t="s">
        <v>108</v>
      </c>
      <c r="C17" s="284"/>
      <c r="D17" s="284"/>
      <c r="E17" s="284"/>
      <c r="F17" s="284"/>
      <c r="G17" s="284"/>
      <c r="H17" s="284"/>
      <c r="I17" s="78"/>
      <c r="J17" s="79" t="s">
        <v>109</v>
      </c>
      <c r="K17" s="285" t="s">
        <v>110</v>
      </c>
      <c r="L17" s="286"/>
      <c r="M17" s="77" t="s">
        <v>111</v>
      </c>
    </row>
    <row r="18" spans="1:13" ht="15.75" hidden="1" thickBot="1" x14ac:dyDescent="0.3">
      <c r="A18" s="77" t="s">
        <v>107</v>
      </c>
      <c r="B18" s="283" t="s">
        <v>108</v>
      </c>
      <c r="C18" s="284"/>
      <c r="D18" s="284"/>
      <c r="E18" s="284"/>
      <c r="F18" s="284"/>
      <c r="G18" s="284"/>
      <c r="H18" s="284"/>
      <c r="I18" s="78"/>
      <c r="J18" s="80"/>
      <c r="K18" s="285" t="s">
        <v>110</v>
      </c>
      <c r="L18" s="286"/>
      <c r="M18" s="77" t="s">
        <v>111</v>
      </c>
    </row>
    <row r="19" spans="1:13" ht="15.75" thickBot="1" x14ac:dyDescent="0.3">
      <c r="A19" s="81" t="s">
        <v>28</v>
      </c>
      <c r="B19" s="82" t="s">
        <v>30</v>
      </c>
      <c r="C19" s="83"/>
      <c r="D19" s="83"/>
      <c r="E19" s="83"/>
      <c r="F19" s="83"/>
      <c r="G19" s="83"/>
      <c r="H19" s="83"/>
      <c r="I19" s="84"/>
      <c r="J19" s="85"/>
      <c r="K19" s="86" t="s">
        <v>136</v>
      </c>
      <c r="L19" s="87"/>
      <c r="M19" s="88"/>
    </row>
    <row r="20" spans="1:13" ht="5.25"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161</v>
      </c>
      <c r="B24" s="288"/>
      <c r="C24" s="288"/>
      <c r="D24" s="288"/>
      <c r="E24" s="288"/>
      <c r="F24" s="288"/>
      <c r="G24" s="290"/>
      <c r="H24" s="101"/>
      <c r="I24" s="102"/>
      <c r="J24" s="103">
        <v>64357.915309446245</v>
      </c>
      <c r="K24" s="104"/>
      <c r="L24" s="105">
        <v>20</v>
      </c>
      <c r="M24" s="106">
        <v>3217.8957654723122</v>
      </c>
    </row>
    <row r="25" spans="1:13" x14ac:dyDescent="0.25">
      <c r="A25" s="287" t="s">
        <v>162</v>
      </c>
      <c r="B25" s="288"/>
      <c r="C25" s="288"/>
      <c r="D25" s="288"/>
      <c r="E25" s="288"/>
      <c r="F25" s="288"/>
      <c r="G25" s="290"/>
      <c r="H25" s="101"/>
      <c r="I25" s="102"/>
      <c r="J25" s="103">
        <v>182347.4267100977</v>
      </c>
      <c r="K25" s="104"/>
      <c r="L25" s="105">
        <v>20</v>
      </c>
      <c r="M25" s="106">
        <v>9117.3713355048858</v>
      </c>
    </row>
    <row r="26" spans="1:13" x14ac:dyDescent="0.25">
      <c r="A26" s="287" t="s">
        <v>163</v>
      </c>
      <c r="B26" s="288"/>
      <c r="C26" s="288"/>
      <c r="D26" s="288"/>
      <c r="E26" s="288"/>
      <c r="F26" s="288"/>
      <c r="G26" s="290"/>
      <c r="H26" s="101"/>
      <c r="I26" s="102"/>
      <c r="J26" s="103">
        <v>128715.83061889249</v>
      </c>
      <c r="K26" s="104"/>
      <c r="L26" s="105">
        <v>20</v>
      </c>
      <c r="M26" s="106">
        <v>6435.7915309446244</v>
      </c>
    </row>
    <row r="27" spans="1:13" x14ac:dyDescent="0.25">
      <c r="A27" s="287"/>
      <c r="B27" s="288"/>
      <c r="C27" s="288"/>
      <c r="D27" s="288"/>
      <c r="E27" s="288"/>
      <c r="F27" s="288"/>
      <c r="G27" s="290"/>
      <c r="H27" s="297"/>
      <c r="I27" s="298"/>
      <c r="J27" s="103"/>
      <c r="K27" s="299"/>
      <c r="L27" s="300"/>
      <c r="M27" s="106"/>
    </row>
    <row r="28" spans="1:13" x14ac:dyDescent="0.25">
      <c r="A28" s="287"/>
      <c r="B28" s="288"/>
      <c r="C28" s="288"/>
      <c r="D28" s="289"/>
      <c r="E28" s="288"/>
      <c r="F28" s="288"/>
      <c r="G28" s="290"/>
      <c r="H28" s="110"/>
      <c r="I28" s="111"/>
      <c r="J28" s="108"/>
      <c r="K28" s="112"/>
      <c r="L28" s="113"/>
      <c r="M28" s="114"/>
    </row>
    <row r="29" spans="1:13" x14ac:dyDescent="0.25">
      <c r="A29" s="303" t="s">
        <v>119</v>
      </c>
      <c r="B29" s="304"/>
      <c r="C29" s="304"/>
      <c r="D29" s="115"/>
      <c r="E29" s="116"/>
      <c r="F29" s="116"/>
      <c r="G29" s="117"/>
      <c r="H29" s="110"/>
      <c r="I29" s="111"/>
      <c r="J29" s="118"/>
      <c r="K29" s="112"/>
      <c r="L29" s="183">
        <v>0.02</v>
      </c>
      <c r="M29" s="119">
        <v>25.4375</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v>18796.496131921824</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28" t="s">
        <v>110</v>
      </c>
      <c r="J35" s="129" t="s">
        <v>111</v>
      </c>
      <c r="K35" s="315" t="s">
        <v>122</v>
      </c>
      <c r="L35" s="314"/>
      <c r="M35" s="131" t="s">
        <v>118</v>
      </c>
    </row>
    <row r="36" spans="1:13" x14ac:dyDescent="0.25">
      <c r="A36" s="132" t="s">
        <v>197</v>
      </c>
      <c r="B36" s="133"/>
      <c r="C36" s="133"/>
      <c r="D36" s="133"/>
      <c r="E36" s="133"/>
      <c r="F36" s="133"/>
      <c r="G36" s="133"/>
      <c r="H36" s="102"/>
      <c r="I36" s="63" t="s">
        <v>196</v>
      </c>
      <c r="J36" s="134">
        <v>25</v>
      </c>
      <c r="K36" s="101"/>
      <c r="L36" s="184">
        <v>67.45979980626413</v>
      </c>
      <c r="M36" s="106">
        <v>1686.4949951566032</v>
      </c>
    </row>
    <row r="37" spans="1:13" x14ac:dyDescent="0.25">
      <c r="A37" s="132" t="s">
        <v>198</v>
      </c>
      <c r="B37" s="133"/>
      <c r="C37" s="133"/>
      <c r="D37" s="133"/>
      <c r="E37" s="133"/>
      <c r="F37" s="133"/>
      <c r="G37" s="133"/>
      <c r="H37" s="102"/>
      <c r="I37" s="63" t="s">
        <v>136</v>
      </c>
      <c r="J37" s="134">
        <v>1.25</v>
      </c>
      <c r="K37" s="101"/>
      <c r="L37" s="184">
        <v>20315.778172424929</v>
      </c>
      <c r="M37" s="106">
        <v>25394.722715531163</v>
      </c>
    </row>
    <row r="38" spans="1:13" x14ac:dyDescent="0.25">
      <c r="A38" s="132"/>
      <c r="B38" s="133"/>
      <c r="C38" s="133"/>
      <c r="D38" s="133"/>
      <c r="E38" s="133"/>
      <c r="F38" s="133"/>
      <c r="G38" s="133"/>
      <c r="H38" s="102"/>
      <c r="I38" s="63"/>
      <c r="J38" s="134"/>
      <c r="K38" s="101"/>
      <c r="L38" s="135"/>
      <c r="M38" s="136"/>
    </row>
    <row r="39" spans="1:13" x14ac:dyDescent="0.25">
      <c r="A39" s="132"/>
      <c r="B39" s="133"/>
      <c r="C39" s="133"/>
      <c r="D39" s="133"/>
      <c r="E39" s="133"/>
      <c r="F39" s="133"/>
      <c r="G39" s="133"/>
      <c r="H39" s="102"/>
      <c r="I39" s="63"/>
      <c r="J39" s="134"/>
      <c r="K39" s="101"/>
      <c r="L39" s="135"/>
      <c r="M39" s="136"/>
    </row>
    <row r="40" spans="1:13" ht="15.75" thickBot="1" x14ac:dyDescent="0.3">
      <c r="A40" s="316"/>
      <c r="B40" s="317"/>
      <c r="C40" s="317"/>
      <c r="D40" s="317"/>
      <c r="E40" s="317"/>
      <c r="F40" s="317"/>
      <c r="G40" s="317"/>
      <c r="H40" s="298"/>
      <c r="I40" s="137"/>
      <c r="J40" s="138"/>
      <c r="K40" s="318"/>
      <c r="L40" s="319"/>
      <c r="M40" s="139"/>
    </row>
    <row r="41" spans="1:13" ht="15.75" thickBot="1" x14ac:dyDescent="0.3">
      <c r="A41" s="309" t="s">
        <v>120</v>
      </c>
      <c r="B41" s="310"/>
      <c r="C41" s="310"/>
      <c r="D41" s="310"/>
      <c r="E41" s="310"/>
      <c r="F41" s="310"/>
      <c r="G41" s="310"/>
      <c r="H41" s="310"/>
      <c r="I41" s="310"/>
      <c r="J41" s="310"/>
      <c r="K41" s="310"/>
      <c r="L41" s="311"/>
      <c r="M41" s="180">
        <v>27081.217710687764</v>
      </c>
    </row>
    <row r="42" spans="1:13" x14ac:dyDescent="0.25">
      <c r="A42" s="74"/>
      <c r="B42" s="75"/>
      <c r="C42" s="75"/>
      <c r="D42" s="75"/>
      <c r="E42" s="75"/>
      <c r="F42" s="75"/>
      <c r="G42" s="75"/>
      <c r="H42" s="75"/>
      <c r="I42" s="75"/>
      <c r="J42" s="75"/>
      <c r="K42" s="75"/>
      <c r="L42" s="75"/>
      <c r="M42" s="76"/>
    </row>
    <row r="43" spans="1:13" x14ac:dyDescent="0.25">
      <c r="A43" s="124" t="s">
        <v>123</v>
      </c>
      <c r="B43" s="125"/>
      <c r="C43" s="125"/>
      <c r="D43" s="125"/>
      <c r="E43" s="125"/>
      <c r="F43" s="125"/>
      <c r="G43" s="125"/>
      <c r="H43" s="125"/>
      <c r="I43" s="125"/>
      <c r="J43" s="125"/>
      <c r="K43" s="125"/>
      <c r="L43" s="125"/>
      <c r="M43" s="126"/>
    </row>
    <row r="44" spans="1:13" ht="15.75" thickBot="1" x14ac:dyDescent="0.3">
      <c r="A44" s="141"/>
      <c r="B44" s="96"/>
      <c r="C44" s="96"/>
      <c r="D44" s="96"/>
      <c r="E44" s="96"/>
      <c r="F44" s="96"/>
      <c r="G44" s="96"/>
      <c r="H44" s="96"/>
      <c r="I44" s="96"/>
      <c r="J44" s="96"/>
      <c r="K44" s="96"/>
      <c r="L44" s="96"/>
      <c r="M44" s="98"/>
    </row>
    <row r="45" spans="1:13" ht="25.5" x14ac:dyDescent="0.25">
      <c r="A45" s="142" t="s">
        <v>124</v>
      </c>
      <c r="B45" s="143"/>
      <c r="C45" s="143"/>
      <c r="D45" s="143"/>
      <c r="E45" s="143"/>
      <c r="F45" s="143"/>
      <c r="G45" s="144" t="s">
        <v>110</v>
      </c>
      <c r="H45" s="145" t="s">
        <v>125</v>
      </c>
      <c r="I45" s="146" t="s">
        <v>126</v>
      </c>
      <c r="J45" s="144" t="s">
        <v>127</v>
      </c>
      <c r="K45" s="320" t="s">
        <v>128</v>
      </c>
      <c r="L45" s="321"/>
      <c r="M45" s="147" t="s">
        <v>118</v>
      </c>
    </row>
    <row r="46" spans="1:13" x14ac:dyDescent="0.25">
      <c r="A46" s="148" t="s">
        <v>175</v>
      </c>
      <c r="B46" s="149"/>
      <c r="C46" s="149"/>
      <c r="D46" s="149"/>
      <c r="E46" s="149"/>
      <c r="F46" s="149"/>
      <c r="G46" s="150" t="s">
        <v>140</v>
      </c>
      <c r="H46" s="118">
        <v>1.25</v>
      </c>
      <c r="I46" s="151">
        <v>40</v>
      </c>
      <c r="J46" s="118">
        <v>50</v>
      </c>
      <c r="K46" s="322">
        <v>1100</v>
      </c>
      <c r="L46" s="323"/>
      <c r="M46" s="152">
        <v>55000</v>
      </c>
    </row>
    <row r="47" spans="1:13" x14ac:dyDescent="0.25">
      <c r="A47" s="148"/>
      <c r="B47" s="153"/>
      <c r="C47" s="153"/>
      <c r="D47" s="153"/>
      <c r="E47" s="153"/>
      <c r="F47" s="153"/>
      <c r="G47" s="154"/>
      <c r="H47" s="118"/>
      <c r="I47" s="118"/>
      <c r="J47" s="118"/>
      <c r="K47" s="155"/>
      <c r="L47" s="156"/>
      <c r="M47" s="157"/>
    </row>
    <row r="48" spans="1:13" x14ac:dyDescent="0.25">
      <c r="A48" s="148"/>
      <c r="B48" s="153"/>
      <c r="C48" s="153"/>
      <c r="D48" s="153"/>
      <c r="E48" s="153"/>
      <c r="F48" s="153"/>
      <c r="G48" s="154"/>
      <c r="H48" s="118"/>
      <c r="I48" s="118"/>
      <c r="J48" s="118"/>
      <c r="K48" s="155"/>
      <c r="L48" s="156"/>
      <c r="M48" s="157"/>
    </row>
    <row r="49" spans="1:14" x14ac:dyDescent="0.25">
      <c r="A49" s="148"/>
      <c r="B49" s="153"/>
      <c r="C49" s="153"/>
      <c r="D49" s="153"/>
      <c r="E49" s="153"/>
      <c r="F49" s="153"/>
      <c r="G49" s="154"/>
      <c r="H49" s="118"/>
      <c r="I49" s="118"/>
      <c r="J49" s="118"/>
      <c r="K49" s="155"/>
      <c r="L49" s="156"/>
      <c r="M49" s="157"/>
    </row>
    <row r="50" spans="1:14" x14ac:dyDescent="0.25">
      <c r="A50" s="148"/>
      <c r="B50" s="153"/>
      <c r="C50" s="153"/>
      <c r="D50" s="153"/>
      <c r="E50" s="153"/>
      <c r="F50" s="153"/>
      <c r="G50" s="154"/>
      <c r="H50" s="118"/>
      <c r="I50" s="118"/>
      <c r="J50" s="118"/>
      <c r="K50" s="155"/>
      <c r="L50" s="156"/>
      <c r="M50" s="157"/>
    </row>
    <row r="51" spans="1:14" ht="15.75" thickBot="1" x14ac:dyDescent="0.3">
      <c r="A51" s="158"/>
      <c r="B51" s="159"/>
      <c r="C51" s="159"/>
      <c r="D51" s="159"/>
      <c r="E51" s="159"/>
      <c r="F51" s="159"/>
      <c r="G51" s="160"/>
      <c r="H51" s="161"/>
      <c r="I51" s="161"/>
      <c r="J51" s="161"/>
      <c r="K51" s="301"/>
      <c r="L51" s="302"/>
      <c r="M51" s="181"/>
    </row>
    <row r="52" spans="1:14" ht="15.75" thickBot="1" x14ac:dyDescent="0.3">
      <c r="A52" s="324" t="s">
        <v>120</v>
      </c>
      <c r="B52" s="325"/>
      <c r="C52" s="325"/>
      <c r="D52" s="325"/>
      <c r="E52" s="325"/>
      <c r="F52" s="325"/>
      <c r="G52" s="325"/>
      <c r="H52" s="325"/>
      <c r="I52" s="325"/>
      <c r="J52" s="325"/>
      <c r="K52" s="325"/>
      <c r="L52" s="326"/>
      <c r="M52" s="162">
        <v>55000</v>
      </c>
    </row>
    <row r="53" spans="1:14" x14ac:dyDescent="0.25">
      <c r="A53" s="74"/>
      <c r="B53" s="75"/>
      <c r="C53" s="75"/>
      <c r="D53" s="75"/>
      <c r="E53" s="75"/>
      <c r="F53" s="75"/>
      <c r="G53" s="75"/>
      <c r="H53" s="75"/>
      <c r="I53" s="75"/>
      <c r="J53" s="75"/>
      <c r="K53" s="75"/>
      <c r="L53" s="75"/>
      <c r="M53" s="76"/>
    </row>
    <row r="54" spans="1:14" x14ac:dyDescent="0.25">
      <c r="A54" s="124" t="s">
        <v>129</v>
      </c>
      <c r="B54" s="125"/>
      <c r="C54" s="125"/>
      <c r="D54" s="125"/>
      <c r="E54" s="125"/>
      <c r="F54" s="125"/>
      <c r="G54" s="125"/>
      <c r="H54" s="125"/>
      <c r="I54" s="125"/>
      <c r="J54" s="125"/>
      <c r="K54" s="125"/>
      <c r="L54" s="125"/>
      <c r="M54" s="126"/>
    </row>
    <row r="55" spans="1:14" ht="15.75" thickBot="1" x14ac:dyDescent="0.3">
      <c r="A55" s="141"/>
      <c r="B55" s="96"/>
      <c r="C55" s="96"/>
      <c r="D55" s="96"/>
      <c r="E55" s="96"/>
      <c r="F55" s="96"/>
      <c r="G55" s="96"/>
      <c r="H55" s="96"/>
      <c r="I55" s="96"/>
      <c r="J55" s="96"/>
      <c r="K55" s="96"/>
      <c r="L55" s="96"/>
      <c r="M55" s="98"/>
    </row>
    <row r="56" spans="1:14" ht="25.5" x14ac:dyDescent="0.25">
      <c r="A56" s="327" t="s">
        <v>130</v>
      </c>
      <c r="B56" s="328"/>
      <c r="C56" s="328"/>
      <c r="D56" s="328"/>
      <c r="E56" s="328"/>
      <c r="F56" s="328"/>
      <c r="G56" s="328"/>
      <c r="H56" s="144" t="s">
        <v>131</v>
      </c>
      <c r="I56" s="146" t="s">
        <v>132</v>
      </c>
      <c r="J56" s="145" t="s">
        <v>133</v>
      </c>
      <c r="K56" s="329" t="s">
        <v>117</v>
      </c>
      <c r="L56" s="330"/>
      <c r="M56" s="163" t="s">
        <v>118</v>
      </c>
    </row>
    <row r="57" spans="1:14" x14ac:dyDescent="0.25">
      <c r="A57" s="164" t="s">
        <v>188</v>
      </c>
      <c r="B57" s="153"/>
      <c r="C57" s="153"/>
      <c r="D57" s="153"/>
      <c r="E57" s="153"/>
      <c r="F57" s="153"/>
      <c r="G57" s="153"/>
      <c r="H57" s="165">
        <v>50000</v>
      </c>
      <c r="I57" s="166">
        <v>185</v>
      </c>
      <c r="J57" s="167">
        <v>92500</v>
      </c>
      <c r="K57" s="168"/>
      <c r="L57" s="169">
        <v>160</v>
      </c>
      <c r="M57" s="182">
        <v>578.125</v>
      </c>
      <c r="N57" s="171"/>
    </row>
    <row r="58" spans="1:14" x14ac:dyDescent="0.25">
      <c r="A58" s="164" t="s">
        <v>186</v>
      </c>
      <c r="B58" s="153"/>
      <c r="C58" s="153"/>
      <c r="D58" s="153"/>
      <c r="E58" s="153"/>
      <c r="F58" s="153"/>
      <c r="G58" s="153"/>
      <c r="H58" s="165">
        <v>60000</v>
      </c>
      <c r="I58" s="166">
        <v>185</v>
      </c>
      <c r="J58" s="167">
        <v>111000</v>
      </c>
      <c r="K58" s="168"/>
      <c r="L58" s="174">
        <v>160</v>
      </c>
      <c r="M58" s="182">
        <v>693.75</v>
      </c>
    </row>
    <row r="59" spans="1:14" x14ac:dyDescent="0.25">
      <c r="A59" s="164"/>
      <c r="B59" s="153"/>
      <c r="C59" s="153"/>
      <c r="D59" s="153"/>
      <c r="E59" s="153"/>
      <c r="F59" s="153"/>
      <c r="G59" s="153"/>
      <c r="H59" s="118"/>
      <c r="I59" s="172"/>
      <c r="J59" s="173"/>
      <c r="K59" s="168"/>
      <c r="L59" s="175"/>
      <c r="M59" s="170"/>
    </row>
    <row r="60" spans="1:14" x14ac:dyDescent="0.25">
      <c r="A60" s="164"/>
      <c r="B60" s="153"/>
      <c r="C60" s="153"/>
      <c r="D60" s="153"/>
      <c r="E60" s="153"/>
      <c r="F60" s="153"/>
      <c r="G60" s="153"/>
      <c r="H60" s="118"/>
      <c r="I60" s="172"/>
      <c r="J60" s="173"/>
      <c r="K60" s="176"/>
      <c r="L60" s="175"/>
      <c r="M60" s="170"/>
    </row>
    <row r="61" spans="1:14" x14ac:dyDescent="0.25">
      <c r="A61" s="164"/>
      <c r="B61" s="153"/>
      <c r="C61" s="153"/>
      <c r="D61" s="153"/>
      <c r="E61" s="153"/>
      <c r="F61" s="153"/>
      <c r="G61" s="153"/>
      <c r="H61" s="118"/>
      <c r="I61" s="172"/>
      <c r="J61" s="173"/>
      <c r="K61" s="176"/>
      <c r="L61" s="175"/>
      <c r="M61" s="170"/>
    </row>
    <row r="62" spans="1:14" ht="15.75" thickBot="1" x14ac:dyDescent="0.3">
      <c r="A62" s="331"/>
      <c r="B62" s="332"/>
      <c r="C62" s="332"/>
      <c r="D62" s="332"/>
      <c r="E62" s="332"/>
      <c r="F62" s="332"/>
      <c r="G62" s="332"/>
      <c r="H62" s="161"/>
      <c r="I62" s="161"/>
      <c r="J62" s="161"/>
      <c r="K62" s="333"/>
      <c r="L62" s="333"/>
      <c r="M62" s="139"/>
    </row>
    <row r="63" spans="1:14" ht="15.75" thickBot="1" x14ac:dyDescent="0.3">
      <c r="A63" s="309" t="s">
        <v>120</v>
      </c>
      <c r="B63" s="310"/>
      <c r="C63" s="310"/>
      <c r="D63" s="310"/>
      <c r="E63" s="310"/>
      <c r="F63" s="310"/>
      <c r="G63" s="310"/>
      <c r="H63" s="325"/>
      <c r="I63" s="325"/>
      <c r="J63" s="325"/>
      <c r="K63" s="325"/>
      <c r="L63" s="326"/>
      <c r="M63" s="179">
        <v>1271.875</v>
      </c>
    </row>
    <row r="64" spans="1:14" ht="15.75" thickBot="1" x14ac:dyDescent="0.3">
      <c r="A64" s="74"/>
      <c r="B64" s="75"/>
      <c r="C64" s="75"/>
      <c r="D64" s="75"/>
      <c r="E64" s="75"/>
      <c r="F64" s="75"/>
      <c r="G64" s="75"/>
      <c r="H64" s="75"/>
      <c r="I64" s="75"/>
      <c r="J64" s="75"/>
      <c r="K64" s="75"/>
      <c r="L64" s="75"/>
      <c r="M64" s="76"/>
    </row>
    <row r="65" spans="1:13" ht="15.75" thickBot="1" x14ac:dyDescent="0.3">
      <c r="A65" s="309" t="s">
        <v>134</v>
      </c>
      <c r="B65" s="310"/>
      <c r="C65" s="310"/>
      <c r="D65" s="310"/>
      <c r="E65" s="310"/>
      <c r="F65" s="310"/>
      <c r="G65" s="310"/>
      <c r="H65" s="310"/>
      <c r="I65" s="310"/>
      <c r="J65" s="310"/>
      <c r="K65" s="310"/>
      <c r="L65" s="311"/>
      <c r="M65" s="122">
        <v>102150</v>
      </c>
    </row>
  </sheetData>
  <mergeCells count="36">
    <mergeCell ref="E13:G13"/>
    <mergeCell ref="A15:M15"/>
    <mergeCell ref="K17:L17"/>
    <mergeCell ref="B17:H17"/>
    <mergeCell ref="A63:L63"/>
    <mergeCell ref="A30:G30"/>
    <mergeCell ref="H30:I30"/>
    <mergeCell ref="K30:L30"/>
    <mergeCell ref="A35:H35"/>
    <mergeCell ref="K35:L35"/>
    <mergeCell ref="A40:H40"/>
    <mergeCell ref="K40:L40"/>
    <mergeCell ref="A41:L41"/>
    <mergeCell ref="A26:G26"/>
    <mergeCell ref="A27:G27"/>
    <mergeCell ref="H27:I27"/>
    <mergeCell ref="A65:L65"/>
    <mergeCell ref="K45:L45"/>
    <mergeCell ref="K46:L46"/>
    <mergeCell ref="K51:L51"/>
    <mergeCell ref="A52:L52"/>
    <mergeCell ref="A56:G56"/>
    <mergeCell ref="K56:L56"/>
    <mergeCell ref="A62:G62"/>
    <mergeCell ref="K62:L62"/>
    <mergeCell ref="B18:H18"/>
    <mergeCell ref="K18:L18"/>
    <mergeCell ref="A31:L31"/>
    <mergeCell ref="A24:G24"/>
    <mergeCell ref="A25:G25"/>
    <mergeCell ref="K27:L27"/>
    <mergeCell ref="A28:G28"/>
    <mergeCell ref="A29:C29"/>
    <mergeCell ref="A23:G23"/>
    <mergeCell ref="H23:I23"/>
    <mergeCell ref="K23:L2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7"/>
  <sheetViews>
    <sheetView topLeftCell="A16" zoomScale="75" zoomScaleNormal="75" workbookViewId="0">
      <selection activeCell="C57" sqref="C57:H57"/>
    </sheetView>
  </sheetViews>
  <sheetFormatPr baseColWidth="10" defaultRowHeight="15" x14ac:dyDescent="0.25"/>
  <cols>
    <col min="1" max="1" width="16.7109375" style="38" customWidth="1"/>
    <col min="2" max="4" width="11.42578125" style="38"/>
    <col min="5" max="5" width="16.42578125" style="38" customWidth="1"/>
    <col min="6" max="7" width="11.42578125" style="38"/>
    <col min="8" max="8" width="13.140625" style="38" bestFit="1" customWidth="1"/>
    <col min="9" max="9" width="15.5703125" style="38" customWidth="1"/>
    <col min="10" max="10" width="18.5703125" style="38" customWidth="1"/>
    <col min="11" max="11" width="11.42578125" style="38"/>
    <col min="12" max="12" width="13.42578125" style="38"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69"/>
      <c r="D13" s="69"/>
      <c r="E13" s="278" t="s">
        <v>105</v>
      </c>
      <c r="F13" s="279"/>
      <c r="G13" s="279"/>
      <c r="H13" s="69" t="s">
        <v>95</v>
      </c>
      <c r="I13" s="69" t="s">
        <v>96</v>
      </c>
      <c r="J13" s="71"/>
      <c r="K13" s="69"/>
      <c r="L13" s="69"/>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30" customHeight="1" thickBot="1" x14ac:dyDescent="0.3">
      <c r="A17" s="77" t="s">
        <v>107</v>
      </c>
      <c r="B17" s="283" t="s">
        <v>108</v>
      </c>
      <c r="C17" s="284"/>
      <c r="D17" s="284"/>
      <c r="E17" s="284"/>
      <c r="F17" s="284"/>
      <c r="G17" s="284"/>
      <c r="H17" s="284"/>
      <c r="I17" s="78"/>
      <c r="J17" s="79" t="s">
        <v>109</v>
      </c>
      <c r="K17" s="285" t="s">
        <v>110</v>
      </c>
      <c r="L17" s="286"/>
      <c r="M17" s="77" t="s">
        <v>111</v>
      </c>
    </row>
    <row r="18" spans="1:13" ht="17.25" hidden="1" customHeight="1" x14ac:dyDescent="0.25">
      <c r="A18" s="77" t="s">
        <v>107</v>
      </c>
      <c r="B18" s="283" t="s">
        <v>108</v>
      </c>
      <c r="C18" s="284"/>
      <c r="D18" s="284"/>
      <c r="E18" s="284"/>
      <c r="F18" s="284"/>
      <c r="G18" s="284"/>
      <c r="H18" s="284"/>
      <c r="I18" s="78"/>
      <c r="J18" s="80"/>
      <c r="K18" s="285" t="s">
        <v>110</v>
      </c>
      <c r="L18" s="286"/>
      <c r="M18" s="77" t="s">
        <v>111</v>
      </c>
    </row>
    <row r="19" spans="1:13" ht="15.75" customHeight="1" thickBot="1" x14ac:dyDescent="0.3">
      <c r="A19" s="81" t="s">
        <v>237</v>
      </c>
      <c r="B19" s="82" t="s">
        <v>36</v>
      </c>
      <c r="C19" s="83"/>
      <c r="D19" s="83"/>
      <c r="E19" s="83"/>
      <c r="F19" s="83"/>
      <c r="G19" s="83"/>
      <c r="H19" s="83"/>
      <c r="I19" s="83"/>
      <c r="J19" s="185"/>
      <c r="K19" s="86" t="s">
        <v>138</v>
      </c>
      <c r="L19" s="87"/>
      <c r="M19" s="88"/>
    </row>
    <row r="20" spans="1:13" ht="6"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165</v>
      </c>
      <c r="B24" s="288"/>
      <c r="C24" s="288"/>
      <c r="D24" s="288"/>
      <c r="E24" s="288"/>
      <c r="F24" s="288"/>
      <c r="G24" s="290"/>
      <c r="H24" s="101"/>
      <c r="I24" s="102"/>
      <c r="J24" s="103">
        <v>2894.595439739413</v>
      </c>
      <c r="K24" s="104"/>
      <c r="L24" s="186">
        <v>2.9891698647452025</v>
      </c>
      <c r="M24" s="106">
        <v>968.36097335209456</v>
      </c>
    </row>
    <row r="25" spans="1:13" x14ac:dyDescent="0.25">
      <c r="A25" s="287" t="s">
        <v>166</v>
      </c>
      <c r="B25" s="288"/>
      <c r="C25" s="288"/>
      <c r="D25" s="288"/>
      <c r="E25" s="288"/>
      <c r="F25" s="288"/>
      <c r="G25" s="290"/>
      <c r="H25" s="187"/>
      <c r="I25" s="188"/>
      <c r="J25" s="103">
        <v>9117.874918566773</v>
      </c>
      <c r="K25" s="189"/>
      <c r="L25" s="186">
        <v>2.9891698647452025</v>
      </c>
      <c r="M25" s="106">
        <v>3050.3033722186888</v>
      </c>
    </row>
    <row r="26" spans="1:13" x14ac:dyDescent="0.25">
      <c r="A26" s="287"/>
      <c r="B26" s="288"/>
      <c r="C26" s="288"/>
      <c r="D26" s="288"/>
      <c r="E26" s="288"/>
      <c r="F26" s="288"/>
      <c r="G26" s="290"/>
      <c r="H26" s="190"/>
      <c r="I26" s="191"/>
      <c r="J26" s="103"/>
      <c r="K26" s="192"/>
      <c r="L26" s="193"/>
      <c r="M26" s="106"/>
    </row>
    <row r="27" spans="1:13" x14ac:dyDescent="0.25">
      <c r="A27" s="287"/>
      <c r="B27" s="288"/>
      <c r="C27" s="288"/>
      <c r="D27" s="288"/>
      <c r="E27" s="288"/>
      <c r="F27" s="288"/>
      <c r="G27" s="290"/>
      <c r="H27" s="110"/>
      <c r="I27" s="111"/>
      <c r="J27" s="103"/>
      <c r="K27" s="112"/>
      <c r="L27" s="186"/>
      <c r="M27" s="106"/>
    </row>
    <row r="28" spans="1:13" x14ac:dyDescent="0.25">
      <c r="A28" s="194"/>
      <c r="B28" s="195"/>
      <c r="C28" s="195"/>
      <c r="D28" s="195"/>
      <c r="E28" s="196"/>
      <c r="F28" s="196"/>
      <c r="G28" s="197"/>
      <c r="H28" s="110"/>
      <c r="I28" s="111"/>
      <c r="J28" s="103"/>
      <c r="K28" s="112"/>
      <c r="L28" s="113"/>
      <c r="M28" s="107"/>
    </row>
    <row r="29" spans="1:13" x14ac:dyDescent="0.25">
      <c r="A29" s="303" t="s">
        <v>119</v>
      </c>
      <c r="B29" s="304"/>
      <c r="C29" s="304"/>
      <c r="D29" s="115"/>
      <c r="E29" s="116"/>
      <c r="F29" s="116"/>
      <c r="G29" s="117"/>
      <c r="H29" s="110"/>
      <c r="I29" s="111"/>
      <c r="J29" s="118"/>
      <c r="K29" s="112"/>
      <c r="L29" s="183">
        <v>0.05</v>
      </c>
      <c r="M29" s="119">
        <v>425.49438725470856</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v>4444.1587328254918</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28" t="s">
        <v>110</v>
      </c>
      <c r="J35" s="129" t="s">
        <v>111</v>
      </c>
      <c r="K35" s="315" t="s">
        <v>122</v>
      </c>
      <c r="L35" s="314"/>
      <c r="M35" s="131" t="s">
        <v>118</v>
      </c>
    </row>
    <row r="36" spans="1:13" x14ac:dyDescent="0.25">
      <c r="A36" s="132" t="s">
        <v>201</v>
      </c>
      <c r="B36" s="133"/>
      <c r="C36" s="133"/>
      <c r="D36" s="133"/>
      <c r="E36" s="133"/>
      <c r="F36" s="133"/>
      <c r="G36" s="133"/>
      <c r="H36" s="133"/>
      <c r="I36" s="150" t="s">
        <v>136</v>
      </c>
      <c r="J36" s="134">
        <v>0.15</v>
      </c>
      <c r="K36" s="101"/>
      <c r="L36" s="184">
        <v>402143.43429124961</v>
      </c>
      <c r="M36" s="106">
        <v>60321.515143687437</v>
      </c>
    </row>
    <row r="37" spans="1:13" x14ac:dyDescent="0.25">
      <c r="A37" s="132" t="s">
        <v>202</v>
      </c>
      <c r="B37" s="198"/>
      <c r="C37" s="198"/>
      <c r="D37" s="198"/>
      <c r="E37" s="198"/>
      <c r="F37" s="198"/>
      <c r="G37" s="198"/>
      <c r="H37" s="198"/>
      <c r="I37" s="200" t="s">
        <v>148</v>
      </c>
      <c r="J37" s="199">
        <v>0.15</v>
      </c>
      <c r="K37" s="187"/>
      <c r="L37" s="184">
        <v>6072.8331964413983</v>
      </c>
      <c r="M37" s="106">
        <v>910.92497946620972</v>
      </c>
    </row>
    <row r="38" spans="1:13" x14ac:dyDescent="0.25">
      <c r="A38" s="132" t="s">
        <v>203</v>
      </c>
      <c r="B38" s="198"/>
      <c r="C38" s="198"/>
      <c r="D38" s="198"/>
      <c r="E38" s="198"/>
      <c r="F38" s="198"/>
      <c r="G38" s="198"/>
      <c r="H38" s="198"/>
      <c r="I38" s="200" t="s">
        <v>138</v>
      </c>
      <c r="J38" s="199">
        <v>4.5999999999999996</v>
      </c>
      <c r="K38" s="187"/>
      <c r="L38" s="184">
        <v>8147.0681304488216</v>
      </c>
      <c r="M38" s="106">
        <v>37476.513400064578</v>
      </c>
    </row>
    <row r="39" spans="1:13" x14ac:dyDescent="0.25">
      <c r="A39" s="132"/>
      <c r="B39" s="198"/>
      <c r="C39" s="198"/>
      <c r="D39" s="198"/>
      <c r="E39" s="198"/>
      <c r="F39" s="198"/>
      <c r="G39" s="198"/>
      <c r="H39" s="198"/>
      <c r="I39" s="150"/>
      <c r="J39" s="199"/>
      <c r="K39" s="187"/>
      <c r="L39" s="184"/>
      <c r="M39" s="106"/>
    </row>
    <row r="40" spans="1:13" x14ac:dyDescent="0.25">
      <c r="A40" s="132"/>
      <c r="B40" s="198"/>
      <c r="C40" s="198"/>
      <c r="D40" s="198"/>
      <c r="E40" s="198"/>
      <c r="F40" s="198"/>
      <c r="G40" s="198"/>
      <c r="H40" s="198"/>
      <c r="I40" s="150"/>
      <c r="J40" s="199"/>
      <c r="K40" s="187"/>
      <c r="L40" s="184"/>
      <c r="M40" s="106"/>
    </row>
    <row r="41" spans="1:13" x14ac:dyDescent="0.25">
      <c r="A41" s="132"/>
      <c r="B41" s="198"/>
      <c r="C41" s="198"/>
      <c r="D41" s="198"/>
      <c r="E41" s="198"/>
      <c r="F41" s="198"/>
      <c r="G41" s="198"/>
      <c r="H41" s="198"/>
      <c r="I41" s="150"/>
      <c r="J41" s="199"/>
      <c r="K41" s="187"/>
      <c r="L41" s="184"/>
      <c r="M41" s="106"/>
    </row>
    <row r="42" spans="1:13" ht="15.75" thickBot="1" x14ac:dyDescent="0.3">
      <c r="A42" s="132"/>
      <c r="B42" s="159"/>
      <c r="C42" s="159"/>
      <c r="D42" s="159"/>
      <c r="E42" s="159"/>
      <c r="F42" s="159"/>
      <c r="G42" s="159"/>
      <c r="H42" s="159"/>
      <c r="I42" s="201"/>
      <c r="J42" s="161"/>
      <c r="K42" s="202"/>
      <c r="L42" s="184"/>
      <c r="M42" s="106"/>
    </row>
    <row r="43" spans="1:13" ht="15.75" thickBot="1" x14ac:dyDescent="0.3">
      <c r="A43" s="309" t="s">
        <v>120</v>
      </c>
      <c r="B43" s="310"/>
      <c r="C43" s="310"/>
      <c r="D43" s="310"/>
      <c r="E43" s="310"/>
      <c r="F43" s="310"/>
      <c r="G43" s="310"/>
      <c r="H43" s="310"/>
      <c r="I43" s="310"/>
      <c r="J43" s="310"/>
      <c r="K43" s="310"/>
      <c r="L43" s="311"/>
      <c r="M43" s="180">
        <v>98708.953523218224</v>
      </c>
    </row>
    <row r="44" spans="1:13" x14ac:dyDescent="0.25">
      <c r="A44" s="74"/>
      <c r="B44" s="75"/>
      <c r="C44" s="75"/>
      <c r="D44" s="75"/>
      <c r="E44" s="75"/>
      <c r="F44" s="75"/>
      <c r="G44" s="75"/>
      <c r="H44" s="75"/>
      <c r="I44" s="75"/>
      <c r="J44" s="75"/>
      <c r="K44" s="75"/>
      <c r="L44" s="75"/>
      <c r="M44" s="76"/>
    </row>
    <row r="45" spans="1:13" x14ac:dyDescent="0.25">
      <c r="A45" s="124" t="s">
        <v>123</v>
      </c>
      <c r="B45" s="125"/>
      <c r="C45" s="125"/>
      <c r="D45" s="125"/>
      <c r="E45" s="125"/>
      <c r="F45" s="125"/>
      <c r="G45" s="125"/>
      <c r="H45" s="125"/>
      <c r="I45" s="125"/>
      <c r="J45" s="125"/>
      <c r="K45" s="125"/>
      <c r="L45" s="125"/>
      <c r="M45" s="126"/>
    </row>
    <row r="46" spans="1:13" ht="15.75" thickBot="1" x14ac:dyDescent="0.3">
      <c r="A46" s="141"/>
      <c r="B46" s="96"/>
      <c r="C46" s="96"/>
      <c r="D46" s="96"/>
      <c r="E46" s="96"/>
      <c r="F46" s="96"/>
      <c r="G46" s="96"/>
      <c r="H46" s="96"/>
      <c r="I46" s="96"/>
      <c r="J46" s="96"/>
      <c r="K46" s="96"/>
      <c r="L46" s="96"/>
      <c r="M46" s="98"/>
    </row>
    <row r="47" spans="1:13" ht="25.5" x14ac:dyDescent="0.25">
      <c r="A47" s="142" t="s">
        <v>124</v>
      </c>
      <c r="B47" s="143"/>
      <c r="C47" s="143"/>
      <c r="D47" s="143"/>
      <c r="E47" s="143"/>
      <c r="F47" s="143"/>
      <c r="G47" s="144" t="s">
        <v>110</v>
      </c>
      <c r="H47" s="145" t="s">
        <v>125</v>
      </c>
      <c r="I47" s="146" t="s">
        <v>126</v>
      </c>
      <c r="J47" s="144" t="s">
        <v>127</v>
      </c>
      <c r="K47" s="320" t="s">
        <v>128</v>
      </c>
      <c r="L47" s="321"/>
      <c r="M47" s="147" t="s">
        <v>118</v>
      </c>
    </row>
    <row r="48" spans="1:13" x14ac:dyDescent="0.25">
      <c r="A48" s="148" t="s">
        <v>179</v>
      </c>
      <c r="B48" s="149"/>
      <c r="C48" s="149"/>
      <c r="D48" s="149"/>
      <c r="E48" s="149"/>
      <c r="F48" s="149"/>
      <c r="G48" s="150" t="s">
        <v>141</v>
      </c>
      <c r="H48" s="118">
        <v>0.15</v>
      </c>
      <c r="I48" s="151">
        <v>40</v>
      </c>
      <c r="J48" s="118">
        <v>6</v>
      </c>
      <c r="K48" s="322">
        <v>1100</v>
      </c>
      <c r="L48" s="323"/>
      <c r="M48" s="152">
        <v>6600</v>
      </c>
    </row>
    <row r="49" spans="1:14" x14ac:dyDescent="0.25">
      <c r="A49" s="148"/>
      <c r="B49" s="153"/>
      <c r="C49" s="153"/>
      <c r="D49" s="153"/>
      <c r="E49" s="153"/>
      <c r="F49" s="153"/>
      <c r="G49" s="150"/>
      <c r="H49" s="118"/>
      <c r="I49" s="151"/>
      <c r="J49" s="118"/>
      <c r="K49" s="322"/>
      <c r="L49" s="323"/>
      <c r="M49" s="152"/>
    </row>
    <row r="50" spans="1:14" x14ac:dyDescent="0.25">
      <c r="A50" s="148"/>
      <c r="B50" s="153"/>
      <c r="C50" s="153"/>
      <c r="D50" s="153"/>
      <c r="E50" s="153"/>
      <c r="F50" s="153"/>
      <c r="G50" s="150"/>
      <c r="H50" s="118"/>
      <c r="I50" s="151"/>
      <c r="J50" s="118"/>
      <c r="K50" s="322"/>
      <c r="L50" s="323"/>
      <c r="M50" s="152"/>
    </row>
    <row r="51" spans="1:14" x14ac:dyDescent="0.25">
      <c r="A51" s="148"/>
      <c r="B51" s="153"/>
      <c r="C51" s="153"/>
      <c r="D51" s="153"/>
      <c r="E51" s="153"/>
      <c r="F51" s="153"/>
      <c r="G51" s="150"/>
      <c r="H51" s="118"/>
      <c r="I51" s="151"/>
      <c r="J51" s="118"/>
      <c r="K51" s="322"/>
      <c r="L51" s="323"/>
      <c r="M51" s="152"/>
    </row>
    <row r="52" spans="1:14" x14ac:dyDescent="0.25">
      <c r="A52" s="148"/>
      <c r="B52" s="153"/>
      <c r="C52" s="153"/>
      <c r="D52" s="153"/>
      <c r="E52" s="153"/>
      <c r="F52" s="153"/>
      <c r="G52" s="154"/>
      <c r="H52" s="118"/>
      <c r="I52" s="118"/>
      <c r="J52" s="118"/>
      <c r="K52" s="155"/>
      <c r="L52" s="156"/>
      <c r="M52" s="157"/>
    </row>
    <row r="53" spans="1:14" ht="15.75" thickBot="1" x14ac:dyDescent="0.3">
      <c r="A53" s="158"/>
      <c r="B53" s="159"/>
      <c r="C53" s="159"/>
      <c r="D53" s="159"/>
      <c r="E53" s="159"/>
      <c r="F53" s="159"/>
      <c r="G53" s="160"/>
      <c r="H53" s="161"/>
      <c r="I53" s="161"/>
      <c r="J53" s="161"/>
      <c r="K53" s="301"/>
      <c r="L53" s="302"/>
      <c r="M53" s="181"/>
    </row>
    <row r="54" spans="1:14" ht="15.75" thickBot="1" x14ac:dyDescent="0.3">
      <c r="A54" s="324" t="s">
        <v>120</v>
      </c>
      <c r="B54" s="325"/>
      <c r="C54" s="325"/>
      <c r="D54" s="325"/>
      <c r="E54" s="325"/>
      <c r="F54" s="325"/>
      <c r="G54" s="325"/>
      <c r="H54" s="325"/>
      <c r="I54" s="325"/>
      <c r="J54" s="325"/>
      <c r="K54" s="325"/>
      <c r="L54" s="326"/>
      <c r="M54" s="162">
        <v>6600</v>
      </c>
    </row>
    <row r="55" spans="1:14" x14ac:dyDescent="0.25">
      <c r="A55" s="74"/>
      <c r="B55" s="75"/>
      <c r="C55" s="75"/>
      <c r="D55" s="75"/>
      <c r="E55" s="75"/>
      <c r="F55" s="75"/>
      <c r="G55" s="75"/>
      <c r="H55" s="75"/>
      <c r="I55" s="75"/>
      <c r="J55" s="75"/>
      <c r="K55" s="75"/>
      <c r="L55" s="75"/>
      <c r="M55" s="76"/>
    </row>
    <row r="56" spans="1:14" x14ac:dyDescent="0.25">
      <c r="A56" s="124" t="s">
        <v>129</v>
      </c>
      <c r="B56" s="125"/>
      <c r="C56" s="125"/>
      <c r="D56" s="125"/>
      <c r="E56" s="125"/>
      <c r="F56" s="125"/>
      <c r="G56" s="125"/>
      <c r="H56" s="125"/>
      <c r="I56" s="125"/>
      <c r="J56" s="125"/>
      <c r="K56" s="125"/>
      <c r="L56" s="125"/>
      <c r="M56" s="126"/>
    </row>
    <row r="57" spans="1:14" ht="15.75" thickBot="1" x14ac:dyDescent="0.3">
      <c r="A57" s="141"/>
      <c r="B57" s="96"/>
      <c r="C57" s="96"/>
      <c r="D57" s="96"/>
      <c r="E57" s="96"/>
      <c r="F57" s="96"/>
      <c r="G57" s="96"/>
      <c r="H57" s="96"/>
      <c r="I57" s="96"/>
      <c r="J57" s="96"/>
      <c r="K57" s="96"/>
      <c r="L57" s="96"/>
      <c r="M57" s="98"/>
    </row>
    <row r="58" spans="1:14" ht="25.5" x14ac:dyDescent="0.25">
      <c r="A58" s="327" t="s">
        <v>130</v>
      </c>
      <c r="B58" s="328"/>
      <c r="C58" s="328"/>
      <c r="D58" s="328"/>
      <c r="E58" s="328"/>
      <c r="F58" s="328"/>
      <c r="G58" s="328"/>
      <c r="H58" s="144" t="s">
        <v>131</v>
      </c>
      <c r="I58" s="146" t="s">
        <v>132</v>
      </c>
      <c r="J58" s="145" t="s">
        <v>133</v>
      </c>
      <c r="K58" s="329" t="s">
        <v>117</v>
      </c>
      <c r="L58" s="330"/>
      <c r="M58" s="163" t="s">
        <v>118</v>
      </c>
    </row>
    <row r="59" spans="1:14" x14ac:dyDescent="0.25">
      <c r="A59" s="164" t="s">
        <v>190</v>
      </c>
      <c r="B59" s="153"/>
      <c r="C59" s="153"/>
      <c r="D59" s="153"/>
      <c r="E59" s="153"/>
      <c r="F59" s="153"/>
      <c r="G59" s="153"/>
      <c r="H59" s="165">
        <v>50000</v>
      </c>
      <c r="I59" s="166">
        <v>185</v>
      </c>
      <c r="J59" s="167">
        <v>92500</v>
      </c>
      <c r="K59" s="168"/>
      <c r="L59" s="169">
        <v>23.91335891796162</v>
      </c>
      <c r="M59" s="182">
        <v>3868.1307932246232</v>
      </c>
      <c r="N59" s="171"/>
    </row>
    <row r="60" spans="1:14" x14ac:dyDescent="0.25">
      <c r="A60" s="164" t="s">
        <v>188</v>
      </c>
      <c r="B60" s="153"/>
      <c r="C60" s="153"/>
      <c r="D60" s="153"/>
      <c r="E60" s="153"/>
      <c r="F60" s="153"/>
      <c r="G60" s="153"/>
      <c r="H60" s="165">
        <v>60000</v>
      </c>
      <c r="I60" s="166">
        <v>185</v>
      </c>
      <c r="J60" s="167">
        <v>111000</v>
      </c>
      <c r="K60" s="168"/>
      <c r="L60" s="174">
        <v>23.91335891796162</v>
      </c>
      <c r="M60" s="182">
        <v>4641.7569518695482</v>
      </c>
    </row>
    <row r="61" spans="1:14" x14ac:dyDescent="0.25">
      <c r="A61" s="164"/>
      <c r="B61" s="153"/>
      <c r="C61" s="153"/>
      <c r="D61" s="153"/>
      <c r="E61" s="153"/>
      <c r="F61" s="153"/>
      <c r="G61" s="153"/>
      <c r="H61" s="165"/>
      <c r="I61" s="166"/>
      <c r="J61" s="167"/>
      <c r="K61" s="168"/>
      <c r="L61" s="204"/>
      <c r="M61" s="182"/>
    </row>
    <row r="62" spans="1:14" x14ac:dyDescent="0.25">
      <c r="A62" s="164"/>
      <c r="B62" s="153"/>
      <c r="C62" s="153"/>
      <c r="D62" s="153"/>
      <c r="E62" s="153"/>
      <c r="F62" s="153"/>
      <c r="G62" s="153"/>
      <c r="H62" s="118"/>
      <c r="I62" s="172"/>
      <c r="J62" s="173"/>
      <c r="K62" s="176"/>
      <c r="L62" s="175"/>
      <c r="M62" s="170"/>
    </row>
    <row r="63" spans="1:14" x14ac:dyDescent="0.25">
      <c r="A63" s="164"/>
      <c r="B63" s="153"/>
      <c r="C63" s="153"/>
      <c r="D63" s="153"/>
      <c r="E63" s="153"/>
      <c r="F63" s="153"/>
      <c r="G63" s="153"/>
      <c r="H63" s="118"/>
      <c r="I63" s="172"/>
      <c r="J63" s="173"/>
      <c r="K63" s="176"/>
      <c r="L63" s="175"/>
      <c r="M63" s="170"/>
    </row>
    <row r="64" spans="1:14" ht="15.75" thickBot="1" x14ac:dyDescent="0.3">
      <c r="A64" s="331"/>
      <c r="B64" s="332"/>
      <c r="C64" s="332"/>
      <c r="D64" s="332"/>
      <c r="E64" s="332"/>
      <c r="F64" s="332"/>
      <c r="G64" s="332"/>
      <c r="H64" s="161"/>
      <c r="I64" s="161"/>
      <c r="J64" s="161"/>
      <c r="K64" s="333"/>
      <c r="L64" s="333"/>
      <c r="M64" s="181"/>
    </row>
    <row r="65" spans="1:13" ht="15.75" thickBot="1" x14ac:dyDescent="0.3">
      <c r="A65" s="324" t="s">
        <v>120</v>
      </c>
      <c r="B65" s="325"/>
      <c r="C65" s="325"/>
      <c r="D65" s="325"/>
      <c r="E65" s="325"/>
      <c r="F65" s="325"/>
      <c r="G65" s="325"/>
      <c r="H65" s="325"/>
      <c r="I65" s="325"/>
      <c r="J65" s="325"/>
      <c r="K65" s="325"/>
      <c r="L65" s="326"/>
      <c r="M65" s="205">
        <v>8509.8877450941709</v>
      </c>
    </row>
    <row r="66" spans="1:13" ht="15.75" thickBot="1" x14ac:dyDescent="0.3">
      <c r="A66" s="74"/>
      <c r="B66" s="75"/>
      <c r="C66" s="75"/>
      <c r="D66" s="75"/>
      <c r="E66" s="75"/>
      <c r="F66" s="75"/>
      <c r="G66" s="75"/>
      <c r="H66" s="75"/>
      <c r="I66" s="75"/>
      <c r="J66" s="75"/>
      <c r="K66" s="75"/>
      <c r="L66" s="75"/>
      <c r="M66" s="76"/>
    </row>
    <row r="67" spans="1:13" ht="15.75" thickBot="1" x14ac:dyDescent="0.3">
      <c r="A67" s="309" t="s">
        <v>134</v>
      </c>
      <c r="B67" s="310"/>
      <c r="C67" s="310"/>
      <c r="D67" s="310"/>
      <c r="E67" s="310"/>
      <c r="F67" s="310"/>
      <c r="G67" s="310"/>
      <c r="H67" s="310"/>
      <c r="I67" s="310"/>
      <c r="J67" s="310"/>
      <c r="K67" s="310"/>
      <c r="L67" s="311"/>
      <c r="M67" s="122">
        <v>118263</v>
      </c>
    </row>
  </sheetData>
  <mergeCells count="34">
    <mergeCell ref="A64:G64"/>
    <mergeCell ref="K64:L64"/>
    <mergeCell ref="A65:L65"/>
    <mergeCell ref="A67:L67"/>
    <mergeCell ref="K50:L50"/>
    <mergeCell ref="K51:L51"/>
    <mergeCell ref="K53:L53"/>
    <mergeCell ref="A54:L54"/>
    <mergeCell ref="A58:G58"/>
    <mergeCell ref="K58:L58"/>
    <mergeCell ref="K49:L49"/>
    <mergeCell ref="A27:G27"/>
    <mergeCell ref="A29:C29"/>
    <mergeCell ref="A30:G30"/>
    <mergeCell ref="H30:I30"/>
    <mergeCell ref="K30:L30"/>
    <mergeCell ref="A31:L31"/>
    <mergeCell ref="A35:H35"/>
    <mergeCell ref="K35:L35"/>
    <mergeCell ref="A43:L43"/>
    <mergeCell ref="K47:L47"/>
    <mergeCell ref="K48:L48"/>
    <mergeCell ref="A26:G26"/>
    <mergeCell ref="E13:G13"/>
    <mergeCell ref="A15:M15"/>
    <mergeCell ref="B17:H17"/>
    <mergeCell ref="K17:L17"/>
    <mergeCell ref="B18:H18"/>
    <mergeCell ref="K18:L18"/>
    <mergeCell ref="A23:G23"/>
    <mergeCell ref="H23:I23"/>
    <mergeCell ref="K23:L23"/>
    <mergeCell ref="A24:G24"/>
    <mergeCell ref="A25:G2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71"/>
  <sheetViews>
    <sheetView topLeftCell="A62" zoomScale="75" zoomScaleNormal="75" workbookViewId="0">
      <selection activeCell="C57" sqref="C57:H57"/>
    </sheetView>
  </sheetViews>
  <sheetFormatPr baseColWidth="10" defaultRowHeight="15" x14ac:dyDescent="0.25"/>
  <cols>
    <col min="1" max="1" width="17" style="38" customWidth="1"/>
    <col min="2" max="4" width="11.42578125" style="38"/>
    <col min="5" max="5" width="14.42578125" style="38" customWidth="1"/>
    <col min="6" max="7" width="11.42578125" style="38"/>
    <col min="8" max="8" width="13.85546875" style="38" bestFit="1" customWidth="1"/>
    <col min="9" max="9" width="15.5703125" style="38" customWidth="1"/>
    <col min="10" max="10" width="17.5703125" style="38" bestFit="1" customWidth="1"/>
    <col min="11" max="11" width="11.42578125" style="38"/>
    <col min="12" max="12" width="13.140625" style="38" bestFit="1"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ht="19.5" customHeight="1"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69"/>
      <c r="D13" s="69"/>
      <c r="E13" s="278" t="s">
        <v>105</v>
      </c>
      <c r="F13" s="279"/>
      <c r="G13" s="279"/>
      <c r="H13" s="69" t="s">
        <v>95</v>
      </c>
      <c r="I13" s="69" t="s">
        <v>96</v>
      </c>
      <c r="J13" s="71"/>
      <c r="K13" s="69"/>
      <c r="L13" s="69"/>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26.25" thickBot="1" x14ac:dyDescent="0.3">
      <c r="A17" s="77" t="s">
        <v>107</v>
      </c>
      <c r="B17" s="283" t="s">
        <v>108</v>
      </c>
      <c r="C17" s="284"/>
      <c r="D17" s="284"/>
      <c r="E17" s="284"/>
      <c r="F17" s="284"/>
      <c r="G17" s="284"/>
      <c r="H17" s="284"/>
      <c r="I17" s="78"/>
      <c r="J17" s="79" t="s">
        <v>109</v>
      </c>
      <c r="K17" s="285" t="s">
        <v>110</v>
      </c>
      <c r="L17" s="286"/>
      <c r="M17" s="77" t="s">
        <v>111</v>
      </c>
    </row>
    <row r="18" spans="1:13" ht="17.25" hidden="1" customHeight="1" x14ac:dyDescent="0.25">
      <c r="A18" s="77" t="s">
        <v>107</v>
      </c>
      <c r="B18" s="283" t="s">
        <v>108</v>
      </c>
      <c r="C18" s="284"/>
      <c r="D18" s="284"/>
      <c r="E18" s="284"/>
      <c r="F18" s="284"/>
      <c r="G18" s="284"/>
      <c r="H18" s="284"/>
      <c r="I18" s="78"/>
      <c r="J18" s="80"/>
      <c r="K18" s="285" t="s">
        <v>110</v>
      </c>
      <c r="L18" s="286"/>
      <c r="M18" s="77" t="s">
        <v>111</v>
      </c>
    </row>
    <row r="19" spans="1:13" ht="15.75" customHeight="1" thickBot="1" x14ac:dyDescent="0.3">
      <c r="A19" s="81" t="s">
        <v>37</v>
      </c>
      <c r="B19" s="82" t="s">
        <v>146</v>
      </c>
      <c r="C19" s="83"/>
      <c r="D19" s="83"/>
      <c r="E19" s="83"/>
      <c r="F19" s="83"/>
      <c r="G19" s="83"/>
      <c r="H19" s="83"/>
      <c r="I19" s="83"/>
      <c r="J19" s="185"/>
      <c r="K19" s="86" t="s">
        <v>136</v>
      </c>
      <c r="L19" s="87"/>
      <c r="M19" s="88"/>
    </row>
    <row r="20" spans="1:13" ht="6" customHeight="1"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167</v>
      </c>
      <c r="B24" s="288"/>
      <c r="C24" s="288"/>
      <c r="D24" s="288"/>
      <c r="E24" s="288"/>
      <c r="F24" s="288"/>
      <c r="G24" s="290"/>
      <c r="H24" s="101"/>
      <c r="I24" s="102"/>
      <c r="J24" s="103">
        <v>6877.9374592833865</v>
      </c>
      <c r="K24" s="104"/>
      <c r="L24" s="186">
        <v>1.4033104708384667</v>
      </c>
      <c r="M24" s="106">
        <v>4901.2229312119889</v>
      </c>
    </row>
    <row r="25" spans="1:13" x14ac:dyDescent="0.25">
      <c r="A25" s="287"/>
      <c r="B25" s="288"/>
      <c r="C25" s="288"/>
      <c r="D25" s="288"/>
      <c r="E25" s="288"/>
      <c r="F25" s="288"/>
      <c r="G25" s="290"/>
      <c r="H25" s="187"/>
      <c r="I25" s="188"/>
      <c r="J25" s="103"/>
      <c r="K25" s="189"/>
      <c r="L25" s="186"/>
      <c r="M25" s="106"/>
    </row>
    <row r="26" spans="1:13" x14ac:dyDescent="0.25">
      <c r="A26" s="287"/>
      <c r="B26" s="288"/>
      <c r="C26" s="288"/>
      <c r="D26" s="288"/>
      <c r="E26" s="288"/>
      <c r="F26" s="288"/>
      <c r="G26" s="290"/>
      <c r="H26" s="190"/>
      <c r="I26" s="191"/>
      <c r="J26" s="103"/>
      <c r="K26" s="192"/>
      <c r="L26" s="193"/>
      <c r="M26" s="106"/>
    </row>
    <row r="27" spans="1:13" x14ac:dyDescent="0.25">
      <c r="A27" s="287"/>
      <c r="B27" s="288"/>
      <c r="C27" s="288"/>
      <c r="D27" s="288"/>
      <c r="E27" s="288"/>
      <c r="F27" s="288"/>
      <c r="G27" s="290"/>
      <c r="H27" s="110"/>
      <c r="I27" s="111"/>
      <c r="J27" s="103"/>
      <c r="K27" s="112"/>
      <c r="L27" s="186"/>
      <c r="M27" s="106"/>
    </row>
    <row r="28" spans="1:13" x14ac:dyDescent="0.25">
      <c r="A28" s="194"/>
      <c r="B28" s="195"/>
      <c r="C28" s="195"/>
      <c r="D28" s="195"/>
      <c r="E28" s="196"/>
      <c r="F28" s="196"/>
      <c r="G28" s="197"/>
      <c r="H28" s="110"/>
      <c r="I28" s="111"/>
      <c r="J28" s="103"/>
      <c r="K28" s="112"/>
      <c r="L28" s="113"/>
      <c r="M28" s="107"/>
    </row>
    <row r="29" spans="1:13" x14ac:dyDescent="0.25">
      <c r="A29" s="303" t="s">
        <v>119</v>
      </c>
      <c r="B29" s="304"/>
      <c r="C29" s="304"/>
      <c r="D29" s="115"/>
      <c r="E29" s="116"/>
      <c r="F29" s="116"/>
      <c r="G29" s="117"/>
      <c r="H29" s="110"/>
      <c r="I29" s="111"/>
      <c r="J29" s="118"/>
      <c r="K29" s="112"/>
      <c r="L29" s="183">
        <v>0.05</v>
      </c>
      <c r="M29" s="119">
        <v>2389.4391652308664</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v>7290.6620964428548</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28" t="s">
        <v>110</v>
      </c>
      <c r="J35" s="129" t="s">
        <v>111</v>
      </c>
      <c r="K35" s="315" t="s">
        <v>122</v>
      </c>
      <c r="L35" s="314"/>
      <c r="M35" s="131" t="s">
        <v>118</v>
      </c>
    </row>
    <row r="36" spans="1:13" x14ac:dyDescent="0.25">
      <c r="A36" s="132" t="s">
        <v>204</v>
      </c>
      <c r="B36" s="133"/>
      <c r="C36" s="133"/>
      <c r="D36" s="133"/>
      <c r="E36" s="133"/>
      <c r="F36" s="133"/>
      <c r="G36" s="133"/>
      <c r="H36" s="133"/>
      <c r="I36" s="150" t="s">
        <v>136</v>
      </c>
      <c r="J36" s="134">
        <v>0.09</v>
      </c>
      <c r="K36" s="101"/>
      <c r="L36" s="184">
        <v>56314.403035195355</v>
      </c>
      <c r="M36" s="106">
        <v>5068.2962731675816</v>
      </c>
    </row>
    <row r="37" spans="1:13" x14ac:dyDescent="0.25">
      <c r="A37" s="132" t="s">
        <v>197</v>
      </c>
      <c r="B37" s="198"/>
      <c r="C37" s="198"/>
      <c r="D37" s="198"/>
      <c r="E37" s="198"/>
      <c r="F37" s="198"/>
      <c r="G37" s="198"/>
      <c r="H37" s="198"/>
      <c r="I37" s="200" t="s">
        <v>196</v>
      </c>
      <c r="J37" s="199">
        <v>16.649999999999999</v>
      </c>
      <c r="K37" s="187"/>
      <c r="L37" s="184">
        <v>67.45979980626413</v>
      </c>
      <c r="M37" s="106">
        <v>1123.2056667742977</v>
      </c>
    </row>
    <row r="38" spans="1:13" x14ac:dyDescent="0.25">
      <c r="A38" s="132" t="s">
        <v>205</v>
      </c>
      <c r="B38" s="198"/>
      <c r="C38" s="198"/>
      <c r="D38" s="198"/>
      <c r="E38" s="198"/>
      <c r="F38" s="198"/>
      <c r="G38" s="198"/>
      <c r="H38" s="198"/>
      <c r="I38" s="200" t="s">
        <v>136</v>
      </c>
      <c r="J38" s="199">
        <v>0.06</v>
      </c>
      <c r="K38" s="187"/>
      <c r="L38" s="184">
        <v>36114.863287051987</v>
      </c>
      <c r="M38" s="106">
        <v>2166.8917972231193</v>
      </c>
    </row>
    <row r="39" spans="1:13" x14ac:dyDescent="0.25">
      <c r="A39" s="132" t="s">
        <v>206</v>
      </c>
      <c r="B39" s="198"/>
      <c r="C39" s="198"/>
      <c r="D39" s="198"/>
      <c r="E39" s="198"/>
      <c r="F39" s="198"/>
      <c r="G39" s="198"/>
      <c r="H39" s="198"/>
      <c r="I39" s="200" t="s">
        <v>136</v>
      </c>
      <c r="J39" s="199">
        <v>0.06</v>
      </c>
      <c r="K39" s="187"/>
      <c r="L39" s="184">
        <v>40601.718356474012</v>
      </c>
      <c r="M39" s="106">
        <v>2436.1031013884408</v>
      </c>
    </row>
    <row r="40" spans="1:13" x14ac:dyDescent="0.25">
      <c r="A40" s="132" t="s">
        <v>207</v>
      </c>
      <c r="B40" s="198"/>
      <c r="C40" s="198"/>
      <c r="D40" s="198"/>
      <c r="E40" s="198"/>
      <c r="F40" s="198"/>
      <c r="G40" s="198"/>
      <c r="H40" s="198"/>
      <c r="I40" s="200" t="s">
        <v>148</v>
      </c>
      <c r="J40" s="199">
        <v>25</v>
      </c>
      <c r="K40" s="187"/>
      <c r="L40" s="184">
        <v>464.84233656441722</v>
      </c>
      <c r="M40" s="106">
        <v>11621.05841411043</v>
      </c>
    </row>
    <row r="41" spans="1:13" x14ac:dyDescent="0.25">
      <c r="A41" s="132"/>
      <c r="B41" s="198"/>
      <c r="C41" s="198"/>
      <c r="D41" s="198"/>
      <c r="E41" s="198"/>
      <c r="F41" s="198"/>
      <c r="G41" s="198"/>
      <c r="H41" s="198"/>
      <c r="I41" s="150"/>
      <c r="J41" s="199"/>
      <c r="K41" s="187"/>
      <c r="L41" s="184"/>
      <c r="M41" s="106"/>
    </row>
    <row r="42" spans="1:13" x14ac:dyDescent="0.25">
      <c r="A42" s="132"/>
      <c r="B42" s="198"/>
      <c r="C42" s="198"/>
      <c r="D42" s="198"/>
      <c r="E42" s="198"/>
      <c r="F42" s="198"/>
      <c r="G42" s="198"/>
      <c r="H42" s="198"/>
      <c r="I42" s="150"/>
      <c r="J42" s="199"/>
      <c r="K42" s="187"/>
      <c r="L42" s="184"/>
      <c r="M42" s="106"/>
    </row>
    <row r="43" spans="1:13" x14ac:dyDescent="0.25">
      <c r="A43" s="132"/>
      <c r="B43" s="198"/>
      <c r="C43" s="198"/>
      <c r="D43" s="198"/>
      <c r="E43" s="198"/>
      <c r="F43" s="198"/>
      <c r="G43" s="198"/>
      <c r="H43" s="198"/>
      <c r="I43" s="150"/>
      <c r="J43" s="199"/>
      <c r="K43" s="187"/>
      <c r="L43" s="184"/>
      <c r="M43" s="106"/>
    </row>
    <row r="44" spans="1:13" x14ac:dyDescent="0.25">
      <c r="A44" s="132"/>
      <c r="B44" s="198"/>
      <c r="C44" s="198"/>
      <c r="D44" s="198"/>
      <c r="E44" s="198"/>
      <c r="F44" s="198"/>
      <c r="G44" s="198"/>
      <c r="H44" s="198"/>
      <c r="I44" s="150"/>
      <c r="J44" s="199"/>
      <c r="K44" s="187"/>
      <c r="L44" s="184"/>
      <c r="M44" s="106"/>
    </row>
    <row r="45" spans="1:13" x14ac:dyDescent="0.25">
      <c r="A45" s="132"/>
      <c r="B45" s="198"/>
      <c r="C45" s="198"/>
      <c r="D45" s="198"/>
      <c r="E45" s="198"/>
      <c r="F45" s="198"/>
      <c r="G45" s="198"/>
      <c r="H45" s="198"/>
      <c r="I45" s="150"/>
      <c r="J45" s="199"/>
      <c r="K45" s="187"/>
      <c r="L45" s="184"/>
      <c r="M45" s="106"/>
    </row>
    <row r="46" spans="1:13" ht="15.75" thickBot="1" x14ac:dyDescent="0.3">
      <c r="A46" s="132"/>
      <c r="B46" s="159"/>
      <c r="C46" s="159"/>
      <c r="D46" s="159"/>
      <c r="E46" s="159"/>
      <c r="F46" s="159"/>
      <c r="G46" s="159"/>
      <c r="H46" s="159"/>
      <c r="I46" s="201"/>
      <c r="J46" s="161"/>
      <c r="K46" s="202"/>
      <c r="L46" s="184"/>
      <c r="M46" s="106"/>
    </row>
    <row r="47" spans="1:13" ht="15.75" thickBot="1" x14ac:dyDescent="0.3">
      <c r="A47" s="309" t="s">
        <v>120</v>
      </c>
      <c r="B47" s="310"/>
      <c r="C47" s="310"/>
      <c r="D47" s="310"/>
      <c r="E47" s="310"/>
      <c r="F47" s="310"/>
      <c r="G47" s="310"/>
      <c r="H47" s="310"/>
      <c r="I47" s="310"/>
      <c r="J47" s="310"/>
      <c r="K47" s="310"/>
      <c r="L47" s="311"/>
      <c r="M47" s="180">
        <v>22415.555252663871</v>
      </c>
    </row>
    <row r="48" spans="1:13" x14ac:dyDescent="0.25">
      <c r="A48" s="74"/>
      <c r="B48" s="75"/>
      <c r="C48" s="75"/>
      <c r="D48" s="75"/>
      <c r="E48" s="75"/>
      <c r="F48" s="75"/>
      <c r="G48" s="75"/>
      <c r="H48" s="75"/>
      <c r="I48" s="75"/>
      <c r="J48" s="75"/>
      <c r="K48" s="75"/>
      <c r="L48" s="75"/>
      <c r="M48" s="76"/>
    </row>
    <row r="49" spans="1:14" x14ac:dyDescent="0.25">
      <c r="A49" s="124" t="s">
        <v>123</v>
      </c>
      <c r="B49" s="125"/>
      <c r="C49" s="125"/>
      <c r="D49" s="125"/>
      <c r="E49" s="125"/>
      <c r="F49" s="125"/>
      <c r="G49" s="125"/>
      <c r="H49" s="125"/>
      <c r="I49" s="125"/>
      <c r="J49" s="125"/>
      <c r="K49" s="125"/>
      <c r="L49" s="125"/>
      <c r="M49" s="126"/>
    </row>
    <row r="50" spans="1:14" ht="15.75" thickBot="1" x14ac:dyDescent="0.3">
      <c r="A50" s="141"/>
      <c r="B50" s="96"/>
      <c r="C50" s="96"/>
      <c r="D50" s="96"/>
      <c r="E50" s="96"/>
      <c r="F50" s="96"/>
      <c r="G50" s="96"/>
      <c r="H50" s="96"/>
      <c r="I50" s="96"/>
      <c r="J50" s="96"/>
      <c r="K50" s="96"/>
      <c r="L50" s="96"/>
      <c r="M50" s="98"/>
    </row>
    <row r="51" spans="1:14" ht="25.5" x14ac:dyDescent="0.25">
      <c r="A51" s="142" t="s">
        <v>124</v>
      </c>
      <c r="B51" s="143"/>
      <c r="C51" s="143"/>
      <c r="D51" s="143"/>
      <c r="E51" s="143"/>
      <c r="F51" s="143"/>
      <c r="G51" s="144" t="s">
        <v>110</v>
      </c>
      <c r="H51" s="145" t="s">
        <v>125</v>
      </c>
      <c r="I51" s="146" t="s">
        <v>126</v>
      </c>
      <c r="J51" s="144" t="s">
        <v>127</v>
      </c>
      <c r="K51" s="320" t="s">
        <v>128</v>
      </c>
      <c r="L51" s="321"/>
      <c r="M51" s="147" t="s">
        <v>118</v>
      </c>
    </row>
    <row r="52" spans="1:14" x14ac:dyDescent="0.25">
      <c r="A52" s="148" t="s">
        <v>180</v>
      </c>
      <c r="B52" s="149"/>
      <c r="C52" s="149"/>
      <c r="D52" s="149"/>
      <c r="E52" s="149"/>
      <c r="F52" s="149"/>
      <c r="G52" s="150" t="s">
        <v>141</v>
      </c>
      <c r="H52" s="118">
        <v>0.06</v>
      </c>
      <c r="I52" s="151">
        <v>40</v>
      </c>
      <c r="J52" s="118">
        <v>2.4</v>
      </c>
      <c r="K52" s="322">
        <v>1100</v>
      </c>
      <c r="L52" s="323"/>
      <c r="M52" s="152">
        <v>2640</v>
      </c>
    </row>
    <row r="53" spans="1:14" x14ac:dyDescent="0.25">
      <c r="A53" s="148" t="s">
        <v>181</v>
      </c>
      <c r="B53" s="153"/>
      <c r="C53" s="153"/>
      <c r="D53" s="153"/>
      <c r="E53" s="153"/>
      <c r="F53" s="153"/>
      <c r="G53" s="150" t="s">
        <v>141</v>
      </c>
      <c r="H53" s="118">
        <v>0.09</v>
      </c>
      <c r="I53" s="151">
        <v>40</v>
      </c>
      <c r="J53" s="118">
        <v>3.5999999999999996</v>
      </c>
      <c r="K53" s="322">
        <v>1100</v>
      </c>
      <c r="L53" s="323"/>
      <c r="M53" s="152">
        <v>3959.9999999999995</v>
      </c>
    </row>
    <row r="54" spans="1:14" x14ac:dyDescent="0.25">
      <c r="A54" s="148" t="s">
        <v>182</v>
      </c>
      <c r="B54" s="153"/>
      <c r="C54" s="153"/>
      <c r="D54" s="153"/>
      <c r="E54" s="153"/>
      <c r="F54" s="153"/>
      <c r="G54" s="150" t="s">
        <v>141</v>
      </c>
      <c r="H54" s="118">
        <v>0.06</v>
      </c>
      <c r="I54" s="151">
        <v>40</v>
      </c>
      <c r="J54" s="118">
        <v>2.4</v>
      </c>
      <c r="K54" s="322">
        <v>1100</v>
      </c>
      <c r="L54" s="323"/>
      <c r="M54" s="152">
        <v>2640</v>
      </c>
    </row>
    <row r="55" spans="1:14" x14ac:dyDescent="0.25">
      <c r="A55" s="148"/>
      <c r="B55" s="153"/>
      <c r="C55" s="153"/>
      <c r="D55" s="153"/>
      <c r="E55" s="153"/>
      <c r="F55" s="153"/>
      <c r="G55" s="150"/>
      <c r="H55" s="118"/>
      <c r="I55" s="151"/>
      <c r="J55" s="118"/>
      <c r="K55" s="322"/>
      <c r="L55" s="323"/>
      <c r="M55" s="152"/>
    </row>
    <row r="56" spans="1:14" x14ac:dyDescent="0.25">
      <c r="A56" s="148"/>
      <c r="B56" s="153"/>
      <c r="C56" s="153"/>
      <c r="D56" s="153"/>
      <c r="E56" s="153"/>
      <c r="F56" s="153"/>
      <c r="G56" s="154"/>
      <c r="H56" s="118"/>
      <c r="I56" s="118"/>
      <c r="J56" s="118"/>
      <c r="K56" s="155"/>
      <c r="L56" s="156"/>
      <c r="M56" s="157"/>
    </row>
    <row r="57" spans="1:14" ht="15.75" thickBot="1" x14ac:dyDescent="0.3">
      <c r="A57" s="158"/>
      <c r="B57" s="159"/>
      <c r="C57" s="159"/>
      <c r="D57" s="159"/>
      <c r="E57" s="159"/>
      <c r="F57" s="159"/>
      <c r="G57" s="160"/>
      <c r="H57" s="161"/>
      <c r="I57" s="161"/>
      <c r="J57" s="161"/>
      <c r="K57" s="301"/>
      <c r="L57" s="302"/>
      <c r="M57" s="181"/>
    </row>
    <row r="58" spans="1:14" ht="15.75" thickBot="1" x14ac:dyDescent="0.3">
      <c r="A58" s="324" t="s">
        <v>120</v>
      </c>
      <c r="B58" s="325"/>
      <c r="C58" s="325"/>
      <c r="D58" s="325"/>
      <c r="E58" s="325"/>
      <c r="F58" s="325"/>
      <c r="G58" s="325"/>
      <c r="H58" s="325"/>
      <c r="I58" s="325"/>
      <c r="J58" s="325"/>
      <c r="K58" s="325"/>
      <c r="L58" s="326"/>
      <c r="M58" s="162">
        <v>9240</v>
      </c>
    </row>
    <row r="59" spans="1:14" x14ac:dyDescent="0.25">
      <c r="A59" s="74"/>
      <c r="B59" s="75"/>
      <c r="C59" s="75"/>
      <c r="D59" s="75"/>
      <c r="E59" s="75"/>
      <c r="F59" s="75"/>
      <c r="G59" s="75"/>
      <c r="H59" s="75"/>
      <c r="I59" s="75"/>
      <c r="J59" s="75"/>
      <c r="K59" s="75"/>
      <c r="L59" s="75"/>
      <c r="M59" s="76"/>
    </row>
    <row r="60" spans="1:14" x14ac:dyDescent="0.25">
      <c r="A60" s="124" t="s">
        <v>129</v>
      </c>
      <c r="B60" s="125"/>
      <c r="C60" s="125"/>
      <c r="D60" s="125"/>
      <c r="E60" s="125"/>
      <c r="F60" s="125"/>
      <c r="G60" s="125"/>
      <c r="H60" s="125"/>
      <c r="I60" s="125"/>
      <c r="J60" s="125"/>
      <c r="K60" s="125"/>
      <c r="L60" s="125"/>
      <c r="M60" s="126"/>
    </row>
    <row r="61" spans="1:14" ht="15.75" thickBot="1" x14ac:dyDescent="0.3">
      <c r="A61" s="141"/>
      <c r="B61" s="96"/>
      <c r="C61" s="96"/>
      <c r="D61" s="96"/>
      <c r="E61" s="96"/>
      <c r="F61" s="96"/>
      <c r="G61" s="96"/>
      <c r="H61" s="96"/>
      <c r="I61" s="96"/>
      <c r="J61" s="96"/>
      <c r="K61" s="96"/>
      <c r="L61" s="96"/>
      <c r="M61" s="98"/>
    </row>
    <row r="62" spans="1:14" ht="25.5" x14ac:dyDescent="0.25">
      <c r="A62" s="327" t="s">
        <v>130</v>
      </c>
      <c r="B62" s="328"/>
      <c r="C62" s="328"/>
      <c r="D62" s="328"/>
      <c r="E62" s="328"/>
      <c r="F62" s="328"/>
      <c r="G62" s="328"/>
      <c r="H62" s="144" t="s">
        <v>131</v>
      </c>
      <c r="I62" s="146" t="s">
        <v>132</v>
      </c>
      <c r="J62" s="145" t="s">
        <v>133</v>
      </c>
      <c r="K62" s="329" t="s">
        <v>117</v>
      </c>
      <c r="L62" s="330"/>
      <c r="M62" s="163" t="s">
        <v>118</v>
      </c>
    </row>
    <row r="63" spans="1:14" x14ac:dyDescent="0.25">
      <c r="A63" s="164" t="s">
        <v>191</v>
      </c>
      <c r="B63" s="153"/>
      <c r="C63" s="153"/>
      <c r="D63" s="153"/>
      <c r="E63" s="153"/>
      <c r="F63" s="153"/>
      <c r="G63" s="153"/>
      <c r="H63" s="165">
        <v>240000</v>
      </c>
      <c r="I63" s="166">
        <v>185</v>
      </c>
      <c r="J63" s="167">
        <v>444000</v>
      </c>
      <c r="K63" s="168"/>
      <c r="L63" s="203">
        <v>11.226483766707734</v>
      </c>
      <c r="M63" s="182">
        <v>39549.33790726951</v>
      </c>
      <c r="N63" s="171"/>
    </row>
    <row r="64" spans="1:14" x14ac:dyDescent="0.25">
      <c r="A64" s="164" t="s">
        <v>188</v>
      </c>
      <c r="B64" s="153"/>
      <c r="C64" s="153"/>
      <c r="D64" s="153"/>
      <c r="E64" s="153"/>
      <c r="F64" s="153"/>
      <c r="G64" s="153"/>
      <c r="H64" s="165">
        <v>50000</v>
      </c>
      <c r="I64" s="166">
        <v>185</v>
      </c>
      <c r="J64" s="167">
        <v>92500</v>
      </c>
      <c r="K64" s="168"/>
      <c r="L64" s="203">
        <v>11.226483766707734</v>
      </c>
      <c r="M64" s="182">
        <v>8239.4453973478157</v>
      </c>
    </row>
    <row r="65" spans="1:13" x14ac:dyDescent="0.25">
      <c r="A65" s="164"/>
      <c r="B65" s="153"/>
      <c r="C65" s="153"/>
      <c r="D65" s="153"/>
      <c r="E65" s="153"/>
      <c r="F65" s="153"/>
      <c r="G65" s="153"/>
      <c r="H65" s="165"/>
      <c r="I65" s="166"/>
      <c r="J65" s="167"/>
      <c r="K65" s="168"/>
      <c r="L65" s="204"/>
      <c r="M65" s="182"/>
    </row>
    <row r="66" spans="1:13" x14ac:dyDescent="0.25">
      <c r="A66" s="164"/>
      <c r="B66" s="153"/>
      <c r="C66" s="153"/>
      <c r="D66" s="153"/>
      <c r="E66" s="153"/>
      <c r="F66" s="153"/>
      <c r="G66" s="153"/>
      <c r="H66" s="118"/>
      <c r="I66" s="172"/>
      <c r="J66" s="173"/>
      <c r="K66" s="176"/>
      <c r="L66" s="175"/>
      <c r="M66" s="170"/>
    </row>
    <row r="67" spans="1:13" x14ac:dyDescent="0.25">
      <c r="A67" s="164"/>
      <c r="B67" s="153"/>
      <c r="C67" s="153"/>
      <c r="D67" s="153"/>
      <c r="E67" s="153"/>
      <c r="F67" s="153"/>
      <c r="G67" s="153"/>
      <c r="H67" s="118"/>
      <c r="I67" s="172"/>
      <c r="J67" s="173"/>
      <c r="K67" s="176"/>
      <c r="L67" s="175"/>
      <c r="M67" s="170"/>
    </row>
    <row r="68" spans="1:13" ht="15.75" thickBot="1" x14ac:dyDescent="0.3">
      <c r="A68" s="331"/>
      <c r="B68" s="332"/>
      <c r="C68" s="332"/>
      <c r="D68" s="332"/>
      <c r="E68" s="332"/>
      <c r="F68" s="332"/>
      <c r="G68" s="332"/>
      <c r="H68" s="161"/>
      <c r="I68" s="161"/>
      <c r="J68" s="161"/>
      <c r="K68" s="333"/>
      <c r="L68" s="333"/>
      <c r="M68" s="139"/>
    </row>
    <row r="69" spans="1:13" ht="15.75" thickBot="1" x14ac:dyDescent="0.3">
      <c r="A69" s="324" t="s">
        <v>120</v>
      </c>
      <c r="B69" s="325"/>
      <c r="C69" s="325"/>
      <c r="D69" s="325"/>
      <c r="E69" s="325"/>
      <c r="F69" s="325"/>
      <c r="G69" s="325"/>
      <c r="H69" s="325"/>
      <c r="I69" s="325"/>
      <c r="J69" s="325"/>
      <c r="K69" s="325"/>
      <c r="L69" s="326"/>
      <c r="M69" s="179">
        <v>47788.783304617325</v>
      </c>
    </row>
    <row r="70" spans="1:13" ht="15.75" thickBot="1" x14ac:dyDescent="0.3">
      <c r="A70" s="74"/>
      <c r="B70" s="75"/>
      <c r="C70" s="75"/>
      <c r="D70" s="75"/>
      <c r="E70" s="75"/>
      <c r="F70" s="75"/>
      <c r="G70" s="75"/>
      <c r="H70" s="75"/>
      <c r="I70" s="75"/>
      <c r="J70" s="75"/>
      <c r="K70" s="75"/>
      <c r="L70" s="75"/>
      <c r="M70" s="76"/>
    </row>
    <row r="71" spans="1:13" ht="15.75" thickBot="1" x14ac:dyDescent="0.3">
      <c r="A71" s="309" t="s">
        <v>134</v>
      </c>
      <c r="B71" s="310"/>
      <c r="C71" s="310"/>
      <c r="D71" s="310"/>
      <c r="E71" s="310"/>
      <c r="F71" s="310"/>
      <c r="G71" s="310"/>
      <c r="H71" s="310"/>
      <c r="I71" s="310"/>
      <c r="J71" s="310"/>
      <c r="K71" s="310"/>
      <c r="L71" s="311"/>
      <c r="M71" s="122">
        <v>86735</v>
      </c>
    </row>
  </sheetData>
  <mergeCells count="34">
    <mergeCell ref="A71:L71"/>
    <mergeCell ref="A62:G62"/>
    <mergeCell ref="K62:L62"/>
    <mergeCell ref="A68:G68"/>
    <mergeCell ref="K68:L68"/>
    <mergeCell ref="A69:L69"/>
    <mergeCell ref="A58:L58"/>
    <mergeCell ref="K30:L30"/>
    <mergeCell ref="A31:L31"/>
    <mergeCell ref="A35:H35"/>
    <mergeCell ref="K35:L35"/>
    <mergeCell ref="A47:L47"/>
    <mergeCell ref="K51:L51"/>
    <mergeCell ref="H30:I30"/>
    <mergeCell ref="K52:L52"/>
    <mergeCell ref="K53:L53"/>
    <mergeCell ref="K54:L54"/>
    <mergeCell ref="K55:L55"/>
    <mergeCell ref="K57:L57"/>
    <mergeCell ref="A25:G25"/>
    <mergeCell ref="A26:G26"/>
    <mergeCell ref="A27:G27"/>
    <mergeCell ref="A29:C29"/>
    <mergeCell ref="A30:G30"/>
    <mergeCell ref="A24:G24"/>
    <mergeCell ref="E13:G13"/>
    <mergeCell ref="A15:M15"/>
    <mergeCell ref="B17:H17"/>
    <mergeCell ref="K17:L17"/>
    <mergeCell ref="B18:H18"/>
    <mergeCell ref="K18:L18"/>
    <mergeCell ref="A23:G23"/>
    <mergeCell ref="H23:I23"/>
    <mergeCell ref="K23:L2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7"/>
  <sheetViews>
    <sheetView topLeftCell="A43" zoomScale="70" zoomScaleNormal="70" workbookViewId="0">
      <selection activeCell="C57" sqref="C57:H57"/>
    </sheetView>
  </sheetViews>
  <sheetFormatPr baseColWidth="10" defaultRowHeight="15" x14ac:dyDescent="0.25"/>
  <cols>
    <col min="1" max="1" width="16.7109375" style="38" customWidth="1"/>
    <col min="2" max="4" width="11.42578125" style="38"/>
    <col min="5" max="5" width="16.42578125" style="38" customWidth="1"/>
    <col min="6" max="7" width="11.42578125" style="38"/>
    <col min="8" max="8" width="13.140625" style="38" bestFit="1" customWidth="1"/>
    <col min="9" max="9" width="15.5703125" style="38" customWidth="1"/>
    <col min="10" max="10" width="18.5703125" style="38" customWidth="1"/>
    <col min="11" max="11" width="11.42578125" style="38"/>
    <col min="12" max="12" width="13.42578125" style="38" customWidth="1"/>
    <col min="13" max="13" width="17.42578125" style="38" customWidth="1"/>
    <col min="14" max="14" width="12" style="38" bestFit="1" customWidth="1"/>
    <col min="15" max="16384" width="11.42578125" style="38"/>
  </cols>
  <sheetData>
    <row r="1" spans="1:13" x14ac:dyDescent="0.25">
      <c r="A1" s="39"/>
      <c r="B1" s="40"/>
      <c r="C1" s="40"/>
      <c r="D1" s="40"/>
      <c r="E1" s="40"/>
      <c r="F1" s="40"/>
      <c r="G1" s="40"/>
      <c r="H1" s="40"/>
      <c r="I1" s="40"/>
      <c r="J1" s="40"/>
      <c r="K1" s="40"/>
      <c r="L1" s="40"/>
      <c r="M1" s="41"/>
    </row>
    <row r="2" spans="1:13" x14ac:dyDescent="0.25">
      <c r="A2" s="42" t="s">
        <v>97</v>
      </c>
      <c r="B2" s="43"/>
      <c r="C2" s="44" t="s">
        <v>94</v>
      </c>
      <c r="D2" s="45"/>
      <c r="E2" s="46"/>
      <c r="F2" s="46"/>
      <c r="G2" s="47"/>
      <c r="H2" s="47"/>
      <c r="I2" s="47"/>
      <c r="J2" s="47"/>
      <c r="K2" s="47"/>
      <c r="L2" s="47"/>
      <c r="M2" s="48"/>
    </row>
    <row r="3" spans="1:13" x14ac:dyDescent="0.25">
      <c r="A3" s="49" t="s">
        <v>98</v>
      </c>
      <c r="B3" s="50"/>
      <c r="C3" s="51"/>
      <c r="D3" s="51"/>
      <c r="E3" s="51"/>
      <c r="F3" s="51"/>
      <c r="G3" s="51"/>
      <c r="H3" s="51"/>
      <c r="I3" s="51"/>
      <c r="J3" s="51"/>
      <c r="K3" s="51"/>
      <c r="L3" s="51"/>
      <c r="M3" s="48"/>
    </row>
    <row r="4" spans="1:13" x14ac:dyDescent="0.25">
      <c r="A4" s="49"/>
      <c r="B4" s="52"/>
      <c r="C4" s="53"/>
      <c r="D4" s="51"/>
      <c r="E4" s="51"/>
      <c r="F4" s="51"/>
      <c r="G4" s="51"/>
      <c r="H4" s="51"/>
      <c r="I4" s="51"/>
      <c r="J4" s="51"/>
      <c r="K4" s="51"/>
      <c r="L4" s="51"/>
      <c r="M4" s="48"/>
    </row>
    <row r="5" spans="1:13" x14ac:dyDescent="0.25">
      <c r="A5" s="49"/>
      <c r="B5" s="50"/>
      <c r="C5" s="54"/>
      <c r="D5" s="54"/>
      <c r="E5" s="54"/>
      <c r="F5" s="54"/>
      <c r="G5" s="54"/>
      <c r="H5" s="54"/>
      <c r="I5" s="54"/>
      <c r="J5" s="54"/>
      <c r="K5" s="54"/>
      <c r="L5" s="54"/>
      <c r="M5" s="55"/>
    </row>
    <row r="6" spans="1:13" x14ac:dyDescent="0.25">
      <c r="A6" s="49" t="s">
        <v>99</v>
      </c>
      <c r="B6" s="52"/>
      <c r="C6" s="51"/>
      <c r="D6" s="51"/>
      <c r="E6" s="51"/>
      <c r="F6" s="51"/>
      <c r="G6" s="51"/>
      <c r="H6" s="56"/>
      <c r="I6" s="44" t="s">
        <v>100</v>
      </c>
      <c r="J6" s="51"/>
      <c r="K6" s="51"/>
      <c r="L6" s="51"/>
      <c r="M6" s="57"/>
    </row>
    <row r="7" spans="1:13" x14ac:dyDescent="0.25">
      <c r="A7" s="49"/>
      <c r="B7" s="50"/>
      <c r="C7" s="54"/>
      <c r="D7" s="54"/>
      <c r="E7" s="54"/>
      <c r="F7" s="54"/>
      <c r="G7" s="54"/>
      <c r="H7" s="54"/>
      <c r="I7" s="54"/>
      <c r="J7" s="54"/>
      <c r="K7" s="54"/>
      <c r="L7" s="54"/>
      <c r="M7" s="55"/>
    </row>
    <row r="8" spans="1:13" x14ac:dyDescent="0.25">
      <c r="A8" s="49" t="s">
        <v>101</v>
      </c>
      <c r="B8" s="52"/>
      <c r="C8" s="58"/>
      <c r="D8" s="58"/>
      <c r="E8" s="58"/>
      <c r="F8" s="58"/>
      <c r="G8" s="58"/>
      <c r="H8" s="58"/>
      <c r="I8" s="58"/>
      <c r="J8" s="58"/>
      <c r="K8" s="58"/>
      <c r="L8" s="58"/>
      <c r="M8" s="59"/>
    </row>
    <row r="9" spans="1:13" x14ac:dyDescent="0.25">
      <c r="A9" s="49"/>
      <c r="B9" s="50"/>
      <c r="C9" s="60"/>
      <c r="D9" s="60"/>
      <c r="E9" s="60"/>
      <c r="F9" s="60"/>
      <c r="G9" s="60"/>
      <c r="H9" s="60"/>
      <c r="I9" s="60"/>
      <c r="J9" s="60"/>
      <c r="K9" s="60"/>
      <c r="L9" s="60"/>
      <c r="M9" s="61"/>
    </row>
    <row r="10" spans="1:13" x14ac:dyDescent="0.25">
      <c r="A10" s="49" t="s">
        <v>102</v>
      </c>
      <c r="B10" s="52"/>
      <c r="C10" s="58"/>
      <c r="D10" s="58"/>
      <c r="E10" s="58"/>
      <c r="F10" s="58"/>
      <c r="G10" s="58"/>
      <c r="H10" s="58"/>
      <c r="I10" s="58"/>
      <c r="J10" s="62" t="s">
        <v>103</v>
      </c>
      <c r="K10" s="63"/>
      <c r="L10" s="62" t="s">
        <v>94</v>
      </c>
      <c r="M10" s="64"/>
    </row>
    <row r="11" spans="1:13" x14ac:dyDescent="0.25">
      <c r="A11" s="49"/>
      <c r="B11" s="50"/>
      <c r="C11" s="60"/>
      <c r="D11" s="60"/>
      <c r="E11" s="60"/>
      <c r="F11" s="60"/>
      <c r="G11" s="60"/>
      <c r="H11" s="60"/>
      <c r="I11" s="60"/>
      <c r="J11" s="60"/>
      <c r="K11" s="60"/>
      <c r="L11" s="60"/>
      <c r="M11" s="61"/>
    </row>
    <row r="12" spans="1:13" x14ac:dyDescent="0.25">
      <c r="A12" s="49" t="s">
        <v>104</v>
      </c>
      <c r="B12" s="50"/>
      <c r="C12" s="60"/>
      <c r="D12" s="60"/>
      <c r="E12" s="65"/>
      <c r="F12" s="66"/>
      <c r="G12" s="56"/>
      <c r="H12" s="58"/>
      <c r="I12" s="58"/>
      <c r="J12" s="46"/>
      <c r="K12" s="60"/>
      <c r="L12" s="60"/>
      <c r="M12" s="61"/>
    </row>
    <row r="13" spans="1:13" x14ac:dyDescent="0.25">
      <c r="A13" s="67"/>
      <c r="B13" s="68"/>
      <c r="C13" s="70"/>
      <c r="D13" s="70"/>
      <c r="E13" s="278" t="s">
        <v>105</v>
      </c>
      <c r="F13" s="279"/>
      <c r="G13" s="279"/>
      <c r="H13" s="70" t="s">
        <v>95</v>
      </c>
      <c r="I13" s="70" t="s">
        <v>96</v>
      </c>
      <c r="J13" s="71"/>
      <c r="K13" s="70"/>
      <c r="L13" s="70"/>
      <c r="M13" s="72"/>
    </row>
    <row r="14" spans="1:13" x14ac:dyDescent="0.25">
      <c r="A14" s="73"/>
      <c r="B14" s="47"/>
      <c r="C14" s="47"/>
      <c r="D14" s="47"/>
      <c r="E14" s="47"/>
      <c r="F14" s="47"/>
      <c r="G14" s="47"/>
      <c r="H14" s="47"/>
      <c r="I14" s="47"/>
      <c r="J14" s="47"/>
      <c r="K14" s="47"/>
      <c r="L14" s="47"/>
      <c r="M14" s="48"/>
    </row>
    <row r="15" spans="1:13" x14ac:dyDescent="0.25">
      <c r="A15" s="280" t="s">
        <v>106</v>
      </c>
      <c r="B15" s="281"/>
      <c r="C15" s="281"/>
      <c r="D15" s="281"/>
      <c r="E15" s="281"/>
      <c r="F15" s="281"/>
      <c r="G15" s="281"/>
      <c r="H15" s="281"/>
      <c r="I15" s="281"/>
      <c r="J15" s="281"/>
      <c r="K15" s="281"/>
      <c r="L15" s="281"/>
      <c r="M15" s="282"/>
    </row>
    <row r="16" spans="1:13" ht="15.75" thickBot="1" x14ac:dyDescent="0.3">
      <c r="A16" s="74"/>
      <c r="B16" s="75"/>
      <c r="C16" s="75"/>
      <c r="D16" s="75"/>
      <c r="E16" s="75"/>
      <c r="F16" s="75"/>
      <c r="G16" s="75"/>
      <c r="H16" s="75"/>
      <c r="I16" s="75"/>
      <c r="J16" s="75"/>
      <c r="K16" s="75"/>
      <c r="L16" s="75"/>
      <c r="M16" s="76"/>
    </row>
    <row r="17" spans="1:13" ht="15.75" thickBot="1" x14ac:dyDescent="0.3">
      <c r="A17" s="77" t="s">
        <v>107</v>
      </c>
      <c r="B17" s="283" t="s">
        <v>108</v>
      </c>
      <c r="C17" s="284"/>
      <c r="D17" s="284"/>
      <c r="E17" s="284"/>
      <c r="F17" s="284"/>
      <c r="G17" s="284"/>
      <c r="H17" s="284"/>
      <c r="I17" s="78"/>
      <c r="J17" s="79" t="s">
        <v>109</v>
      </c>
      <c r="K17" s="285" t="s">
        <v>110</v>
      </c>
      <c r="L17" s="286"/>
      <c r="M17" s="77" t="s">
        <v>111</v>
      </c>
    </row>
    <row r="18" spans="1:13" ht="15.75" thickBot="1" x14ac:dyDescent="0.3">
      <c r="A18" s="77" t="s">
        <v>107</v>
      </c>
      <c r="B18" s="283" t="s">
        <v>108</v>
      </c>
      <c r="C18" s="284"/>
      <c r="D18" s="284"/>
      <c r="E18" s="284"/>
      <c r="F18" s="284"/>
      <c r="G18" s="284"/>
      <c r="H18" s="284"/>
      <c r="I18" s="78"/>
      <c r="J18" s="80"/>
      <c r="K18" s="285" t="s">
        <v>110</v>
      </c>
      <c r="L18" s="286"/>
      <c r="M18" s="77" t="s">
        <v>111</v>
      </c>
    </row>
    <row r="19" spans="1:13" ht="15.75" thickBot="1" x14ac:dyDescent="0.3">
      <c r="A19" s="81" t="s">
        <v>40</v>
      </c>
      <c r="B19" s="82" t="s">
        <v>41</v>
      </c>
      <c r="C19" s="83"/>
      <c r="D19" s="83"/>
      <c r="E19" s="83"/>
      <c r="F19" s="83"/>
      <c r="G19" s="83"/>
      <c r="H19" s="83"/>
      <c r="I19" s="83"/>
      <c r="J19" s="185"/>
      <c r="K19" s="86" t="s">
        <v>219</v>
      </c>
      <c r="L19" s="87"/>
      <c r="M19" s="88"/>
    </row>
    <row r="20" spans="1:13" x14ac:dyDescent="0.25">
      <c r="A20" s="89"/>
      <c r="B20" s="90"/>
      <c r="C20" s="90"/>
      <c r="D20" s="90"/>
      <c r="E20" s="90"/>
      <c r="F20" s="90"/>
      <c r="G20" s="90"/>
      <c r="H20" s="90"/>
      <c r="I20" s="90"/>
      <c r="J20" s="90"/>
      <c r="K20" s="90"/>
      <c r="L20" s="90"/>
      <c r="M20" s="91"/>
    </row>
    <row r="21" spans="1:13" x14ac:dyDescent="0.25">
      <c r="A21" s="92" t="s">
        <v>114</v>
      </c>
      <c r="B21" s="93"/>
      <c r="C21" s="93"/>
      <c r="D21" s="93"/>
      <c r="E21" s="93"/>
      <c r="F21" s="93"/>
      <c r="G21" s="93"/>
      <c r="H21" s="93"/>
      <c r="I21" s="93"/>
      <c r="J21" s="93"/>
      <c r="K21" s="93"/>
      <c r="L21" s="93"/>
      <c r="M21" s="94"/>
    </row>
    <row r="22" spans="1:13" ht="15.75" thickBot="1" x14ac:dyDescent="0.3">
      <c r="A22" s="95"/>
      <c r="B22" s="96"/>
      <c r="C22" s="96"/>
      <c r="D22" s="96"/>
      <c r="E22" s="96"/>
      <c r="F22" s="96"/>
      <c r="G22" s="96"/>
      <c r="H22" s="97"/>
      <c r="I22" s="97"/>
      <c r="J22" s="96"/>
      <c r="K22" s="96"/>
      <c r="L22" s="96"/>
      <c r="M22" s="98"/>
    </row>
    <row r="23" spans="1:13" x14ac:dyDescent="0.25">
      <c r="A23" s="291" t="s">
        <v>108</v>
      </c>
      <c r="B23" s="292"/>
      <c r="C23" s="292"/>
      <c r="D23" s="292"/>
      <c r="E23" s="292"/>
      <c r="F23" s="292"/>
      <c r="G23" s="293"/>
      <c r="H23" s="294" t="s">
        <v>115</v>
      </c>
      <c r="I23" s="295"/>
      <c r="J23" s="99" t="s">
        <v>116</v>
      </c>
      <c r="K23" s="296" t="s">
        <v>117</v>
      </c>
      <c r="L23" s="293"/>
      <c r="M23" s="100" t="s">
        <v>118</v>
      </c>
    </row>
    <row r="24" spans="1:13" x14ac:dyDescent="0.25">
      <c r="A24" s="287" t="s">
        <v>165</v>
      </c>
      <c r="B24" s="288"/>
      <c r="C24" s="288"/>
      <c r="D24" s="288"/>
      <c r="E24" s="288"/>
      <c r="F24" s="288"/>
      <c r="G24" s="290"/>
      <c r="H24" s="101"/>
      <c r="I24" s="102"/>
      <c r="J24" s="103">
        <v>2894.595439739413</v>
      </c>
      <c r="K24" s="104"/>
      <c r="L24" s="186">
        <v>2.0859519156886379</v>
      </c>
      <c r="M24" s="106">
        <v>1387.6616320677826</v>
      </c>
    </row>
    <row r="25" spans="1:13" x14ac:dyDescent="0.25">
      <c r="A25" s="287" t="s">
        <v>166</v>
      </c>
      <c r="B25" s="288"/>
      <c r="C25" s="288"/>
      <c r="D25" s="288"/>
      <c r="E25" s="288"/>
      <c r="F25" s="288"/>
      <c r="G25" s="290"/>
      <c r="H25" s="187"/>
      <c r="I25" s="188"/>
      <c r="J25" s="103">
        <v>9117.874918566773</v>
      </c>
      <c r="K25" s="189"/>
      <c r="L25" s="186">
        <v>2.0859519156886379</v>
      </c>
      <c r="M25" s="106">
        <v>4371.0858577277786</v>
      </c>
    </row>
    <row r="26" spans="1:13" x14ac:dyDescent="0.25">
      <c r="A26" s="287"/>
      <c r="B26" s="288"/>
      <c r="C26" s="288"/>
      <c r="D26" s="288"/>
      <c r="E26" s="288"/>
      <c r="F26" s="288"/>
      <c r="G26" s="290"/>
      <c r="H26" s="190"/>
      <c r="I26" s="191"/>
      <c r="J26" s="103"/>
      <c r="K26" s="192"/>
      <c r="L26" s="193"/>
      <c r="M26" s="106"/>
    </row>
    <row r="27" spans="1:13" x14ac:dyDescent="0.25">
      <c r="A27" s="287"/>
      <c r="B27" s="288"/>
      <c r="C27" s="288"/>
      <c r="D27" s="288"/>
      <c r="E27" s="288"/>
      <c r="F27" s="288"/>
      <c r="G27" s="290"/>
      <c r="H27" s="110"/>
      <c r="I27" s="111"/>
      <c r="J27" s="103"/>
      <c r="K27" s="112"/>
      <c r="L27" s="186"/>
      <c r="M27" s="106"/>
    </row>
    <row r="28" spans="1:13" x14ac:dyDescent="0.25">
      <c r="A28" s="194"/>
      <c r="B28" s="195"/>
      <c r="C28" s="195"/>
      <c r="D28" s="195"/>
      <c r="E28" s="196"/>
      <c r="F28" s="196"/>
      <c r="G28" s="197"/>
      <c r="H28" s="110"/>
      <c r="I28" s="111"/>
      <c r="J28" s="103"/>
      <c r="K28" s="112"/>
      <c r="L28" s="113"/>
      <c r="M28" s="107"/>
    </row>
    <row r="29" spans="1:13" x14ac:dyDescent="0.25">
      <c r="A29" s="303" t="s">
        <v>119</v>
      </c>
      <c r="B29" s="304"/>
      <c r="C29" s="304"/>
      <c r="D29" s="115"/>
      <c r="E29" s="116"/>
      <c r="F29" s="116"/>
      <c r="G29" s="117"/>
      <c r="H29" s="110"/>
      <c r="I29" s="111"/>
      <c r="J29" s="118"/>
      <c r="K29" s="112"/>
      <c r="L29" s="183">
        <v>0.05</v>
      </c>
      <c r="M29" s="119">
        <v>609.73361391224319</v>
      </c>
    </row>
    <row r="30" spans="1:13" ht="15.75" thickBot="1" x14ac:dyDescent="0.3">
      <c r="A30" s="287"/>
      <c r="B30" s="288"/>
      <c r="C30" s="288"/>
      <c r="D30" s="288"/>
      <c r="E30" s="288"/>
      <c r="F30" s="288"/>
      <c r="G30" s="290"/>
      <c r="H30" s="305"/>
      <c r="I30" s="306"/>
      <c r="J30" s="120"/>
      <c r="K30" s="307"/>
      <c r="L30" s="308"/>
      <c r="M30" s="121"/>
    </row>
    <row r="31" spans="1:13" ht="15.75" thickBot="1" x14ac:dyDescent="0.3">
      <c r="A31" s="309" t="s">
        <v>120</v>
      </c>
      <c r="B31" s="310"/>
      <c r="C31" s="310"/>
      <c r="D31" s="310"/>
      <c r="E31" s="310"/>
      <c r="F31" s="310"/>
      <c r="G31" s="310"/>
      <c r="H31" s="310"/>
      <c r="I31" s="310"/>
      <c r="J31" s="310"/>
      <c r="K31" s="310"/>
      <c r="L31" s="311"/>
      <c r="M31" s="180">
        <v>6368.4811037078052</v>
      </c>
    </row>
    <row r="32" spans="1:13" x14ac:dyDescent="0.25">
      <c r="A32" s="123"/>
      <c r="B32" s="75"/>
      <c r="C32" s="75"/>
      <c r="D32" s="75"/>
      <c r="E32" s="75"/>
      <c r="F32" s="75"/>
      <c r="G32" s="75"/>
      <c r="H32" s="75"/>
      <c r="I32" s="75"/>
      <c r="J32" s="75"/>
      <c r="K32" s="75"/>
      <c r="L32" s="75"/>
      <c r="M32" s="76"/>
    </row>
    <row r="33" spans="1:13" x14ac:dyDescent="0.25">
      <c r="A33" s="124" t="s">
        <v>121</v>
      </c>
      <c r="B33" s="125"/>
      <c r="C33" s="125"/>
      <c r="D33" s="125"/>
      <c r="E33" s="125"/>
      <c r="F33" s="125"/>
      <c r="G33" s="125"/>
      <c r="H33" s="125"/>
      <c r="I33" s="125"/>
      <c r="J33" s="125"/>
      <c r="K33" s="125"/>
      <c r="L33" s="125"/>
      <c r="M33" s="126"/>
    </row>
    <row r="34" spans="1:13" ht="15.75" thickBot="1" x14ac:dyDescent="0.3">
      <c r="A34" s="127"/>
      <c r="B34" s="97"/>
      <c r="C34" s="97"/>
      <c r="D34" s="97"/>
      <c r="E34" s="97"/>
      <c r="F34" s="97"/>
      <c r="G34" s="97"/>
      <c r="H34" s="97"/>
      <c r="I34" s="96"/>
      <c r="J34" s="96"/>
      <c r="K34" s="96"/>
      <c r="L34" s="96"/>
      <c r="M34" s="98"/>
    </row>
    <row r="35" spans="1:13" x14ac:dyDescent="0.25">
      <c r="A35" s="312" t="s">
        <v>108</v>
      </c>
      <c r="B35" s="313"/>
      <c r="C35" s="313"/>
      <c r="D35" s="313"/>
      <c r="E35" s="313"/>
      <c r="F35" s="313"/>
      <c r="G35" s="313"/>
      <c r="H35" s="314"/>
      <c r="I35" s="130" t="s">
        <v>110</v>
      </c>
      <c r="J35" s="129" t="s">
        <v>111</v>
      </c>
      <c r="K35" s="315" t="s">
        <v>122</v>
      </c>
      <c r="L35" s="314"/>
      <c r="M35" s="131" t="s">
        <v>118</v>
      </c>
    </row>
    <row r="36" spans="1:13" x14ac:dyDescent="0.25">
      <c r="A36" s="132" t="s">
        <v>201</v>
      </c>
      <c r="B36" s="133"/>
      <c r="C36" s="133"/>
      <c r="D36" s="133"/>
      <c r="E36" s="133"/>
      <c r="F36" s="133"/>
      <c r="G36" s="133"/>
      <c r="H36" s="133"/>
      <c r="I36" s="150" t="s">
        <v>136</v>
      </c>
      <c r="J36" s="134">
        <v>0.06</v>
      </c>
      <c r="K36" s="101"/>
      <c r="L36" s="184">
        <v>402143.43429124961</v>
      </c>
      <c r="M36" s="106">
        <v>24128.606057474975</v>
      </c>
    </row>
    <row r="37" spans="1:13" x14ac:dyDescent="0.25">
      <c r="A37" s="132" t="s">
        <v>202</v>
      </c>
      <c r="B37" s="198"/>
      <c r="C37" s="198"/>
      <c r="D37" s="198"/>
      <c r="E37" s="198"/>
      <c r="F37" s="198"/>
      <c r="G37" s="198"/>
      <c r="H37" s="198"/>
      <c r="I37" s="200" t="s">
        <v>148</v>
      </c>
      <c r="J37" s="199">
        <v>0.12</v>
      </c>
      <c r="K37" s="187"/>
      <c r="L37" s="184">
        <v>6072.8331964413983</v>
      </c>
      <c r="M37" s="106">
        <v>728.73998357296773</v>
      </c>
    </row>
    <row r="38" spans="1:13" x14ac:dyDescent="0.25">
      <c r="A38" s="132" t="s">
        <v>203</v>
      </c>
      <c r="B38" s="198"/>
      <c r="C38" s="198"/>
      <c r="D38" s="198"/>
      <c r="E38" s="198"/>
      <c r="F38" s="198"/>
      <c r="G38" s="198"/>
      <c r="H38" s="198"/>
      <c r="I38" s="200" t="s">
        <v>138</v>
      </c>
      <c r="J38" s="199">
        <v>1.5</v>
      </c>
      <c r="K38" s="187"/>
      <c r="L38" s="184">
        <v>8147.0681304488216</v>
      </c>
      <c r="M38" s="106">
        <v>12220.602195673233</v>
      </c>
    </row>
    <row r="39" spans="1:13" x14ac:dyDescent="0.25">
      <c r="A39" s="132"/>
      <c r="B39" s="198"/>
      <c r="C39" s="198"/>
      <c r="D39" s="198"/>
      <c r="E39" s="198"/>
      <c r="F39" s="198"/>
      <c r="G39" s="198"/>
      <c r="H39" s="198"/>
      <c r="I39" s="150"/>
      <c r="J39" s="199"/>
      <c r="K39" s="187"/>
      <c r="L39" s="184"/>
      <c r="M39" s="106"/>
    </row>
    <row r="40" spans="1:13" x14ac:dyDescent="0.25">
      <c r="A40" s="132"/>
      <c r="B40" s="198"/>
      <c r="C40" s="198"/>
      <c r="D40" s="198"/>
      <c r="E40" s="198"/>
      <c r="F40" s="198"/>
      <c r="G40" s="198"/>
      <c r="H40" s="198"/>
      <c r="I40" s="150"/>
      <c r="J40" s="199"/>
      <c r="K40" s="187"/>
      <c r="L40" s="184"/>
      <c r="M40" s="106"/>
    </row>
    <row r="41" spans="1:13" x14ac:dyDescent="0.25">
      <c r="A41" s="132"/>
      <c r="B41" s="198"/>
      <c r="C41" s="198"/>
      <c r="D41" s="198"/>
      <c r="E41" s="198"/>
      <c r="F41" s="198"/>
      <c r="G41" s="198"/>
      <c r="H41" s="198"/>
      <c r="I41" s="150"/>
      <c r="J41" s="199"/>
      <c r="K41" s="187"/>
      <c r="L41" s="184"/>
      <c r="M41" s="106"/>
    </row>
    <row r="42" spans="1:13" ht="15.75" thickBot="1" x14ac:dyDescent="0.3">
      <c r="A42" s="132"/>
      <c r="B42" s="178"/>
      <c r="C42" s="178"/>
      <c r="D42" s="178"/>
      <c r="E42" s="178"/>
      <c r="F42" s="178"/>
      <c r="G42" s="178"/>
      <c r="H42" s="178"/>
      <c r="I42" s="201"/>
      <c r="J42" s="161"/>
      <c r="K42" s="202"/>
      <c r="L42" s="184"/>
      <c r="M42" s="106"/>
    </row>
    <row r="43" spans="1:13" ht="15.75" thickBot="1" x14ac:dyDescent="0.3">
      <c r="A43" s="309" t="s">
        <v>120</v>
      </c>
      <c r="B43" s="310"/>
      <c r="C43" s="310"/>
      <c r="D43" s="310"/>
      <c r="E43" s="310"/>
      <c r="F43" s="310"/>
      <c r="G43" s="310"/>
      <c r="H43" s="310"/>
      <c r="I43" s="310"/>
      <c r="J43" s="310"/>
      <c r="K43" s="310"/>
      <c r="L43" s="311"/>
      <c r="M43" s="180">
        <v>37077.948236721175</v>
      </c>
    </row>
    <row r="44" spans="1:13" x14ac:dyDescent="0.25">
      <c r="A44" s="74"/>
      <c r="B44" s="75"/>
      <c r="C44" s="75"/>
      <c r="D44" s="75"/>
      <c r="E44" s="75"/>
      <c r="F44" s="75"/>
      <c r="G44" s="75"/>
      <c r="H44" s="75"/>
      <c r="I44" s="75"/>
      <c r="J44" s="75"/>
      <c r="K44" s="75"/>
      <c r="L44" s="75"/>
      <c r="M44" s="76"/>
    </row>
    <row r="45" spans="1:13" x14ac:dyDescent="0.25">
      <c r="A45" s="124" t="s">
        <v>123</v>
      </c>
      <c r="B45" s="125"/>
      <c r="C45" s="125"/>
      <c r="D45" s="125"/>
      <c r="E45" s="125"/>
      <c r="F45" s="125"/>
      <c r="G45" s="125"/>
      <c r="H45" s="125"/>
      <c r="I45" s="125"/>
      <c r="J45" s="125"/>
      <c r="K45" s="125"/>
      <c r="L45" s="125"/>
      <c r="M45" s="126"/>
    </row>
    <row r="46" spans="1:13" ht="15.75" thickBot="1" x14ac:dyDescent="0.3">
      <c r="A46" s="141"/>
      <c r="B46" s="96"/>
      <c r="C46" s="96"/>
      <c r="D46" s="96"/>
      <c r="E46" s="96"/>
      <c r="F46" s="96"/>
      <c r="G46" s="96"/>
      <c r="H46" s="96"/>
      <c r="I46" s="96"/>
      <c r="J46" s="96"/>
      <c r="K46" s="96"/>
      <c r="L46" s="96"/>
      <c r="M46" s="98"/>
    </row>
    <row r="47" spans="1:13" ht="25.5" x14ac:dyDescent="0.25">
      <c r="A47" s="142" t="s">
        <v>124</v>
      </c>
      <c r="B47" s="143"/>
      <c r="C47" s="143"/>
      <c r="D47" s="143"/>
      <c r="E47" s="143"/>
      <c r="F47" s="143"/>
      <c r="G47" s="144" t="s">
        <v>110</v>
      </c>
      <c r="H47" s="145" t="s">
        <v>125</v>
      </c>
      <c r="I47" s="146" t="s">
        <v>126</v>
      </c>
      <c r="J47" s="144" t="s">
        <v>127</v>
      </c>
      <c r="K47" s="320" t="s">
        <v>128</v>
      </c>
      <c r="L47" s="321"/>
      <c r="M47" s="147" t="s">
        <v>118</v>
      </c>
    </row>
    <row r="48" spans="1:13" x14ac:dyDescent="0.25">
      <c r="A48" s="148" t="s">
        <v>179</v>
      </c>
      <c r="B48" s="149"/>
      <c r="C48" s="149"/>
      <c r="D48" s="149"/>
      <c r="E48" s="149"/>
      <c r="F48" s="149"/>
      <c r="G48" s="150" t="s">
        <v>141</v>
      </c>
      <c r="H48" s="118">
        <v>0.06</v>
      </c>
      <c r="I48" s="151">
        <v>40</v>
      </c>
      <c r="J48" s="118">
        <v>2.4</v>
      </c>
      <c r="K48" s="322">
        <v>1100</v>
      </c>
      <c r="L48" s="323"/>
      <c r="M48" s="152">
        <v>2640</v>
      </c>
    </row>
    <row r="49" spans="1:14" x14ac:dyDescent="0.25">
      <c r="A49" s="148"/>
      <c r="B49" s="219"/>
      <c r="C49" s="219"/>
      <c r="D49" s="219"/>
      <c r="E49" s="219"/>
      <c r="F49" s="219"/>
      <c r="G49" s="150"/>
      <c r="H49" s="118"/>
      <c r="I49" s="151"/>
      <c r="J49" s="118"/>
      <c r="K49" s="322"/>
      <c r="L49" s="323"/>
      <c r="M49" s="152"/>
    </row>
    <row r="50" spans="1:14" x14ac:dyDescent="0.25">
      <c r="A50" s="148"/>
      <c r="B50" s="219"/>
      <c r="C50" s="219"/>
      <c r="D50" s="219"/>
      <c r="E50" s="219"/>
      <c r="F50" s="219"/>
      <c r="G50" s="150"/>
      <c r="H50" s="118"/>
      <c r="I50" s="151"/>
      <c r="J50" s="118"/>
      <c r="K50" s="322"/>
      <c r="L50" s="323"/>
      <c r="M50" s="152"/>
    </row>
    <row r="51" spans="1:14" x14ac:dyDescent="0.25">
      <c r="A51" s="148"/>
      <c r="B51" s="219"/>
      <c r="C51" s="219"/>
      <c r="D51" s="219"/>
      <c r="E51" s="219"/>
      <c r="F51" s="219"/>
      <c r="G51" s="150"/>
      <c r="H51" s="118"/>
      <c r="I51" s="151"/>
      <c r="J51" s="118"/>
      <c r="K51" s="322"/>
      <c r="L51" s="323"/>
      <c r="M51" s="152"/>
    </row>
    <row r="52" spans="1:14" x14ac:dyDescent="0.25">
      <c r="A52" s="148"/>
      <c r="B52" s="219"/>
      <c r="C52" s="219"/>
      <c r="D52" s="219"/>
      <c r="E52" s="219"/>
      <c r="F52" s="219"/>
      <c r="G52" s="220"/>
      <c r="H52" s="118"/>
      <c r="I52" s="118"/>
      <c r="J52" s="118"/>
      <c r="K52" s="215"/>
      <c r="L52" s="216"/>
      <c r="M52" s="157"/>
    </row>
    <row r="53" spans="1:14" ht="15.75" thickBot="1" x14ac:dyDescent="0.3">
      <c r="A53" s="177"/>
      <c r="B53" s="178"/>
      <c r="C53" s="178"/>
      <c r="D53" s="178"/>
      <c r="E53" s="178"/>
      <c r="F53" s="178"/>
      <c r="G53" s="160"/>
      <c r="H53" s="161"/>
      <c r="I53" s="161"/>
      <c r="J53" s="161"/>
      <c r="K53" s="301"/>
      <c r="L53" s="302"/>
      <c r="M53" s="181"/>
    </row>
    <row r="54" spans="1:14" ht="15.75" thickBot="1" x14ac:dyDescent="0.3">
      <c r="A54" s="324" t="s">
        <v>120</v>
      </c>
      <c r="B54" s="325"/>
      <c r="C54" s="325"/>
      <c r="D54" s="325"/>
      <c r="E54" s="325"/>
      <c r="F54" s="325"/>
      <c r="G54" s="325"/>
      <c r="H54" s="325"/>
      <c r="I54" s="325"/>
      <c r="J54" s="325"/>
      <c r="K54" s="325"/>
      <c r="L54" s="326"/>
      <c r="M54" s="162">
        <v>2640</v>
      </c>
    </row>
    <row r="55" spans="1:14" x14ac:dyDescent="0.25">
      <c r="A55" s="74"/>
      <c r="B55" s="75"/>
      <c r="C55" s="75"/>
      <c r="D55" s="75"/>
      <c r="E55" s="75"/>
      <c r="F55" s="75"/>
      <c r="G55" s="75"/>
      <c r="H55" s="75"/>
      <c r="I55" s="75"/>
      <c r="J55" s="75"/>
      <c r="K55" s="75"/>
      <c r="L55" s="75"/>
      <c r="M55" s="76"/>
    </row>
    <row r="56" spans="1:14" x14ac:dyDescent="0.25">
      <c r="A56" s="124" t="s">
        <v>129</v>
      </c>
      <c r="B56" s="125"/>
      <c r="C56" s="125"/>
      <c r="D56" s="125"/>
      <c r="E56" s="125"/>
      <c r="F56" s="125"/>
      <c r="G56" s="125"/>
      <c r="H56" s="125"/>
      <c r="I56" s="125"/>
      <c r="J56" s="125"/>
      <c r="K56" s="125"/>
      <c r="L56" s="125"/>
      <c r="M56" s="126"/>
    </row>
    <row r="57" spans="1:14" ht="15.75" thickBot="1" x14ac:dyDescent="0.3">
      <c r="A57" s="141"/>
      <c r="B57" s="96"/>
      <c r="C57" s="96"/>
      <c r="D57" s="96"/>
      <c r="E57" s="96"/>
      <c r="F57" s="96"/>
      <c r="G57" s="96"/>
      <c r="H57" s="96"/>
      <c r="I57" s="96"/>
      <c r="J57" s="96"/>
      <c r="K57" s="96"/>
      <c r="L57" s="96"/>
      <c r="M57" s="98"/>
    </row>
    <row r="58" spans="1:14" ht="25.5" x14ac:dyDescent="0.25">
      <c r="A58" s="327" t="s">
        <v>130</v>
      </c>
      <c r="B58" s="328"/>
      <c r="C58" s="328"/>
      <c r="D58" s="328"/>
      <c r="E58" s="328"/>
      <c r="F58" s="328"/>
      <c r="G58" s="328"/>
      <c r="H58" s="144" t="s">
        <v>131</v>
      </c>
      <c r="I58" s="146" t="s">
        <v>132</v>
      </c>
      <c r="J58" s="145" t="s">
        <v>133</v>
      </c>
      <c r="K58" s="329" t="s">
        <v>117</v>
      </c>
      <c r="L58" s="330"/>
      <c r="M58" s="163" t="s">
        <v>118</v>
      </c>
    </row>
    <row r="59" spans="1:14" x14ac:dyDescent="0.25">
      <c r="A59" s="218" t="s">
        <v>190</v>
      </c>
      <c r="B59" s="219"/>
      <c r="C59" s="219"/>
      <c r="D59" s="219"/>
      <c r="E59" s="219"/>
      <c r="F59" s="219"/>
      <c r="G59" s="219"/>
      <c r="H59" s="165">
        <v>50000</v>
      </c>
      <c r="I59" s="166">
        <v>185</v>
      </c>
      <c r="J59" s="167">
        <v>92500</v>
      </c>
      <c r="K59" s="168"/>
      <c r="L59" s="169">
        <v>16.687615325509103</v>
      </c>
      <c r="M59" s="182">
        <v>5543.0328537476653</v>
      </c>
      <c r="N59" s="171"/>
    </row>
    <row r="60" spans="1:14" x14ac:dyDescent="0.25">
      <c r="A60" s="218" t="s">
        <v>188</v>
      </c>
      <c r="B60" s="219"/>
      <c r="C60" s="219"/>
      <c r="D60" s="219"/>
      <c r="E60" s="219"/>
      <c r="F60" s="219"/>
      <c r="G60" s="219"/>
      <c r="H60" s="165">
        <v>60000</v>
      </c>
      <c r="I60" s="166">
        <v>185</v>
      </c>
      <c r="J60" s="167">
        <v>111000</v>
      </c>
      <c r="K60" s="168"/>
      <c r="L60" s="174">
        <v>16.687615325509103</v>
      </c>
      <c r="M60" s="182">
        <v>6651.639424497198</v>
      </c>
    </row>
    <row r="61" spans="1:14" x14ac:dyDescent="0.25">
      <c r="A61" s="218"/>
      <c r="B61" s="219"/>
      <c r="C61" s="219"/>
      <c r="D61" s="219"/>
      <c r="E61" s="219"/>
      <c r="F61" s="219"/>
      <c r="G61" s="219"/>
      <c r="H61" s="165"/>
      <c r="I61" s="166"/>
      <c r="J61" s="167"/>
      <c r="K61" s="168"/>
      <c r="L61" s="204"/>
      <c r="M61" s="182"/>
    </row>
    <row r="62" spans="1:14" x14ac:dyDescent="0.25">
      <c r="A62" s="218"/>
      <c r="B62" s="219"/>
      <c r="C62" s="219"/>
      <c r="D62" s="219"/>
      <c r="E62" s="219"/>
      <c r="F62" s="219"/>
      <c r="G62" s="219"/>
      <c r="H62" s="118"/>
      <c r="I62" s="172"/>
      <c r="J62" s="173"/>
      <c r="K62" s="176"/>
      <c r="L62" s="175"/>
      <c r="M62" s="170"/>
    </row>
    <row r="63" spans="1:14" x14ac:dyDescent="0.25">
      <c r="A63" s="218"/>
      <c r="B63" s="219"/>
      <c r="C63" s="219"/>
      <c r="D63" s="219"/>
      <c r="E63" s="219"/>
      <c r="F63" s="219"/>
      <c r="G63" s="219"/>
      <c r="H63" s="118"/>
      <c r="I63" s="172"/>
      <c r="J63" s="173"/>
      <c r="K63" s="176"/>
      <c r="L63" s="175"/>
      <c r="M63" s="170"/>
    </row>
    <row r="64" spans="1:14" ht="15.75" thickBot="1" x14ac:dyDescent="0.3">
      <c r="A64" s="331"/>
      <c r="B64" s="332"/>
      <c r="C64" s="332"/>
      <c r="D64" s="332"/>
      <c r="E64" s="332"/>
      <c r="F64" s="332"/>
      <c r="G64" s="332"/>
      <c r="H64" s="161"/>
      <c r="I64" s="161"/>
      <c r="J64" s="161"/>
      <c r="K64" s="333"/>
      <c r="L64" s="333"/>
      <c r="M64" s="181"/>
    </row>
    <row r="65" spans="1:13" ht="15.75" thickBot="1" x14ac:dyDescent="0.3">
      <c r="A65" s="324" t="s">
        <v>120</v>
      </c>
      <c r="B65" s="325"/>
      <c r="C65" s="325"/>
      <c r="D65" s="325"/>
      <c r="E65" s="325"/>
      <c r="F65" s="325"/>
      <c r="G65" s="325"/>
      <c r="H65" s="325"/>
      <c r="I65" s="325"/>
      <c r="J65" s="325"/>
      <c r="K65" s="325"/>
      <c r="L65" s="326"/>
      <c r="M65" s="205">
        <v>12194.672278244863</v>
      </c>
    </row>
    <row r="66" spans="1:13" ht="15.75" thickBot="1" x14ac:dyDescent="0.3">
      <c r="A66" s="74"/>
      <c r="B66" s="75"/>
      <c r="C66" s="75"/>
      <c r="D66" s="75"/>
      <c r="E66" s="75"/>
      <c r="F66" s="75"/>
      <c r="G66" s="75"/>
      <c r="H66" s="75"/>
      <c r="I66" s="75"/>
      <c r="J66" s="75"/>
      <c r="K66" s="75"/>
      <c r="L66" s="75"/>
      <c r="M66" s="76"/>
    </row>
    <row r="67" spans="1:13" ht="15.75" thickBot="1" x14ac:dyDescent="0.3">
      <c r="A67" s="309" t="s">
        <v>134</v>
      </c>
      <c r="B67" s="310"/>
      <c r="C67" s="310"/>
      <c r="D67" s="310"/>
      <c r="E67" s="310"/>
      <c r="F67" s="310"/>
      <c r="G67" s="310"/>
      <c r="H67" s="310"/>
      <c r="I67" s="310"/>
      <c r="J67" s="310"/>
      <c r="K67" s="310"/>
      <c r="L67" s="311"/>
      <c r="M67" s="122">
        <v>58281</v>
      </c>
    </row>
  </sheetData>
  <mergeCells count="34">
    <mergeCell ref="A26:G26"/>
    <mergeCell ref="E13:G13"/>
    <mergeCell ref="A15:M15"/>
    <mergeCell ref="B17:H17"/>
    <mergeCell ref="K17:L17"/>
    <mergeCell ref="B18:H18"/>
    <mergeCell ref="K18:L18"/>
    <mergeCell ref="A23:G23"/>
    <mergeCell ref="H23:I23"/>
    <mergeCell ref="K23:L23"/>
    <mergeCell ref="A24:G24"/>
    <mergeCell ref="A25:G25"/>
    <mergeCell ref="K49:L49"/>
    <mergeCell ref="A27:G27"/>
    <mergeCell ref="A29:C29"/>
    <mergeCell ref="A30:G30"/>
    <mergeCell ref="H30:I30"/>
    <mergeCell ref="K30:L30"/>
    <mergeCell ref="A31:L31"/>
    <mergeCell ref="A35:H35"/>
    <mergeCell ref="K35:L35"/>
    <mergeCell ref="A43:L43"/>
    <mergeCell ref="K47:L47"/>
    <mergeCell ref="K48:L48"/>
    <mergeCell ref="A64:G64"/>
    <mergeCell ref="K64:L64"/>
    <mergeCell ref="A65:L65"/>
    <mergeCell ref="A67:L67"/>
    <mergeCell ref="K50:L50"/>
    <mergeCell ref="K51:L51"/>
    <mergeCell ref="K53:L53"/>
    <mergeCell ref="A54:L54"/>
    <mergeCell ref="A58:G58"/>
    <mergeCell ref="K58:L5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PRESUPUESTO</vt:lpstr>
      <vt:lpstr>200.2</vt:lpstr>
      <vt:lpstr>230.1</vt:lpstr>
      <vt:lpstr>210.2.2</vt:lpstr>
      <vt:lpstr>310.1</vt:lpstr>
      <vt:lpstr>311.1</vt:lpstr>
      <vt:lpstr>630.1P</vt:lpstr>
      <vt:lpstr>630.7</vt:lpstr>
      <vt:lpstr>630.4.2P</vt:lpstr>
      <vt:lpstr>330.3</vt:lpstr>
      <vt:lpstr>600.2.3P</vt:lpstr>
      <vt:lpstr>600.2.3</vt:lpstr>
      <vt:lpstr>610.2</vt:lpstr>
      <vt:lpstr>672.3</vt:lpstr>
      <vt:lpstr>671.3</vt:lpstr>
      <vt:lpstr>640.1</vt:lpstr>
      <vt:lpstr>642.1P</vt:lpstr>
      <vt:lpstr>642.2P</vt:lpstr>
      <vt:lpstr>661.1</vt:lpstr>
      <vt:lpstr>630.4</vt:lpstr>
      <vt:lpstr>710.2</vt:lpstr>
      <vt:lpstr>710.1</vt:lpstr>
      <vt:lpstr>900.2</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Miguel Castaño Carballo</dc:creator>
  <cp:lastModifiedBy>Ana Maria Margarita Arevalo Orozco</cp:lastModifiedBy>
  <dcterms:created xsi:type="dcterms:W3CDTF">2018-11-09T16:44:42Z</dcterms:created>
  <dcterms:modified xsi:type="dcterms:W3CDTF">2018-11-13T23:40:14Z</dcterms:modified>
</cp:coreProperties>
</file>