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/>
  <mc:AlternateContent xmlns:mc="http://schemas.openxmlformats.org/markup-compatibility/2006">
    <mc:Choice Requires="x15">
      <x15ac:absPath xmlns:x15ac="http://schemas.microsoft.com/office/spreadsheetml/2010/11/ac" url="\\epm-file\0200\0264 Proyectos\PROYECTOS OBRAS x  IMPUESTOS\Alcantarillado Barrio Obrero\L.C.3. Contrataciónes\LT 3.4 Contratacion Obra civil\TDR - Feb - 2019\"/>
    </mc:Choice>
  </mc:AlternateContent>
  <bookViews>
    <workbookView xWindow="0" yWindow="0" windowWidth="20325" windowHeight="8895"/>
  </bookViews>
  <sheets>
    <sheet name="Form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____Cod1">#REF!</definedName>
    <definedName name="____Pa1">'[1]Paral. 1'!$E$1:$E$65536</definedName>
    <definedName name="____Pa2">'[1]Paral. 2'!$E$1:$E$65536</definedName>
    <definedName name="____Pa3">'[1]Paral. 3'!$E$1:$E$65536</definedName>
    <definedName name="____Pa4">[1]Paral.4!$E$1:$E$65536</definedName>
    <definedName name="____Po2">[2]REAJUSTESACTA1PROVI!#REF!</definedName>
    <definedName name="____Po3">[2]REAJUSTESACTA1PROVI!#REF!</definedName>
    <definedName name="___Cod1">#REF!</definedName>
    <definedName name="___Pa1">'[1]Paral. 1'!$E$1:$E$65536</definedName>
    <definedName name="___Pa2">'[1]Paral. 2'!$E$1:$E$65536</definedName>
    <definedName name="___Pa3">'[1]Paral. 3'!$E$1:$E$65536</definedName>
    <definedName name="___Pa4">[1]Paral.4!$E$1:$E$65536</definedName>
    <definedName name="___Po2">[2]REAJUSTESACTA1PROVI!#REF!</definedName>
    <definedName name="___Po3">[2]REAJUSTESACTA1PROVI!#REF!</definedName>
    <definedName name="__Cod1">#REF!</definedName>
    <definedName name="__Pa1">'[1]Paral. 1'!$E$1:$E$65536</definedName>
    <definedName name="__Pa2">'[1]Paral. 2'!$E$1:$E$65536</definedName>
    <definedName name="__Pa3">'[1]Paral. 3'!$E$1:$E$65536</definedName>
    <definedName name="__Pa4">[1]Paral.4!$E$1:$E$65536</definedName>
    <definedName name="__Po2">[2]REAJUSTESACTA1PROVI!#REF!</definedName>
    <definedName name="__Po3">[2]REAJUSTESACTA1PROVI!#REF!</definedName>
    <definedName name="_1">#REF!</definedName>
    <definedName name="_CAR1">#REF!</definedName>
    <definedName name="_CAR2">#REF!</definedName>
    <definedName name="_CAR3">#REF!</definedName>
    <definedName name="_Cod1">#REF!</definedName>
    <definedName name="_DES1">#REF!</definedName>
    <definedName name="_DES2">#REF!</definedName>
    <definedName name="_xlnm._FilterDatabase" localSheetId="0" hidden="1">'Form 4'!$A$9:$S$71</definedName>
    <definedName name="_NOM01">#REF!</definedName>
    <definedName name="_NOM02">#REF!</definedName>
    <definedName name="_NOM03">#REF!</definedName>
    <definedName name="_NOM1">#REF!</definedName>
    <definedName name="_NOM2">#REF!</definedName>
    <definedName name="_NOM3">#REF!</definedName>
    <definedName name="_Order1" hidden="1">0</definedName>
    <definedName name="_Order2" hidden="1">0</definedName>
    <definedName name="_Pa1">'[1]Paral. 1'!$E$1:$E$65536</definedName>
    <definedName name="_Pa2">'[1]Paral. 2'!$E$1:$E$65536</definedName>
    <definedName name="_Pa3">'[1]Paral. 3'!$E$1:$E$65536</definedName>
    <definedName name="_Pa4">[1]Paral.4!$E$1:$E$65536</definedName>
    <definedName name="_Po2">[2]REAJUSTESACTA1PROVI!#REF!</definedName>
    <definedName name="_Po3">[2]REAJUSTESACTA1PROVI!#REF!</definedName>
    <definedName name="A">#REF!</definedName>
    <definedName name="A_impresión_IM">#REF!</definedName>
    <definedName name="AC">#REF!</definedName>
    <definedName name="ACELERANTE_SIKA">'[3]LISTA DE PRECIOS'!$B$29</definedName>
    <definedName name="ACERO_DE_REFUERZO1_2___Fy__60000_psi">'[3]LISTA DE PRECIOS'!$B$27</definedName>
    <definedName name="acero60">'[4]PRESTACIONES SOCIALES'!#REF!</definedName>
    <definedName name="ACOM">#REF!</definedName>
    <definedName name="Acta">#REF!</definedName>
    <definedName name="Acta1">#REF!</definedName>
    <definedName name="Acta1a">#REF!</definedName>
    <definedName name="ADMINISTRACION">#REF!</definedName>
    <definedName name="ADMON">#REF!</definedName>
    <definedName name="AE">#REF!</definedName>
    <definedName name="agua">[4]lisprecios!$D$14</definedName>
    <definedName name="AIU_ADMON">#REF!</definedName>
    <definedName name="AIU_IMP">#REF!</definedName>
    <definedName name="AIU_UTIL">#REF!</definedName>
    <definedName name="Ajizal">'[5]AJIZAL 3335'!$A$7:$J$142</definedName>
    <definedName name="alambre">#REF!</definedName>
    <definedName name="ALAMBRE_NEGRO___18">'[3]LISTA DE PRECIOS'!$B$26</definedName>
    <definedName name="alampuas">[4]lisprecios!#REF!</definedName>
    <definedName name="ANABANCO">'[6]ANALISIS RESUMIDOS'!$A$2:$D$2609</definedName>
    <definedName name="anticorrosiva">[4]lisprecios!#REF!</definedName>
    <definedName name="ANTISOL_ROJO">'[3]LISTA DE PRECIOS'!$B$28</definedName>
    <definedName name="_xlnm.Print_Area" localSheetId="0">'Form 4'!$B$2:$H$87</definedName>
    <definedName name="_xlnm.Print_Area">[7]Presupuesto!#REF!</definedName>
    <definedName name="arena">[4]lisprecios!$D$12</definedName>
    <definedName name="AYUDANTE">'[3]LISTA DE PRECIOS'!$B$60</definedName>
    <definedName name="balasto">'[4]PRESTACIONES SOCIALES'!#REF!</definedName>
    <definedName name="baldosa">[4]lisprecios!#REF!</definedName>
    <definedName name="baldosin">[4]lisprecios!#REF!</definedName>
    <definedName name="barra">[8]Pilas!$AW$1:$AW$7</definedName>
    <definedName name="BARRICADA_Y_DESVIO_TIPO_SR_102">'[3]LISTA DE PRECIOS'!$B$38</definedName>
    <definedName name="Base">#REF!</definedName>
    <definedName name="bloque">[4]lisprecios!$D$25</definedName>
    <definedName name="C_1">#REF!</definedName>
    <definedName name="caa">#REF!</definedName>
    <definedName name="caaa">#REF!</definedName>
    <definedName name="CABLE_EN_ACERO_GALVANIZADO_DE_3_4">'[3]LISTA DE PRECIOS'!$B$31</definedName>
    <definedName name="Cantidad">#REF!</definedName>
    <definedName name="CAP">#REF!</definedName>
    <definedName name="CARGO01">#REF!</definedName>
    <definedName name="CARGO02">#REF!</definedName>
    <definedName name="CARGO03">#REF!</definedName>
    <definedName name="CARGO1">#REF!</definedName>
    <definedName name="CARGO2">#REF!</definedName>
    <definedName name="CARGO3">#REF!</definedName>
    <definedName name="Casa">[9]Hoja1!$A$4:$F$211</definedName>
    <definedName name="cemento">[4]lisprecios!$D$10</definedName>
    <definedName name="CHIGORODO">[4]lisprecios!#REF!</definedName>
    <definedName name="CIMENTACION">#REF!</definedName>
    <definedName name="cinta">[4]lisprecios!#REF!</definedName>
    <definedName name="Cod">#REF!</definedName>
    <definedName name="CODOS">#REF!</definedName>
    <definedName name="ColTap">'[1]Coloc. e Interc. Tapones'!$E$1:$E$65536</definedName>
    <definedName name="columna">[4]lisprecios!#REF!</definedName>
    <definedName name="COMPARATIVO">#REF!</definedName>
    <definedName name="COMPRESOR_DE_DOS_MARTILLOS">'[3]LISTA DE PRECIOS'!$B$92</definedName>
    <definedName name="compuerta">[4]lisprecios!#REF!</definedName>
    <definedName name="CONCRETO_2500_PSI">'[3]LISTA DE PRECIOS'!$B$13</definedName>
    <definedName name="CONCRETO_3000_PSI">'[3]LISTA DE PRECIOS'!$B$11</definedName>
    <definedName name="CONCRETO_3500_PSI">'[3]LISTA DE PRECIOS'!$B$10</definedName>
    <definedName name="concreto14">#REF!</definedName>
    <definedName name="concreto25">#REF!</definedName>
    <definedName name="concreto30">#REF!</definedName>
    <definedName name="concreto35">#REF!</definedName>
    <definedName name="CONT">#REF!</definedName>
    <definedName name="CONTRA">#REF!</definedName>
    <definedName name="CONTRATO">#REF!</definedName>
    <definedName name="copia">#REF!</definedName>
    <definedName name="CORTADORA_DE_PAVIMENTO__CON_OPERADOR">'[3]LISTA DE PRECIOS'!$B$91</definedName>
    <definedName name="CtaObra">#REF!</definedName>
    <definedName name="CUADRIA">#REF!</definedName>
    <definedName name="CUADRIB">#REF!</definedName>
    <definedName name="CUADRIC">#REF!</definedName>
    <definedName name="CUADRILLA_1__1_OFC___2_AYU">'[3]LISTA DE PRECIOS'!$B$66</definedName>
    <definedName name="CUADRILLA_2__1_OFC___3AYU">'[3]LISTA DE PRECIOS'!$B$67</definedName>
    <definedName name="CUADRILLA_3__2_OFC___6_AYU">'[3]LISTA DE PRECIOS'!$B$68</definedName>
    <definedName name="CUADRILLA_5__4_AYU">'[3]LISTA DE PRECIOS'!$B$69</definedName>
    <definedName name="CUADRILLA_6__1_SOLDADOR___1_AYUD_DE_SOLD">'[3]LISTA DE PRECIOS'!$B$73</definedName>
    <definedName name="CUADRILLA_8__MECANICA">'[3]LISTA DE PRECIOS'!$B$75</definedName>
    <definedName name="cuadrillaa1">[4]PERSONAL!$D$22</definedName>
    <definedName name="cuadrillaa2">[4]PERSONAL!$D$27</definedName>
    <definedName name="cuadrillaa4">[4]PERSONAL!#REF!</definedName>
    <definedName name="cuadrillac1">[4]PERSONAL!$D$45</definedName>
    <definedName name="cuadrillas2">[4]PERSONAL!#REF!</definedName>
    <definedName name="cUCA">#REF!</definedName>
    <definedName name="CUDRILLA_7__ELECTRICA">'[3]LISTA DE PRECIOS'!$B$74</definedName>
    <definedName name="CUERDA_GRUESA">'[3]LISTA DE PRECIOS'!$B$35</definedName>
    <definedName name="CVa">'[1]Cambio de Valv.'!$E$1:$E$65536</definedName>
    <definedName name="CX">#REF!</definedName>
    <definedName name="data64">[10]Factura!$D$39</definedName>
    <definedName name="datos">#REF!</definedName>
    <definedName name="DD">[4]lisprecios!#REF!</definedName>
    <definedName name="DDD">[11]lisprecios!#REF!</definedName>
    <definedName name="DENS">#REF!</definedName>
    <definedName name="densi">#REF!</definedName>
    <definedName name="DENSIMETRO_NUCLEAR">'[3]LISTA DE PRECIOS'!$B$83</definedName>
    <definedName name="DESC1">#REF!</definedName>
    <definedName name="DESC2">#REF!</definedName>
    <definedName name="DESCP1">#REF!</definedName>
    <definedName name="DESCRIPCION1">#REF!</definedName>
    <definedName name="DESCRIPCION2">#REF!</definedName>
    <definedName name="DESCRP1">#REF!</definedName>
    <definedName name="DESCRP2">#REF!</definedName>
    <definedName name="DI">#REF!</definedName>
    <definedName name="DIAME">#REF!</definedName>
    <definedName name="diametros">#REF!</definedName>
    <definedName name="diferencial">[4]lisprecios!#REF!</definedName>
    <definedName name="Direccion">'[8]Acero Muros'!$AS$10:$AS$12</definedName>
    <definedName name="DNS">#REF!</definedName>
    <definedName name="DOT">#REF!</definedName>
    <definedName name="dota">#REF!</definedName>
    <definedName name="DS">[4]lisprecios!#REF!</definedName>
    <definedName name="edil">[4]lisprecios!#REF!</definedName>
    <definedName name="EEE">[4]lisprecios!#REF!</definedName>
    <definedName name="Ene">[12]ENE!$A$12:$H$34</definedName>
    <definedName name="Ene_C">[12]ENE!$A$35:$H$52</definedName>
    <definedName name="EneFeb">'[13]Ene-Feb'!$A$12:$H$34</definedName>
    <definedName name="EQUIPO_DE_SOLDADURA">'[3]LISTA DE PRECIOS'!$B$97</definedName>
    <definedName name="ERR">#REF!</definedName>
    <definedName name="erra">#REF!</definedName>
    <definedName name="escalones">[4]lisprecios!#REF!</definedName>
    <definedName name="Feb">[12]FEB!$A$12:$H$33</definedName>
    <definedName name="Feb_C">[12]FEB!$A$35:$H$51</definedName>
    <definedName name="FECHA">#REF!</definedName>
    <definedName name="FECHA1">#REF!</definedName>
    <definedName name="FFF">#REF!</definedName>
    <definedName name="FINAL">[14]FLUJOS!#REF!</definedName>
    <definedName name="FORMALETA_METALICA_PARA_COLUMNAS_0.4_m_x_1_m">'[3]LISTA DE PRECIOS'!$B$94</definedName>
    <definedName name="formularioCantidades">#REF!</definedName>
    <definedName name="GRAVA">'[3]LISTA DE PRECIOS'!$B$7</definedName>
    <definedName name="guardaescoba">[4]lisprecios!#REF!</definedName>
    <definedName name="HC">#REF!</definedName>
    <definedName name="HERRAMIENTA_MENOR">'[3]LISTA DE PRECIOS'!$B$81</definedName>
    <definedName name="HERRAMIENTAS_MENORES_PARA_MONTAJES_MECANICOS_Y_TUBERÍA_EN_AC_HD">'[3]LISTA DE PRECIOS'!$B$89</definedName>
    <definedName name="Hid">'[1]Interc de Hidr.'!$E$1:$E$65536</definedName>
    <definedName name="I">#REF!</definedName>
    <definedName name="IMPRE">2%</definedName>
    <definedName name="IMPREV">#REF!</definedName>
    <definedName name="IMPREVISTOS">#REF!</definedName>
    <definedName name="incrustaciones">[4]lisprecios!#REF!</definedName>
    <definedName name="INE">#REF!</definedName>
    <definedName name="INF">#REF!</definedName>
    <definedName name="INFF">#REF!</definedName>
    <definedName name="infi">#REF!</definedName>
    <definedName name="IngJHMONJE">[15]Presupuesto!#REF!</definedName>
    <definedName name="INSU">[16]INSUMOS!$A$1:$E$65536</definedName>
    <definedName name="INSUBANCO">[6]INSUMOS!$A$2:$D$6979</definedName>
    <definedName name="Insumos">[17]Insumos!$A$6:$D$90</definedName>
    <definedName name="InTap">[1]Interc.tapones!$E$1:$E$65536</definedName>
    <definedName name="IntVal">[1]Interc.válv.!$E$1:$E$65536</definedName>
    <definedName name="ItemCodos">#REF!</definedName>
    <definedName name="IVA">16%</definedName>
    <definedName name="JulAgo">'[13]Jul-Ago'!$A$12:$H$29</definedName>
    <definedName name="JulAgo_C">'[18]Jul-Ago'!$A$30:$H$45</definedName>
    <definedName name="LE">#REF!</definedName>
    <definedName name="LETRAS1">'[19]Acta Parcial'!#REF!</definedName>
    <definedName name="LisaCodSAO">#REF!</definedName>
    <definedName name="Listacanti">#REF!</definedName>
    <definedName name="ListaCantidad">#REF!</definedName>
    <definedName name="ListaItem">#REF!</definedName>
    <definedName name="ListaUni">[20]TOTALES!$D$7:$D$654</definedName>
    <definedName name="LISTON_2_x2x3m.">'[3]LISTA DE PRECIOS'!$B$22</definedName>
    <definedName name="LISTON_4_x4x3m.">'[3]LISTA DE PRECIOS'!$B$23</definedName>
    <definedName name="LOCALIZACION">#REF!</definedName>
    <definedName name="LONG">#REF!</definedName>
    <definedName name="lu">[11]lisprecios!#REF!</definedName>
    <definedName name="LUBRICANTE_TUB_PVC_500GR_500GRS">'[3]LISTA DE PRECIOS'!$B$9</definedName>
    <definedName name="lui">[11]lisprecios!#REF!</definedName>
    <definedName name="luis">[11]lisprecios!#REF!</definedName>
    <definedName name="malla">[4]lisprecios!#REF!</definedName>
    <definedName name="Mar">[12]MAR!$A$12:$H$33</definedName>
    <definedName name="Mar_C">[12]MAR!$A$35:$H$51</definedName>
    <definedName name="MarAbr">'[13]Mar-Abr'!$A$12:$H$34</definedName>
    <definedName name="MATERIAL_SELECCIONADO__BALASTO">'[3]LISTA DE PRECIOS'!$B$8</definedName>
    <definedName name="MaterialTub">#REF!</definedName>
    <definedName name="matgranular">[4]lisprecios!#REF!</definedName>
    <definedName name="MayJun">'[13]May-Jun'!$A$12:$H$32</definedName>
    <definedName name="MayJun_C">'[18]May-Jun'!$A$33:$H$52</definedName>
    <definedName name="MEZCLADORA">'[3]LISTA DE PRECIOS'!$B$80</definedName>
    <definedName name="MM">[4]lisprecios!#REF!</definedName>
    <definedName name="mortero14">#REF!</definedName>
    <definedName name="motobomba">'[4]PRESTACIONES SOCIALES'!#REF!</definedName>
    <definedName name="MUNIC">#REF!</definedName>
    <definedName name="MUNIC_PR">#REF!</definedName>
    <definedName name="MUNICIPIO">#REF!</definedName>
    <definedName name="NIPLE_EN_ACERO_DE_16__DE__L__3_0m">'[3]LISTA DE PRECIOS'!$B$36</definedName>
    <definedName name="Niqui">#REF!</definedName>
    <definedName name="NOMBE22">#REF!</definedName>
    <definedName name="NOMBRE1">#REF!</definedName>
    <definedName name="NOMBRE2">#REF!</definedName>
    <definedName name="NOMBRE22">#REF!</definedName>
    <definedName name="NOMBRE3">#REF!</definedName>
    <definedName name="Norte">#REF!</definedName>
    <definedName name="NovDic">'[13]Nov-Dic'!$A$12:$H$34</definedName>
    <definedName name="OC">#REF!</definedName>
    <definedName name="OFICIAL">'[3]LISTA DE PRECIOS'!$B$59</definedName>
    <definedName name="OOO">'[4]PRESTACIONES SOCIALES'!#REF!</definedName>
    <definedName name="OPERADOR_DE_CORTADORA_DE_PAVIMENTO">'[3]LISTA DE PRECIOS'!$B$70</definedName>
    <definedName name="P">[2]REAJUSTESACTA1PROVI!#REF!</definedName>
    <definedName name="PARAMETROS">#REF!</definedName>
    <definedName name="pasamuro">[4]lisprecios!#REF!</definedName>
    <definedName name="perfil">[4]lisprecios!#REF!</definedName>
    <definedName name="PERFIL_DEL_TRAMO">#REF!</definedName>
    <definedName name="PERFIL_EN_ANGULO_2__x_2">'[3]LISTA DE PRECIOS'!$B$34</definedName>
    <definedName name="peso">[8]Pilas!$AX$1:$AX$6</definedName>
    <definedName name="pinturavinilo">#REF!</definedName>
    <definedName name="plastocrete">[4]lisprecios!#REF!</definedName>
    <definedName name="PoMede">#REF!</definedName>
    <definedName name="PP">#REF!,#REF!</definedName>
    <definedName name="Ppto">#REF!</definedName>
    <definedName name="PPtoNorte">#REF!</definedName>
    <definedName name="precio">#REF!</definedName>
    <definedName name="precio2">#REF!</definedName>
    <definedName name="PrecioS">#REF!</definedName>
    <definedName name="Presupuesto_Obra_AR">[4]lisprecios!#REF!</definedName>
    <definedName name="PROF">#REF!</definedName>
    <definedName name="PROY">#REF!</definedName>
    <definedName name="PROYEC">#REF!</definedName>
    <definedName name="PROYECTO">#REF!</definedName>
    <definedName name="PUNTILLA_2.1_2_CC_104_UND_LB">'[3]LISTA DE PRECIOS'!$B$25</definedName>
    <definedName name="punto">#REF!</definedName>
    <definedName name="punto1">#REF!</definedName>
    <definedName name="Q">[4]lisprecios!#REF!</definedName>
    <definedName name="reparacion4">'[4]PRESTACIONES SOCIALES'!#REF!</definedName>
    <definedName name="RESU">#REF!</definedName>
    <definedName name="RET">#REF!</definedName>
    <definedName name="retr">#REF!</definedName>
    <definedName name="RETROEXCAVADORA_DE_LLANTAS">'[3]LISTA DE PRECIOS'!$B$86</definedName>
    <definedName name="RIELES">'[3]LISTA DE PRECIOS'!$B$93</definedName>
    <definedName name="rodaje">[4]lisprecios!#REF!</definedName>
    <definedName name="RTTT">'[4]PRESTACIONES SOCIALES'!#REF!</definedName>
    <definedName name="rueda">[4]lisprecios!#REF!</definedName>
    <definedName name="Sabaneta">'[5]SABANETA 3335'!$B$7:$L$475</definedName>
    <definedName name="sanitario">[4]lisprecios!$D$35</definedName>
    <definedName name="SAO">'[21]PRECIO SAO'!$A$4:$E$4479</definedName>
    <definedName name="SAOG7">#REF!</definedName>
    <definedName name="SAOG7OCTUBRE">#REF!</definedName>
    <definedName name="SD">#REF!</definedName>
    <definedName name="SENAL_DE_PARE___SIGA">'[3]LISTA DE PRECIOS'!$B$37</definedName>
    <definedName name="SENAL_TIPO_SP_101__VIA_EN_CONSTRUCCION">'[3]LISTA DE PRECIOS'!$B$39</definedName>
    <definedName name="SENAL_TIPO_SP_38__OBREROS_EN_LA_VIA">'[3]LISTA DE PRECIOS'!$B$40</definedName>
    <definedName name="SENAL_TIPO_SR_30__AVISO_A_30_MTS">'[3]LISTA DE PRECIOS'!$B$41</definedName>
    <definedName name="SepOct">'[13]Sep-Oct'!$A$12:$H$30</definedName>
    <definedName name="SepOct_C">'[18]Sep-Oct'!$A$31:$H$45</definedName>
    <definedName name="SOLDADURA_60.13_DE_1_8">'[3]LISTA DE PRECIOS'!$B$33</definedName>
    <definedName name="SUBTOTAL_PRESTACIONES_SOCIALES">#REF!</definedName>
    <definedName name="SUJETADORES_PARA_CABLE_DE_3_8">'[3]LISTA DE PRECIOS'!$B$32</definedName>
    <definedName name="Sum">'[22]Tabla 1.1'!#REF!</definedName>
    <definedName name="TABLA_3m_x_0_3m">'[3]LISTA DE PRECIOS'!$B$21</definedName>
    <definedName name="TABLERO_DE_DESVIO">'[3]LISTA DE PRECIOS'!$B$42</definedName>
    <definedName name="tablilla">#REF!</definedName>
    <definedName name="TANQUE">[23]Presupuesto!$A$7:$H$58</definedName>
    <definedName name="tapa">'[4]PRESTACIONES SOCIALES'!#REF!</definedName>
    <definedName name="Títulos">'[24]062'!$A$1:$G$7</definedName>
    <definedName name="_xlnm.Print_Titles" localSheetId="0">'Form 4'!$3:$9</definedName>
    <definedName name="Títulos_a_imprimir_IM">#REF!,#REF!</definedName>
    <definedName name="TO">#REF!</definedName>
    <definedName name="TOMA_Y_ROTURA_DE_CILINDROS_EN_LABORATORIO">'[3]LISTA DE PRECIOS'!$B$84</definedName>
    <definedName name="Tot_Act01">#REF!</definedName>
    <definedName name="Tot_Act02">#REF!</definedName>
    <definedName name="Tot_Act03">#REF!</definedName>
    <definedName name="TotalOpti">#REF!</definedName>
    <definedName name="TOTALOPTIM">[25]Hoja2!$E$11:$E$704</definedName>
    <definedName name="TOTALOPTIMIZACION">[25]Hoja2!$E$11:$E$704</definedName>
    <definedName name="TOTALREPOS">[25]Hoja2!$E$11:$E$704</definedName>
    <definedName name="TOTALREPOSICION">[25]Hoja2!$E$11:$E$704</definedName>
    <definedName name="TRANSPORTE_DE_CARGA_EN_ZONA_URBANA._INCLUYE_CARGUE_Y_DECARGUE">'[3]LISTA DE PRECIOS'!$B$95</definedName>
    <definedName name="TRANSPORTE_DE_CARGA_POR_AGUA__RIO_SINU">'[3]LISTA DE PRECIOS'!$B$96</definedName>
    <definedName name="TRANSPORTE_DE_MATERIALES_EN_VEHICULO_EJE_TANDEN_DE_ESTACA">'[3]LISTA DE PRECIOS'!$B$88</definedName>
    <definedName name="triturado">[4]lisprecios!$D$13</definedName>
    <definedName name="tubohg2">[4]lisprecios!#REF!</definedName>
    <definedName name="U">#REF!</definedName>
    <definedName name="UBICACION">'[8]Acero Muros'!$AS$16:$AS$28</definedName>
    <definedName name="unidades" localSheetId="0">'[26]Ppto EBAR Yuquita 02 22'!#REF!</definedName>
    <definedName name="unidades">'[26]Ppto EBAR Yuquita 02 22'!#REF!</definedName>
    <definedName name="UTIL">#REF!</definedName>
    <definedName name="UTILIDADES">#REF!</definedName>
    <definedName name="Var">[1]Varios.!$E$1:$E$65536</definedName>
    <definedName name="VB">[4]lisprecios!#REF!</definedName>
    <definedName name="VIBRADOR_DE_CONCRETO">'[3]LISTA DE PRECIOS'!$B$87</definedName>
    <definedName name="VIBROCOMPACTADOR_TIPO_CANGURO_CON_OPERADOR">'[3]LISTA DE PRECIOS'!$B$82</definedName>
    <definedName name="VIBROCOMPACTADOR_TIPO_RANA">'[3]LISTA DE PRECIOS'!$B$90</definedName>
    <definedName name="VOLQUETA_5_m3_INCLUYE_TRANSPORTE">'[3]LISTA DE PRECIOS'!$B$85</definedName>
    <definedName name="VV">[4]lisprecios!#REF!</definedName>
    <definedName name="WA">'[4]PRESTACIONES SOCIALES'!#REF!</definedName>
    <definedName name="WWW">[4]lisprecios!#REF!</definedName>
    <definedName name="YY">[4]lisprecios!#REF!</definedName>
    <definedName name="ZON">#REF!</definedName>
    <definedName name="ZONA">#REF!</definedName>
    <definedName name="ZONA_PR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5" i="1"/>
  <c r="H81" i="1"/>
  <c r="H83" i="1"/>
  <c r="H76" i="1"/>
  <c r="H68" i="1"/>
  <c r="H66" i="1"/>
  <c r="H62" i="1"/>
  <c r="H58" i="1"/>
  <c r="H54" i="1"/>
  <c r="H52" i="1"/>
  <c r="H48" i="1"/>
  <c r="H43" i="1"/>
  <c r="H41" i="1"/>
  <c r="H38" i="1"/>
  <c r="H36" i="1"/>
  <c r="H32" i="1"/>
  <c r="H23" i="1"/>
  <c r="H21" i="1"/>
  <c r="H18" i="1"/>
  <c r="H14" i="1"/>
  <c r="H10" i="1"/>
  <c r="H71" i="1"/>
  <c r="H70" i="1"/>
  <c r="H69" i="1"/>
  <c r="H67" i="1"/>
  <c r="H65" i="1"/>
  <c r="H64" i="1"/>
  <c r="H63" i="1"/>
  <c r="H59" i="1"/>
  <c r="H57" i="1"/>
  <c r="H56" i="1"/>
  <c r="H55" i="1"/>
  <c r="H53" i="1"/>
  <c r="H51" i="1"/>
  <c r="H50" i="1"/>
  <c r="H49" i="1"/>
  <c r="H46" i="1"/>
  <c r="H45" i="1"/>
  <c r="H44" i="1"/>
  <c r="H42" i="1"/>
  <c r="H40" i="1"/>
  <c r="H39" i="1"/>
  <c r="H37" i="1"/>
  <c r="H35" i="1"/>
  <c r="H34" i="1"/>
  <c r="H33" i="1"/>
  <c r="H30" i="1"/>
  <c r="H29" i="1"/>
  <c r="H28" i="1"/>
  <c r="H27" i="1"/>
  <c r="H26" i="1"/>
  <c r="H25" i="1"/>
  <c r="H24" i="1"/>
  <c r="H22" i="1"/>
  <c r="H20" i="1"/>
  <c r="H19" i="1"/>
  <c r="H17" i="1"/>
  <c r="H16" i="1"/>
  <c r="H13" i="1"/>
  <c r="H12" i="1"/>
  <c r="H11" i="1" l="1"/>
  <c r="H82" i="1" l="1"/>
  <c r="H75" i="1"/>
  <c r="F59" i="1" l="1"/>
  <c r="F42" i="1" l="1"/>
  <c r="F27" i="1"/>
  <c r="F26" i="1"/>
  <c r="F24" i="1"/>
  <c r="F28" i="1"/>
  <c r="F25" i="1"/>
  <c r="F71" i="1" l="1"/>
  <c r="F70" i="1"/>
  <c r="F69" i="1"/>
  <c r="F65" i="1"/>
  <c r="F64" i="1"/>
  <c r="F63" i="1"/>
  <c r="F57" i="1"/>
  <c r="F56" i="1"/>
  <c r="F55" i="1"/>
  <c r="F49" i="1" l="1"/>
  <c r="F51" i="1"/>
  <c r="F50" i="1"/>
  <c r="C36" i="1" l="1"/>
  <c r="C14" i="1" l="1"/>
  <c r="C11" i="1"/>
  <c r="C12" i="1" s="1"/>
  <c r="C13" i="1" s="1"/>
  <c r="C16" i="1" l="1"/>
  <c r="C17" i="1" s="1"/>
  <c r="C18" i="1" s="1"/>
  <c r="C19" i="1" l="1"/>
  <c r="C20" i="1" s="1"/>
  <c r="C21" i="1" s="1"/>
  <c r="C22" i="1" l="1"/>
  <c r="C23" i="1" s="1"/>
  <c r="C24" i="1" l="1"/>
  <c r="C25" i="1" l="1"/>
  <c r="C26" i="1" l="1"/>
  <c r="C27" i="1" l="1"/>
  <c r="C28" i="1" s="1"/>
  <c r="C29" i="1" s="1"/>
  <c r="C30" i="1" l="1"/>
  <c r="C32" i="1" s="1"/>
  <c r="C33" i="1" l="1"/>
  <c r="C34" i="1" l="1"/>
  <c r="C37" i="1" l="1"/>
  <c r="C38" i="1" s="1"/>
  <c r="C39" i="1" l="1"/>
  <c r="C40" i="1" s="1"/>
  <c r="C41" i="1" s="1"/>
  <c r="C42" i="1" l="1"/>
  <c r="C43" i="1" s="1"/>
  <c r="C48" i="1" l="1"/>
  <c r="C44" i="1"/>
  <c r="C45" i="1" s="1"/>
  <c r="C46" i="1" l="1"/>
  <c r="C49" i="1"/>
  <c r="C50" i="1" s="1"/>
  <c r="C51" i="1" l="1"/>
  <c r="C52" i="1"/>
  <c r="C54" i="1" s="1"/>
  <c r="C53" i="1" l="1"/>
  <c r="C55" i="1"/>
  <c r="C56" i="1" s="1"/>
  <c r="C57" i="1" l="1"/>
  <c r="C58" i="1"/>
  <c r="C59" i="1" l="1"/>
  <c r="C62" i="1"/>
  <c r="C63" i="1" l="1"/>
  <c r="C64" i="1" l="1"/>
  <c r="C65" i="1" s="1"/>
  <c r="C66" i="1"/>
  <c r="C67" i="1" l="1"/>
  <c r="C69" i="1" l="1"/>
  <c r="C70" i="1" s="1"/>
  <c r="C71" i="1" s="1"/>
</calcChain>
</file>

<file path=xl/sharedStrings.xml><?xml version="1.0" encoding="utf-8"?>
<sst xmlns="http://schemas.openxmlformats.org/spreadsheetml/2006/main" count="143" uniqueCount="96">
  <si>
    <t>CONSTRUCCIÓN DE REDES DE ALCANTARILLADO  DISTRITO SUR, FASE III (BARRIO OBRERO) - MUNICIPIO DE TURBO
ESPECIFICACIONES, CANTIDADES DE OBRA Y PRESUPUESTO</t>
  </si>
  <si>
    <t>ESPECIFICACIÓN</t>
  </si>
  <si>
    <t>ÍTEM</t>
  </si>
  <si>
    <t>DESCRIPCIÓN</t>
  </si>
  <si>
    <t>UNIDAD</t>
  </si>
  <si>
    <t xml:space="preserve">CANTIDAD </t>
  </si>
  <si>
    <t>VALOR UNITARIO</t>
  </si>
  <si>
    <t>VALOR TOTAL</t>
  </si>
  <si>
    <t>%</t>
  </si>
  <si>
    <t>OBRA CIVIL</t>
  </si>
  <si>
    <t>EXCAVACIÓN</t>
  </si>
  <si>
    <t>103, 104, 107, 107.1, 107.A1, 107.2, 201, 201.A1, 201.N1</t>
  </si>
  <si>
    <t>Manual o mecanica en materialSeco, entre 0 m y 2 m de profunidad</t>
  </si>
  <si>
    <t>m3</t>
  </si>
  <si>
    <t>Húmedo , entre 0 m y 2 m de profunidad (incluye manejo de aguas)</t>
  </si>
  <si>
    <t>Húmedo , entre 2 m y 4 m de profunidad  (incluye manejo de aguas)</t>
  </si>
  <si>
    <t>MOVIMIENTO DE TIERRA</t>
  </si>
  <si>
    <t>ENTIBADOS</t>
  </si>
  <si>
    <t xml:space="preserve">Entibado en madera temporal </t>
  </si>
  <si>
    <t>m2</t>
  </si>
  <si>
    <t>Entibado en madera Permanente</t>
  </si>
  <si>
    <t>LLENOS Y APISONADO</t>
  </si>
  <si>
    <t>204, 204.A1</t>
  </si>
  <si>
    <t>Lleno y apisonado de zanjas y apiques con material selecto de la excavación</t>
  </si>
  <si>
    <t>Lleno y apisonado de zanjas y apiques con material de préstamo (crudo de rio)</t>
  </si>
  <si>
    <t>DISPOSICIÓN DE MATERIAL SOBRANTE</t>
  </si>
  <si>
    <t>Retiro y disposición final de material sobrante a cualquier distancia</t>
  </si>
  <si>
    <t>205
205.A1</t>
  </si>
  <si>
    <t>CAMARA DE INSPECCIÓN</t>
  </si>
  <si>
    <t>Cilindro de la cámara 1.2m, concéntrica vaciada en situ</t>
  </si>
  <si>
    <t>201, 201A1, 204, 204.A1, 205, 302, 303, 303.A1, 501, 501A1, 601, 800, 807, 807.A1, 808, 808.A1</t>
  </si>
  <si>
    <t>m</t>
  </si>
  <si>
    <t>Base y Cañuela pozo de inspección para tuberías entre 8" a 24" (concreto f´c= 21MPa elaborado. en obra)</t>
  </si>
  <si>
    <t>un</t>
  </si>
  <si>
    <t>Suministro, transporte y colocación Cono concéntrico d=1.2m h=0.75m</t>
  </si>
  <si>
    <t>Suministro, transporte y colocaciónJuego de cuello y anillo para cámara de inspección</t>
  </si>
  <si>
    <t>Suministro, transporte y colocación de tapas de concreto de 28Mpa para cámaras de inspección, según diseño</t>
  </si>
  <si>
    <t>Suministro, transporte e instalación de peldaños galvanizados tipo uña de gato, en acero corrugado de Ø3/4"</t>
  </si>
  <si>
    <t>Construcción de tapa losa en concreto F'c=28 Mpa para cámara de inspección</t>
  </si>
  <si>
    <t>PAVIMENTO</t>
  </si>
  <si>
    <t>SUMINISTRO Y COLOCACIÓN DE ENTRESUELO</t>
  </si>
  <si>
    <t>404, 803, 801</t>
  </si>
  <si>
    <t>Suministro, transporte y colocación de lleno con triturado 3/4" (19mm) y 1" (25mm)</t>
  </si>
  <si>
    <t>m³</t>
  </si>
  <si>
    <t>300, 303.A1, 303.A2</t>
  </si>
  <si>
    <t>Suministro, transporte, colocación y compactación de base granular</t>
  </si>
  <si>
    <t>CORTE, ROTURA Y RETIRO DE PAVIMENTO</t>
  </si>
  <si>
    <t xml:space="preserve">Corte, rotura y retiro de pavimento rígido (maximo 20Km)  </t>
  </si>
  <si>
    <t>SUMINISTRO Y COLOCACION DE PAVIMENTO</t>
  </si>
  <si>
    <t>Pavimento rígido de 28MPa  (hasta espesor 0 .20m)</t>
  </si>
  <si>
    <t>Construcción de andén en concreto (inlcuye base o entre suelo 20 cm,  resistencia 21 Mpa, e= concreto 8 cm)</t>
  </si>
  <si>
    <t>CAJA DOMICILIARIA  (0.6x0.6x0.8 m)</t>
  </si>
  <si>
    <t>Caja de empalme para domiciliaria en anden o zona verde. En bloque de concreto de 0,1x0,2x0,4m. (incluye tapa y herraje)</t>
  </si>
  <si>
    <t>CIMENTACION</t>
  </si>
  <si>
    <t xml:space="preserve">según planos </t>
  </si>
  <si>
    <t>Suministro, transporte y colocación de Geotextil No tejido de 2000 o similar</t>
  </si>
  <si>
    <t>Suministro, transporte y colocación de Pilotes de madera inmunizada de Ø=0.15m</t>
  </si>
  <si>
    <t>Elaboración y Colocación de Concreto 210kg/cm2 para anclajes (incluye formaletería y Clavos)</t>
  </si>
  <si>
    <t>TRANSPORTE E INSTALACIÓN</t>
  </si>
  <si>
    <t>Transporte e Instalación  de tubería de PE para Acueducto PE 100 PN 6 RDE 26,(incluye nivelación)  en los siguientes diámetros nominales:</t>
  </si>
  <si>
    <t xml:space="preserve"> 800, 801, 801.A1, 801.A2, 803, 803.A1, 806</t>
  </si>
  <si>
    <t>Tubería PE Øint. 184.6mm</t>
  </si>
  <si>
    <t>Tubería PE Øint. 230.8mm</t>
  </si>
  <si>
    <t>Tubería PE Øint. 290.8mm</t>
  </si>
  <si>
    <t>Transporte e instalación de tubería de PE para Alcantarillado SN 8  en los siguientes diámetros nominales:</t>
  </si>
  <si>
    <t>Tubería PE Øint. 145mm</t>
  </si>
  <si>
    <t>Transporte y colocación de kit domiciliario en PE, incluye empaque, codo de 45° y espigo, en los siguientes diámetros:</t>
  </si>
  <si>
    <t>184.6 mm x 147.7 mm</t>
  </si>
  <si>
    <t>800, 801, 801.A1, 801.A2, 803, 803.A1, 806</t>
  </si>
  <si>
    <t>230.8 mm x 147.7 mm</t>
  </si>
  <si>
    <t>290.8 mm x 147.7 mm</t>
  </si>
  <si>
    <t>Referenciación de redes por elemento (Incluye recopilación de información de campo, cuadros en excel, actualización y entrega de planos)</t>
  </si>
  <si>
    <r>
      <rPr>
        <strike/>
        <sz val="11"/>
        <color theme="1"/>
        <rFont val="Arial"/>
        <family val="2"/>
      </rPr>
      <t>414</t>
    </r>
    <r>
      <rPr>
        <sz val="11"/>
        <color theme="1"/>
        <rFont val="Arial"/>
        <family val="2"/>
      </rPr>
      <t xml:space="preserve">
Según manual de referenciación última versión, 414.A1</t>
    </r>
  </si>
  <si>
    <t>Refererenciación de redes por elemento (Incluye recopilación de información de campo, cuadros en excel, actualización y entrega de planos)</t>
  </si>
  <si>
    <t>Suministro de tubería de PE para Acueducto PE 100 PN 6 RDE 26,(incluye nivelación) en los siguientes diámetros nominales:</t>
  </si>
  <si>
    <t>Suministro de tubería de PE para Alcantarillado SN 8  en los siguientes diámetros nominales:</t>
  </si>
  <si>
    <t>Suministro de kit domiciliario en PE, incluye empaque, codo de 45° y espigo, en los siguientes diámetros:</t>
  </si>
  <si>
    <t>Ver plano (ALC_TUR_OBR_DET_2)</t>
  </si>
  <si>
    <t>Suministro, transporte, colocación de camara de inspección (Ø=1,5m y h=2,5m)  con valvula compuerta tipo guillotina 10" x 10" con pasamuro (Acero inoxidable), muros y base de soporte de compuerta en concreto.</t>
  </si>
  <si>
    <t>A</t>
  </si>
  <si>
    <t>ADMINISTRACIÓN:</t>
  </si>
  <si>
    <t>a</t>
  </si>
  <si>
    <t>IMPREVISTOS:</t>
  </si>
  <si>
    <t>UTILIDAD:</t>
  </si>
  <si>
    <t xml:space="preserve">IVA SOBRE LA UTILIDAD </t>
  </si>
  <si>
    <t>TOTAL PRESUPUESTO  OBRA CIVIL</t>
  </si>
  <si>
    <t>"A+a"</t>
  </si>
  <si>
    <t>B</t>
  </si>
  <si>
    <t>b</t>
  </si>
  <si>
    <t>TOTAL PRESUPUESTO  SUMINISTROS</t>
  </si>
  <si>
    <t>"B+b"</t>
  </si>
  <si>
    <t>TOTAL PRESUPUESTO  (OBRA CIVIL + SUMINISTROS)</t>
  </si>
  <si>
    <t>COSTO DIRECTO OBRA CIVIL:  (CAPITULOS 1 al 14)</t>
  </si>
  <si>
    <t>SUMINISTROS TUBERÍAS Y ACCESORIOS</t>
  </si>
  <si>
    <t>COSTO DIRECTO SUMINISTROS DE TUBERÍA Y ACCESORIOS, INCLUYEN IVA (CAPITULOS 15 AL 17):</t>
  </si>
  <si>
    <t xml:space="preserve">FORMATO 4 – CANTIDADES, VALORES UNITARIO Y VALORES TOTALES
GRUPO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</si>
</sst>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"/>
    <numFmt numFmtId="167" formatCode="0.0"/>
    <numFmt numFmtId="168" formatCode="_(&quot;$&quot;\ * #,##0.00_);_(&quot;$&quot;\ * \(#,##0.00\);_(&quot;$&quot;\ * &quot;-&quot;??_);_(@_)"/>
    <numFmt numFmtId="169" formatCode="&quot;$&quot;\ #,##0_);[Red]\(&quot;$&quot;\ #,##0\)"/>
    <numFmt numFmtId="170" formatCode="_(&quot;$&quot;\ * #,##0_);_(&quot;$&quot;\ * \(#,##0\);_(&quot;$&quot;\ * &quot;-&quot;_);_(@_)"/>
    <numFmt numFmtId="171" formatCode="0.0000"/>
    <numFmt numFmtId="172" formatCode="#,##0.000"/>
    <numFmt numFmtId="173" formatCode="_-* #,##0.00\ _$_-;\-* #,##0.00\ _$_-;_-* &quot;-&quot;??\ _$_-;_-@_-"/>
    <numFmt numFmtId="174" formatCode="##0"/>
    <numFmt numFmtId="175" formatCode="0.000"/>
    <numFmt numFmtId="176" formatCode="#,"/>
    <numFmt numFmtId="177" formatCode="&quot;$&quot;#,##0\ ;\(&quot;$&quot;#,##0\)"/>
    <numFmt numFmtId="178" formatCode="\$#,##0\ ;\(\$#,##0\)"/>
    <numFmt numFmtId="179" formatCode="##0&quot;°&quot;00&quot;'&quot;00&quot;''&quot;"/>
    <numFmt numFmtId="180" formatCode="0&quot; in&quot;"/>
    <numFmt numFmtId="181" formatCode="0&quot; in²&quot;"/>
    <numFmt numFmtId="182" formatCode="&quot;K&quot;0&quot;+&quot;000.00"/>
    <numFmt numFmtId="183" formatCode="0&quot; kg&quot;"/>
    <numFmt numFmtId="184" formatCode="0&quot; kg/m&quot;"/>
    <numFmt numFmtId="185" formatCode="0.0&quot; kgf/cm²&quot;"/>
    <numFmt numFmtId="186" formatCode="0&quot; kg-m&quot;"/>
    <numFmt numFmtId="187" formatCode="0&quot; kN&quot;"/>
    <numFmt numFmtId="188" formatCode="0&quot; kN/m&quot;"/>
    <numFmt numFmtId="189" formatCode="0&quot; kN-m&quot;"/>
    <numFmt numFmtId="190" formatCode="0&quot; l&quot;"/>
    <numFmt numFmtId="191" formatCode="0&quot; l/s&quot;"/>
    <numFmt numFmtId="192" formatCode="0&quot; m&quot;"/>
    <numFmt numFmtId="193" formatCode="0&quot; m/s&quot;"/>
    <numFmt numFmtId="194" formatCode="0&quot; m²&quot;"/>
    <numFmt numFmtId="195" formatCode="0&quot; m³&quot;"/>
    <numFmt numFmtId="196" formatCode="0&quot; m³/s&quot;"/>
    <numFmt numFmtId="197" formatCode="0&quot; mca&quot;"/>
    <numFmt numFmtId="198" formatCode="0&quot; mm&quot;"/>
    <numFmt numFmtId="199" formatCode="0&quot; MPa&quot;"/>
    <numFmt numFmtId="200" formatCode="0&quot; N&quot;"/>
    <numFmt numFmtId="201" formatCode="0&quot; psi&quot;"/>
    <numFmt numFmtId="202" formatCode="0&quot; s&quot;"/>
    <numFmt numFmtId="203" formatCode="0&quot; t&quot;"/>
    <numFmt numFmtId="204" formatCode="0&quot; t/m&quot;"/>
    <numFmt numFmtId="205" formatCode="0&quot; t-m&quot;"/>
    <numFmt numFmtId="206" formatCode="_ [$€-2]\ * #,##0.00_ ;_ [$€-2]\ * \-#,##0.00_ ;_ [$€-2]\ * &quot;-&quot;??_ "/>
    <numFmt numFmtId="207" formatCode="_([$€]* #,##0.00_);_([$€]* \(#,##0.00\);_([$€]* &quot;-&quot;??_);_(@_)"/>
    <numFmt numFmtId="208" formatCode=";;"/>
    <numFmt numFmtId="209" formatCode="#0&quot;.&quot;000&quot;´&quot;000&quot;.&quot;000"/>
    <numFmt numFmtId="210" formatCode="##0&quot;.&quot;000"/>
    <numFmt numFmtId="211" formatCode="_ &quot;$&quot;\ * #,##0.00_ ;_ &quot;$&quot;\ * \-#,##0.00_ ;_ &quot;$&quot;\ * &quot;-&quot;??_ ;_ @_ "/>
    <numFmt numFmtId="212" formatCode="&quot;$&quot;\ #,##0;[Red]&quot;$&quot;\ \-#,##0"/>
    <numFmt numFmtId="213" formatCode="_ * #,##0.00_ ;_ * \-#,##0.00_ ;_ * &quot;-&quot;??_ ;_ @_ "/>
    <numFmt numFmtId="214" formatCode="&quot;$&quot;\ #,##0"/>
    <numFmt numFmtId="215" formatCode="_-* #,##0.00\ _P_t_s_-;\-* #,##0.00\ _P_t_s_-;_-* &quot;-&quot;??\ _P_t_s_-;_-@_-"/>
    <numFmt numFmtId="216" formatCode="[$$-240A]\ #,##0.00"/>
    <numFmt numFmtId="217" formatCode="&quot;Verdadero&quot;;&quot;Verdadero&quot;;&quot;Falso&quot;"/>
    <numFmt numFmtId="218" formatCode="&quot;Sí&quot;;&quot;Sí&quot;;&quot;No&quot;"/>
    <numFmt numFmtId="219" formatCode="##0&quot;´&quot;000&quot;.&quot;000"/>
    <numFmt numFmtId="220" formatCode="&quot;$&quot;\ #,##0;&quot;$&quot;\ \-#,##0"/>
    <numFmt numFmtId="221" formatCode="&quot;$&quot;\ #,##0.00;[Red]&quot;$&quot;\ \-#,##0.00"/>
    <numFmt numFmtId="222" formatCode="&quot;$&quot;#,##0.00;[Red]&quot;$&quot;\-#,##0.00"/>
    <numFmt numFmtId="223" formatCode="#,##0.00\ _p_t_a"/>
    <numFmt numFmtId="224" formatCode="\$#,##0.00\ ;\(\$#,##0.00\)"/>
    <numFmt numFmtId="225" formatCode="#0&quot;.&quot;"/>
    <numFmt numFmtId="226" formatCode="_(* #,##0\ &quot;pta&quot;_);_(* \(#,##0\ &quot;pta&quot;\);_(* &quot;-&quot;??\ &quot;pta&quot;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sz val="1"/>
      <color indexed="16"/>
      <name val="Courier"/>
      <family val="3"/>
    </font>
    <font>
      <sz val="10"/>
      <color indexed="24"/>
      <name val="Arial"/>
      <family val="2"/>
    </font>
    <font>
      <sz val="12"/>
      <color indexed="24"/>
      <name val="Arial"/>
      <family val="2"/>
    </font>
    <font>
      <b/>
      <i/>
      <sz val="11"/>
      <color rgb="FF0070C0"/>
      <name val="Consolas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5"/>
      <color theme="3"/>
      <name val="Consolas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b/>
      <sz val="15"/>
      <color indexed="56"/>
      <name val="Calibri"/>
      <family val="2"/>
    </font>
    <font>
      <sz val="18"/>
      <name val="Arial"/>
      <family val="2"/>
    </font>
    <font>
      <b/>
      <sz val="10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u/>
      <sz val="8.5"/>
      <color indexed="12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name val="Consolas"/>
      <family val="3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onsolas"/>
      <family val="3"/>
    </font>
    <font>
      <b/>
      <sz val="11"/>
      <color indexed="8"/>
      <name val="Calibri"/>
      <family val="2"/>
    </font>
    <font>
      <b/>
      <sz val="11"/>
      <color theme="1"/>
      <name val="Arial Narrow"/>
      <family val="2"/>
    </font>
    <font>
      <b/>
      <sz val="14"/>
      <name val="Calibri"/>
      <family val="2"/>
      <scheme val="minor"/>
    </font>
    <font>
      <b/>
      <sz val="12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1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31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/>
    <xf numFmtId="9" fontId="6" fillId="0" borderId="0" applyFont="0" applyFill="0" applyBorder="0" applyAlignment="0" applyProtection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3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7" borderId="23" applyNumberFormat="0" applyAlignment="0" applyProtection="0"/>
    <xf numFmtId="0" fontId="21" fillId="36" borderId="23" applyNumberFormat="0" applyAlignment="0" applyProtection="0"/>
    <xf numFmtId="0" fontId="21" fillId="37" borderId="23" applyNumberFormat="0" applyAlignment="0" applyProtection="0"/>
    <xf numFmtId="0" fontId="21" fillId="36" borderId="23" applyNumberFormat="0" applyAlignment="0" applyProtection="0"/>
    <xf numFmtId="0" fontId="21" fillId="37" borderId="23" applyNumberFormat="0" applyAlignment="0" applyProtection="0"/>
    <xf numFmtId="0" fontId="21" fillId="36" borderId="23" applyNumberFormat="0" applyAlignment="0" applyProtection="0"/>
    <xf numFmtId="0" fontId="21" fillId="37" borderId="23" applyNumberFormat="0" applyAlignment="0" applyProtection="0"/>
    <xf numFmtId="0" fontId="21" fillId="36" borderId="23" applyNumberFormat="0" applyAlignment="0" applyProtection="0"/>
    <xf numFmtId="0" fontId="21" fillId="37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1" fillId="36" borderId="23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9" borderId="24" applyNumberFormat="0" applyAlignment="0" applyProtection="0"/>
    <xf numFmtId="0" fontId="22" fillId="38" borderId="24" applyNumberFormat="0" applyAlignment="0" applyProtection="0"/>
    <xf numFmtId="0" fontId="22" fillId="39" borderId="24" applyNumberFormat="0" applyAlignment="0" applyProtection="0"/>
    <xf numFmtId="0" fontId="22" fillId="38" borderId="24" applyNumberFormat="0" applyAlignment="0" applyProtection="0"/>
    <xf numFmtId="0" fontId="22" fillId="39" borderId="24" applyNumberFormat="0" applyAlignment="0" applyProtection="0"/>
    <xf numFmtId="0" fontId="22" fillId="38" borderId="24" applyNumberFormat="0" applyAlignment="0" applyProtection="0"/>
    <xf numFmtId="0" fontId="22" fillId="39" borderId="24" applyNumberFormat="0" applyAlignment="0" applyProtection="0"/>
    <xf numFmtId="0" fontId="22" fillId="38" borderId="24" applyNumberFormat="0" applyAlignment="0" applyProtection="0"/>
    <xf numFmtId="0" fontId="22" fillId="39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2" fillId="38" borderId="24" applyNumberFormat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2" fillId="38" borderId="24" applyNumberFormat="0" applyAlignment="0" applyProtection="0"/>
    <xf numFmtId="174" fontId="10" fillId="0" borderId="19">
      <alignment horizontal="right"/>
    </xf>
    <xf numFmtId="2" fontId="10" fillId="0" borderId="0"/>
    <xf numFmtId="175" fontId="10" fillId="0" borderId="0"/>
    <xf numFmtId="171" fontId="24" fillId="0" borderId="0"/>
    <xf numFmtId="176" fontId="25" fillId="0" borderId="0">
      <protection locked="0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6" fontId="25" fillId="0" borderId="0">
      <protection locked="0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6" fontId="25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7" fillId="0" borderId="0" applyProtection="0"/>
    <xf numFmtId="179" fontId="28" fillId="0" borderId="0">
      <protection locked="0"/>
    </xf>
    <xf numFmtId="0" fontId="28" fillId="0" borderId="0">
      <protection locked="0"/>
    </xf>
    <xf numFmtId="180" fontId="28" fillId="0" borderId="0">
      <protection locked="0"/>
    </xf>
    <xf numFmtId="181" fontId="28" fillId="0" borderId="0">
      <protection locked="0"/>
    </xf>
    <xf numFmtId="182" fontId="28" fillId="0" borderId="0">
      <protection locked="0"/>
    </xf>
    <xf numFmtId="183" fontId="28" fillId="0" borderId="0">
      <protection locked="0"/>
    </xf>
    <xf numFmtId="184" fontId="28" fillId="0" borderId="0">
      <protection locked="0"/>
    </xf>
    <xf numFmtId="185" fontId="28" fillId="0" borderId="0">
      <protection locked="0"/>
    </xf>
    <xf numFmtId="186" fontId="28" fillId="0" borderId="0">
      <protection locked="0"/>
    </xf>
    <xf numFmtId="187" fontId="28" fillId="0" borderId="0">
      <protection locked="0"/>
    </xf>
    <xf numFmtId="188" fontId="28" fillId="0" borderId="0">
      <protection locked="0"/>
    </xf>
    <xf numFmtId="189" fontId="28" fillId="0" borderId="0">
      <protection locked="0"/>
    </xf>
    <xf numFmtId="190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3" fontId="28" fillId="0" borderId="0">
      <protection locked="0"/>
    </xf>
    <xf numFmtId="194" fontId="28" fillId="0" borderId="0">
      <protection locked="0"/>
    </xf>
    <xf numFmtId="195" fontId="28" fillId="0" borderId="0">
      <protection locked="0"/>
    </xf>
    <xf numFmtId="196" fontId="28" fillId="0" borderId="0">
      <protection locked="0"/>
    </xf>
    <xf numFmtId="197" fontId="28" fillId="0" borderId="0">
      <protection locked="0"/>
    </xf>
    <xf numFmtId="198" fontId="28" fillId="0" borderId="0">
      <protection locked="0"/>
    </xf>
    <xf numFmtId="199" fontId="28" fillId="0" borderId="0">
      <protection locked="0"/>
    </xf>
    <xf numFmtId="200" fontId="28" fillId="0" borderId="0">
      <protection locked="0"/>
    </xf>
    <xf numFmtId="201" fontId="28" fillId="0" borderId="0">
      <protection locked="0"/>
    </xf>
    <xf numFmtId="202" fontId="28" fillId="0" borderId="0">
      <protection locked="0"/>
    </xf>
    <xf numFmtId="203" fontId="28" fillId="0" borderId="0">
      <protection locked="0"/>
    </xf>
    <xf numFmtId="204" fontId="28" fillId="0" borderId="0">
      <protection locked="0"/>
    </xf>
    <xf numFmtId="205" fontId="28" fillId="0" borderId="0">
      <protection locked="0"/>
    </xf>
    <xf numFmtId="0" fontId="29" fillId="0" borderId="0" applyProtection="0"/>
    <xf numFmtId="0" fontId="30" fillId="0" borderId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15" borderId="23" applyNumberFormat="0" applyAlignment="0" applyProtection="0"/>
    <xf numFmtId="0" fontId="33" fillId="9" borderId="23" applyNumberFormat="0" applyAlignment="0" applyProtection="0"/>
    <xf numFmtId="0" fontId="33" fillId="15" borderId="23" applyNumberFormat="0" applyAlignment="0" applyProtection="0"/>
    <xf numFmtId="0" fontId="33" fillId="9" borderId="23" applyNumberFormat="0" applyAlignment="0" applyProtection="0"/>
    <xf numFmtId="0" fontId="33" fillId="15" borderId="23" applyNumberFormat="0" applyAlignment="0" applyProtection="0"/>
    <xf numFmtId="0" fontId="33" fillId="9" borderId="23" applyNumberFormat="0" applyAlignment="0" applyProtection="0"/>
    <xf numFmtId="0" fontId="33" fillId="15" borderId="23" applyNumberFormat="0" applyAlignment="0" applyProtection="0"/>
    <xf numFmtId="0" fontId="33" fillId="9" borderId="23" applyNumberFormat="0" applyAlignment="0" applyProtection="0"/>
    <xf numFmtId="0" fontId="33" fillId="15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3" fillId="9" borderId="23" applyNumberFormat="0" applyAlignment="0" applyProtection="0"/>
    <xf numFmtId="0" fontId="34" fillId="0" borderId="0">
      <alignment vertical="top"/>
    </xf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" fontId="27" fillId="0" borderId="0" applyProtection="0"/>
    <xf numFmtId="4" fontId="27" fillId="0" borderId="0" applyProtection="0"/>
    <xf numFmtId="176" fontId="25" fillId="0" borderId="0">
      <protection locked="0"/>
    </xf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20" fillId="6" borderId="0" applyNumberFormat="0" applyBorder="0" applyAlignment="0" applyProtection="0"/>
    <xf numFmtId="0" fontId="37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2" fillId="0" borderId="0" applyNumberFormat="0" applyFill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3" fillId="9" borderId="23" applyNumberFormat="0" applyAlignment="0" applyProtection="0"/>
    <xf numFmtId="0" fontId="23" fillId="0" borderId="25" applyNumberFormat="0" applyFill="0" applyAlignment="0" applyProtection="0"/>
    <xf numFmtId="209" fontId="10" fillId="0" borderId="0">
      <alignment horizontal="right"/>
    </xf>
    <xf numFmtId="210" fontId="10" fillId="0" borderId="0" applyFont="0" applyFill="0" applyBorder="0" applyAlignment="0">
      <alignment horizont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" fontId="6" fillId="0" borderId="0" applyBorder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1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3" fontId="15" fillId="0" borderId="0" applyFont="0" applyFill="0" applyBorder="0" applyAlignment="0" applyProtection="0"/>
    <xf numFmtId="215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0" fontId="14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219" fontId="10" fillId="0" borderId="0">
      <alignment horizontal="right"/>
    </xf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ill="0" applyBorder="0" applyAlignment="0" applyProtection="0"/>
    <xf numFmtId="17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8" fontId="17" fillId="0" borderId="0" applyFont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6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22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224" fontId="27" fillId="0" borderId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225" fontId="10" fillId="0" borderId="0" applyFont="0" applyFill="0" applyBorder="0" applyAlignment="0">
      <alignment horizontal="center"/>
    </xf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7" borderId="29" applyNumberFormat="0" applyAlignment="0" applyProtection="0"/>
    <xf numFmtId="0" fontId="6" fillId="46" borderId="29" applyNumberFormat="0" applyFont="0" applyAlignment="0" applyProtection="0"/>
    <xf numFmtId="0" fontId="6" fillId="47" borderId="29" applyNumberFormat="0" applyAlignment="0" applyProtection="0"/>
    <xf numFmtId="0" fontId="6" fillId="46" borderId="29" applyNumberFormat="0" applyFont="0" applyAlignment="0" applyProtection="0"/>
    <xf numFmtId="0" fontId="6" fillId="47" borderId="29" applyNumberFormat="0" applyAlignment="0" applyProtection="0"/>
    <xf numFmtId="0" fontId="6" fillId="46" borderId="29" applyNumberFormat="0" applyFont="0" applyAlignment="0" applyProtection="0"/>
    <xf numFmtId="0" fontId="6" fillId="47" borderId="29" applyNumberFormat="0" applyAlignment="0" applyProtection="0"/>
    <xf numFmtId="0" fontId="6" fillId="46" borderId="29" applyNumberFormat="0" applyFont="0" applyAlignment="0" applyProtection="0"/>
    <xf numFmtId="0" fontId="6" fillId="47" borderId="29" applyNumberForma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17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6" fillId="46" borderId="29" applyNumberFormat="0" applyFont="0" applyAlignment="0" applyProtection="0"/>
    <xf numFmtId="0" fontId="47" fillId="36" borderId="30" applyNumberFormat="0" applyAlignment="0" applyProtection="0"/>
    <xf numFmtId="176" fontId="25" fillId="0" borderId="0">
      <protection locked="0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8" fillId="0" borderId="0">
      <alignment vertical="top"/>
    </xf>
    <xf numFmtId="179" fontId="49" fillId="48" borderId="0">
      <protection hidden="1"/>
    </xf>
    <xf numFmtId="0" fontId="49" fillId="0" borderId="0">
      <protection hidden="1"/>
    </xf>
    <xf numFmtId="180" fontId="49" fillId="48" borderId="0">
      <protection hidden="1"/>
    </xf>
    <xf numFmtId="181" fontId="49" fillId="48" borderId="0">
      <protection hidden="1"/>
    </xf>
    <xf numFmtId="182" fontId="49" fillId="48" borderId="0">
      <protection hidden="1"/>
    </xf>
    <xf numFmtId="183" fontId="49" fillId="48" borderId="0">
      <protection hidden="1"/>
    </xf>
    <xf numFmtId="184" fontId="49" fillId="48" borderId="0">
      <protection hidden="1"/>
    </xf>
    <xf numFmtId="185" fontId="49" fillId="48" borderId="0">
      <protection hidden="1"/>
    </xf>
    <xf numFmtId="186" fontId="49" fillId="48" borderId="0">
      <protection hidden="1"/>
    </xf>
    <xf numFmtId="187" fontId="49" fillId="48" borderId="0">
      <protection hidden="1"/>
    </xf>
    <xf numFmtId="188" fontId="49" fillId="48" borderId="0">
      <protection hidden="1"/>
    </xf>
    <xf numFmtId="189" fontId="49" fillId="48" borderId="0">
      <protection hidden="1"/>
    </xf>
    <xf numFmtId="190" fontId="49" fillId="48" borderId="0">
      <protection hidden="1"/>
    </xf>
    <xf numFmtId="191" fontId="49" fillId="48" borderId="0">
      <protection hidden="1"/>
    </xf>
    <xf numFmtId="192" fontId="49" fillId="48" borderId="0">
      <protection hidden="1"/>
    </xf>
    <xf numFmtId="193" fontId="49" fillId="48" borderId="0">
      <protection hidden="1"/>
    </xf>
    <xf numFmtId="194" fontId="49" fillId="48" borderId="0">
      <protection hidden="1"/>
    </xf>
    <xf numFmtId="195" fontId="49" fillId="48" borderId="0">
      <protection hidden="1"/>
    </xf>
    <xf numFmtId="196" fontId="49" fillId="48" borderId="0">
      <protection hidden="1"/>
    </xf>
    <xf numFmtId="197" fontId="49" fillId="48" borderId="0">
      <protection hidden="1"/>
    </xf>
    <xf numFmtId="198" fontId="49" fillId="48" borderId="0">
      <protection hidden="1"/>
    </xf>
    <xf numFmtId="199" fontId="49" fillId="48" borderId="0">
      <protection hidden="1"/>
    </xf>
    <xf numFmtId="200" fontId="49" fillId="48" borderId="0">
      <protection hidden="1"/>
    </xf>
    <xf numFmtId="201" fontId="49" fillId="48" borderId="0">
      <protection hidden="1"/>
    </xf>
    <xf numFmtId="202" fontId="49" fillId="48" borderId="0">
      <protection hidden="1"/>
    </xf>
    <xf numFmtId="203" fontId="49" fillId="48" borderId="0">
      <protection hidden="1"/>
    </xf>
    <xf numFmtId="204" fontId="49" fillId="48" borderId="0">
      <protection hidden="1"/>
    </xf>
    <xf numFmtId="205" fontId="49" fillId="48" borderId="0">
      <protection hidden="1"/>
    </xf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7" borderId="30" applyNumberFormat="0" applyAlignment="0" applyProtection="0"/>
    <xf numFmtId="0" fontId="47" fillId="36" borderId="30" applyNumberFormat="0" applyAlignment="0" applyProtection="0"/>
    <xf numFmtId="0" fontId="47" fillId="37" borderId="30" applyNumberFormat="0" applyAlignment="0" applyProtection="0"/>
    <xf numFmtId="0" fontId="47" fillId="36" borderId="30" applyNumberFormat="0" applyAlignment="0" applyProtection="0"/>
    <xf numFmtId="0" fontId="47" fillId="37" borderId="30" applyNumberFormat="0" applyAlignment="0" applyProtection="0"/>
    <xf numFmtId="0" fontId="47" fillId="36" borderId="30" applyNumberFormat="0" applyAlignment="0" applyProtection="0"/>
    <xf numFmtId="0" fontId="47" fillId="37" borderId="30" applyNumberFormat="0" applyAlignment="0" applyProtection="0"/>
    <xf numFmtId="0" fontId="47" fillId="36" borderId="30" applyNumberFormat="0" applyAlignment="0" applyProtection="0"/>
    <xf numFmtId="0" fontId="47" fillId="37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47" fillId="36" borderId="30" applyNumberFormat="0" applyAlignment="0" applyProtection="0"/>
    <xf numFmtId="0" fontId="16" fillId="0" borderId="0" applyNumberFormat="0">
      <alignment horizontal="left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0" borderId="32" applyNumberFormat="0" applyFon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226" fontId="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3" fontId="4" fillId="2" borderId="10" xfId="3" applyNumberFormat="1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left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167" fontId="7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8" fillId="0" borderId="10" xfId="0" applyNumberFormat="1" applyFont="1" applyFill="1" applyBorder="1" applyAlignment="1">
      <alignment vertical="center" wrapText="1"/>
    </xf>
    <xf numFmtId="0" fontId="8" fillId="0" borderId="10" xfId="4" applyFont="1" applyFill="1" applyBorder="1" applyAlignment="1">
      <alignment horizontal="lef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0" fontId="7" fillId="0" borderId="9" xfId="4" applyFont="1" applyFill="1" applyBorder="1" applyAlignment="1">
      <alignment horizontal="center" vertical="top" wrapText="1"/>
    </xf>
    <xf numFmtId="0" fontId="7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167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/>
    </xf>
    <xf numFmtId="167" fontId="7" fillId="0" borderId="10" xfId="0" applyNumberFormat="1" applyFont="1" applyFill="1" applyBorder="1" applyAlignment="1">
      <alignment horizontal="left" vertical="center" indent="2"/>
    </xf>
    <xf numFmtId="0" fontId="2" fillId="3" borderId="0" xfId="0" applyFont="1" applyFill="1"/>
    <xf numFmtId="0" fontId="7" fillId="0" borderId="9" xfId="0" applyFont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167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center"/>
    </xf>
    <xf numFmtId="3" fontId="8" fillId="2" borderId="11" xfId="3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1" fillId="0" borderId="12" xfId="6" applyFont="1" applyFill="1" applyBorder="1" applyAlignment="1" applyProtection="1">
      <alignment horizontal="center" vertical="center" wrapText="1"/>
    </xf>
    <xf numFmtId="168" fontId="4" fillId="0" borderId="10" xfId="1" applyFont="1" applyBorder="1" applyAlignment="1">
      <alignment horizontal="center" vertical="center"/>
    </xf>
    <xf numFmtId="10" fontId="11" fillId="0" borderId="10" xfId="2" applyNumberFormat="1" applyFont="1" applyFill="1" applyBorder="1" applyAlignment="1" applyProtection="1">
      <alignment horizontal="center" vertical="center" wrapText="1"/>
      <protection locked="0"/>
    </xf>
    <xf numFmtId="168" fontId="5" fillId="0" borderId="10" xfId="1" applyFont="1" applyBorder="1" applyAlignment="1">
      <alignment vertical="center"/>
    </xf>
    <xf numFmtId="4" fontId="11" fillId="0" borderId="10" xfId="6" applyNumberFormat="1" applyFont="1" applyFill="1" applyBorder="1" applyAlignment="1" applyProtection="1">
      <alignment horizontal="center" vertical="center" wrapText="1"/>
      <protection locked="0"/>
    </xf>
    <xf numFmtId="168" fontId="12" fillId="0" borderId="10" xfId="1" applyFont="1" applyBorder="1" applyAlignment="1">
      <alignment vertical="center"/>
    </xf>
    <xf numFmtId="0" fontId="11" fillId="0" borderId="12" xfId="6" applyFont="1" applyFill="1" applyBorder="1" applyAlignment="1" applyProtection="1">
      <alignment horizontal="center" vertical="center"/>
    </xf>
    <xf numFmtId="4" fontId="11" fillId="0" borderId="10" xfId="6" applyNumberFormat="1" applyFont="1" applyFill="1" applyBorder="1" applyAlignment="1" applyProtection="1">
      <alignment horizontal="right" vertical="center" wrapText="1"/>
      <protection locked="0"/>
    </xf>
    <xf numFmtId="4" fontId="5" fillId="0" borderId="10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7" fillId="2" borderId="1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3" borderId="0" xfId="0" applyFont="1" applyFill="1"/>
    <xf numFmtId="1" fontId="8" fillId="2" borderId="10" xfId="0" applyNumberFormat="1" applyFont="1" applyFill="1" applyBorder="1" applyAlignment="1">
      <alignment horizontal="center" vertical="center"/>
    </xf>
    <xf numFmtId="0" fontId="2" fillId="0" borderId="0" xfId="0" applyFont="1"/>
    <xf numFmtId="0" fontId="8" fillId="2" borderId="10" xfId="4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54" fillId="0" borderId="0" xfId="0" applyFont="1"/>
    <xf numFmtId="168" fontId="13" fillId="2" borderId="10" xfId="1" applyFont="1" applyFill="1" applyBorder="1" applyAlignment="1">
      <alignment horizontal="center" vertical="center" wrapText="1"/>
    </xf>
    <xf numFmtId="168" fontId="13" fillId="2" borderId="10" xfId="1" applyFont="1" applyFill="1" applyBorder="1" applyAlignment="1">
      <alignment vertical="center"/>
    </xf>
    <xf numFmtId="4" fontId="56" fillId="2" borderId="21" xfId="6" applyNumberFormat="1" applyFont="1" applyFill="1" applyBorder="1" applyAlignment="1" applyProtection="1">
      <alignment horizontal="right" vertical="center" wrapText="1"/>
      <protection locked="0"/>
    </xf>
    <xf numFmtId="3" fontId="5" fillId="0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168" fontId="5" fillId="49" borderId="10" xfId="1" applyFont="1" applyFill="1" applyBorder="1" applyAlignment="1" applyProtection="1">
      <alignment vertical="center" wrapText="1"/>
    </xf>
    <xf numFmtId="168" fontId="5" fillId="2" borderId="10" xfId="1" applyFont="1" applyFill="1" applyBorder="1" applyAlignment="1" applyProtection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5" fillId="2" borderId="33" xfId="0" applyFont="1" applyFill="1" applyBorder="1" applyAlignment="1">
      <alignment horizontal="center" vertical="center" wrapText="1"/>
    </xf>
    <xf numFmtId="0" fontId="55" fillId="2" borderId="33" xfId="0" applyFont="1" applyFill="1" applyBorder="1" applyAlignment="1">
      <alignment horizontal="center" vertical="center"/>
    </xf>
    <xf numFmtId="0" fontId="56" fillId="2" borderId="21" xfId="6" applyFont="1" applyFill="1" applyBorder="1" applyAlignment="1" applyProtection="1">
      <alignment horizontal="right" vertical="center"/>
    </xf>
    <xf numFmtId="0" fontId="11" fillId="0" borderId="17" xfId="6" applyFont="1" applyFill="1" applyBorder="1" applyAlignment="1" applyProtection="1">
      <alignment horizontal="right" vertical="center"/>
    </xf>
    <xf numFmtId="0" fontId="11" fillId="0" borderId="18" xfId="6" applyFont="1" applyFill="1" applyBorder="1" applyAlignment="1" applyProtection="1">
      <alignment horizontal="right" vertical="center"/>
    </xf>
    <xf numFmtId="0" fontId="11" fillId="0" borderId="12" xfId="6" applyFont="1" applyFill="1" applyBorder="1" applyAlignment="1" applyProtection="1">
      <alignment horizontal="right" vertical="center"/>
    </xf>
    <xf numFmtId="0" fontId="11" fillId="0" borderId="10" xfId="6" applyFont="1" applyFill="1" applyBorder="1" applyAlignment="1" applyProtection="1">
      <alignment horizontal="right" vertical="center"/>
    </xf>
    <xf numFmtId="0" fontId="11" fillId="0" borderId="17" xfId="6" applyFont="1" applyFill="1" applyBorder="1" applyAlignment="1" applyProtection="1">
      <alignment horizontal="right" vertical="center" wrapText="1"/>
    </xf>
    <xf numFmtId="0" fontId="11" fillId="0" borderId="18" xfId="6" applyFont="1" applyFill="1" applyBorder="1" applyAlignment="1" applyProtection="1">
      <alignment horizontal="right" vertical="center" wrapText="1"/>
    </xf>
    <xf numFmtId="9" fontId="11" fillId="0" borderId="14" xfId="2" applyFont="1" applyFill="1" applyBorder="1" applyAlignment="1" applyProtection="1">
      <alignment horizontal="center" vertical="center" wrapText="1"/>
      <protection locked="0"/>
    </xf>
    <xf numFmtId="9" fontId="11" fillId="0" borderId="19" xfId="2" applyFont="1" applyFill="1" applyBorder="1" applyAlignment="1" applyProtection="1">
      <alignment horizontal="center" vertical="center" wrapText="1"/>
      <protection locked="0"/>
    </xf>
    <xf numFmtId="9" fontId="11" fillId="0" borderId="20" xfId="2" applyFont="1" applyFill="1" applyBorder="1" applyAlignment="1" applyProtection="1">
      <alignment horizontal="center" vertical="center" wrapText="1"/>
      <protection locked="0"/>
    </xf>
    <xf numFmtId="0" fontId="11" fillId="2" borderId="17" xfId="6" applyFont="1" applyFill="1" applyBorder="1" applyAlignment="1" applyProtection="1">
      <alignment horizontal="center" vertical="center"/>
    </xf>
    <xf numFmtId="0" fontId="11" fillId="2" borderId="18" xfId="6" applyFont="1" applyFill="1" applyBorder="1" applyAlignment="1" applyProtection="1">
      <alignment horizontal="center" vertical="center"/>
    </xf>
    <xf numFmtId="0" fontId="11" fillId="2" borderId="12" xfId="6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318">
    <cellStyle name="%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10" xfId="25"/>
    <cellStyle name="20% - Énfasis1 11" xfId="26"/>
    <cellStyle name="20% - Énfasis1 12" xfId="27"/>
    <cellStyle name="20% - Énfasis1 13" xfId="28"/>
    <cellStyle name="20% - Énfasis1 14" xfId="29"/>
    <cellStyle name="20% - Énfasis1 2" xfId="30"/>
    <cellStyle name="20% - Énfasis1 2 2" xfId="31"/>
    <cellStyle name="20% - Énfasis1 3" xfId="32"/>
    <cellStyle name="20% - Énfasis1 3 2" xfId="33"/>
    <cellStyle name="20% - Énfasis1 4" xfId="34"/>
    <cellStyle name="20% - Énfasis1 4 2" xfId="35"/>
    <cellStyle name="20% - Énfasis1 5" xfId="36"/>
    <cellStyle name="20% - Énfasis1 5 2" xfId="37"/>
    <cellStyle name="20% - Énfasis1 6" xfId="38"/>
    <cellStyle name="20% - Énfasis1 6 2" xfId="39"/>
    <cellStyle name="20% - Énfasis1 7" xfId="40"/>
    <cellStyle name="20% - Énfasis1 8" xfId="41"/>
    <cellStyle name="20% - Énfasis1 9" xfId="42"/>
    <cellStyle name="20% - Énfasis2 10" xfId="43"/>
    <cellStyle name="20% - Énfasis2 11" xfId="44"/>
    <cellStyle name="20% - Énfasis2 12" xfId="45"/>
    <cellStyle name="20% - Énfasis2 13" xfId="46"/>
    <cellStyle name="20% - Énfasis2 14" xfId="47"/>
    <cellStyle name="20% - Énfasis2 2" xfId="48"/>
    <cellStyle name="20% - Énfasis2 2 2" xfId="49"/>
    <cellStyle name="20% - Énfasis2 3" xfId="50"/>
    <cellStyle name="20% - Énfasis2 3 2" xfId="51"/>
    <cellStyle name="20% - Énfasis2 4" xfId="52"/>
    <cellStyle name="20% - Énfasis2 4 2" xfId="53"/>
    <cellStyle name="20% - Énfasis2 5" xfId="54"/>
    <cellStyle name="20% - Énfasis2 5 2" xfId="55"/>
    <cellStyle name="20% - Énfasis2 6" xfId="56"/>
    <cellStyle name="20% - Énfasis2 6 2" xfId="57"/>
    <cellStyle name="20% - Énfasis2 7" xfId="58"/>
    <cellStyle name="20% - Énfasis2 8" xfId="59"/>
    <cellStyle name="20% - Énfasis2 9" xfId="60"/>
    <cellStyle name="20% - Énfasis3 10" xfId="61"/>
    <cellStyle name="20% - Énfasis3 11" xfId="62"/>
    <cellStyle name="20% - Énfasis3 12" xfId="63"/>
    <cellStyle name="20% - Énfasis3 13" xfId="64"/>
    <cellStyle name="20% - Énfasis3 14" xfId="65"/>
    <cellStyle name="20% - Énfasis3 2" xfId="66"/>
    <cellStyle name="20% - Énfasis3 2 2" xfId="67"/>
    <cellStyle name="20% - Énfasis3 3" xfId="68"/>
    <cellStyle name="20% - Énfasis3 3 2" xfId="69"/>
    <cellStyle name="20% - Énfasis3 4" xfId="70"/>
    <cellStyle name="20% - Énfasis3 4 2" xfId="71"/>
    <cellStyle name="20% - Énfasis3 5" xfId="72"/>
    <cellStyle name="20% - Énfasis3 5 2" xfId="73"/>
    <cellStyle name="20% - Énfasis3 6" xfId="74"/>
    <cellStyle name="20% - Énfasis3 6 2" xfId="75"/>
    <cellStyle name="20% - Énfasis3 7" xfId="76"/>
    <cellStyle name="20% - Énfasis3 8" xfId="77"/>
    <cellStyle name="20% - Énfasis3 9" xfId="78"/>
    <cellStyle name="20% - Énfasis4 10" xfId="79"/>
    <cellStyle name="20% - Énfasis4 11" xfId="80"/>
    <cellStyle name="20% - Énfasis4 12" xfId="81"/>
    <cellStyle name="20% - Énfasis4 13" xfId="82"/>
    <cellStyle name="20% - Énfasis4 14" xfId="83"/>
    <cellStyle name="20% - Énfasis4 2" xfId="84"/>
    <cellStyle name="20% - Énfasis4 2 2" xfId="85"/>
    <cellStyle name="20% - Énfasis4 3" xfId="86"/>
    <cellStyle name="20% - Énfasis4 3 2" xfId="87"/>
    <cellStyle name="20% - Énfasis4 4" xfId="88"/>
    <cellStyle name="20% - Énfasis4 4 2" xfId="89"/>
    <cellStyle name="20% - Énfasis4 5" xfId="90"/>
    <cellStyle name="20% - Énfasis4 5 2" xfId="91"/>
    <cellStyle name="20% - Énfasis4 6" xfId="92"/>
    <cellStyle name="20% - Énfasis4 6 2" xfId="93"/>
    <cellStyle name="20% - Énfasis4 7" xfId="94"/>
    <cellStyle name="20% - Énfasis4 8" xfId="95"/>
    <cellStyle name="20% - Énfasis4 9" xfId="96"/>
    <cellStyle name="20% - Énfasis5 10" xfId="97"/>
    <cellStyle name="20% - Énfasis5 11" xfId="98"/>
    <cellStyle name="20% - Énfasis5 12" xfId="99"/>
    <cellStyle name="20% - Énfasis5 13" xfId="100"/>
    <cellStyle name="20% - Énfasis5 14" xfId="101"/>
    <cellStyle name="20% - Énfasis5 2" xfId="102"/>
    <cellStyle name="20% - Énfasis5 2 2" xfId="103"/>
    <cellStyle name="20% - Énfasis5 3" xfId="104"/>
    <cellStyle name="20% - Énfasis5 3 2" xfId="105"/>
    <cellStyle name="20% - Énfasis5 4" xfId="106"/>
    <cellStyle name="20% - Énfasis5 4 2" xfId="107"/>
    <cellStyle name="20% - Énfasis5 5" xfId="108"/>
    <cellStyle name="20% - Énfasis5 5 2" xfId="109"/>
    <cellStyle name="20% - Énfasis5 6" xfId="110"/>
    <cellStyle name="20% - Énfasis5 6 2" xfId="111"/>
    <cellStyle name="20% - Énfasis5 7" xfId="112"/>
    <cellStyle name="20% - Énfasis5 8" xfId="113"/>
    <cellStyle name="20% - Énfasis5 9" xfId="114"/>
    <cellStyle name="20% - Énfasis6 10" xfId="115"/>
    <cellStyle name="20% - Énfasis6 11" xfId="116"/>
    <cellStyle name="20% - Énfasis6 12" xfId="117"/>
    <cellStyle name="20% - Énfasis6 13" xfId="118"/>
    <cellStyle name="20% - Énfasis6 14" xfId="119"/>
    <cellStyle name="20% - Énfasis6 2" xfId="120"/>
    <cellStyle name="20% - Énfasis6 2 2" xfId="121"/>
    <cellStyle name="20% - Énfasis6 3" xfId="122"/>
    <cellStyle name="20% - Énfasis6 3 2" xfId="123"/>
    <cellStyle name="20% - Énfasis6 4" xfId="124"/>
    <cellStyle name="20% - Énfasis6 4 2" xfId="125"/>
    <cellStyle name="20% - Énfasis6 5" xfId="126"/>
    <cellStyle name="20% - Énfasis6 5 2" xfId="127"/>
    <cellStyle name="20% - Énfasis6 6" xfId="128"/>
    <cellStyle name="20% - Énfasis6 6 2" xfId="129"/>
    <cellStyle name="20% - Énfasis6 7" xfId="130"/>
    <cellStyle name="20% - Énfasis6 8" xfId="131"/>
    <cellStyle name="20% - Énfasis6 9" xfId="132"/>
    <cellStyle name="40% - Accent1" xfId="133"/>
    <cellStyle name="40% - Accent2" xfId="134"/>
    <cellStyle name="40% - Accent3" xfId="135"/>
    <cellStyle name="40% - Accent4" xfId="136"/>
    <cellStyle name="40% - Accent5" xfId="137"/>
    <cellStyle name="40% - Accent6" xfId="138"/>
    <cellStyle name="40% - Énfasis1 10" xfId="139"/>
    <cellStyle name="40% - Énfasis1 11" xfId="140"/>
    <cellStyle name="40% - Énfasis1 12" xfId="141"/>
    <cellStyle name="40% - Énfasis1 13" xfId="142"/>
    <cellStyle name="40% - Énfasis1 14" xfId="143"/>
    <cellStyle name="40% - Énfasis1 2" xfId="144"/>
    <cellStyle name="40% - Énfasis1 2 2" xfId="145"/>
    <cellStyle name="40% - Énfasis1 3" xfId="146"/>
    <cellStyle name="40% - Énfasis1 3 2" xfId="147"/>
    <cellStyle name="40% - Énfasis1 4" xfId="148"/>
    <cellStyle name="40% - Énfasis1 4 2" xfId="149"/>
    <cellStyle name="40% - Énfasis1 5" xfId="150"/>
    <cellStyle name="40% - Énfasis1 5 2" xfId="151"/>
    <cellStyle name="40% - Énfasis1 6" xfId="152"/>
    <cellStyle name="40% - Énfasis1 6 2" xfId="153"/>
    <cellStyle name="40% - Énfasis1 7" xfId="154"/>
    <cellStyle name="40% - Énfasis1 8" xfId="155"/>
    <cellStyle name="40% - Énfasis1 9" xfId="156"/>
    <cellStyle name="40% - Énfasis2 10" xfId="157"/>
    <cellStyle name="40% - Énfasis2 11" xfId="158"/>
    <cellStyle name="40% - Énfasis2 12" xfId="159"/>
    <cellStyle name="40% - Énfasis2 13" xfId="160"/>
    <cellStyle name="40% - Énfasis2 14" xfId="161"/>
    <cellStyle name="40% - Énfasis2 2" xfId="162"/>
    <cellStyle name="40% - Énfasis2 2 2" xfId="163"/>
    <cellStyle name="40% - Énfasis2 3" xfId="164"/>
    <cellStyle name="40% - Énfasis2 3 2" xfId="165"/>
    <cellStyle name="40% - Énfasis2 4" xfId="166"/>
    <cellStyle name="40% - Énfasis2 4 2" xfId="167"/>
    <cellStyle name="40% - Énfasis2 5" xfId="168"/>
    <cellStyle name="40% - Énfasis2 5 2" xfId="169"/>
    <cellStyle name="40% - Énfasis2 6" xfId="170"/>
    <cellStyle name="40% - Énfasis2 6 2" xfId="171"/>
    <cellStyle name="40% - Énfasis2 7" xfId="172"/>
    <cellStyle name="40% - Énfasis2 8" xfId="173"/>
    <cellStyle name="40% - Énfasis2 9" xfId="174"/>
    <cellStyle name="40% - Énfasis3 10" xfId="175"/>
    <cellStyle name="40% - Énfasis3 11" xfId="176"/>
    <cellStyle name="40% - Énfasis3 12" xfId="177"/>
    <cellStyle name="40% - Énfasis3 13" xfId="178"/>
    <cellStyle name="40% - Énfasis3 14" xfId="179"/>
    <cellStyle name="40% - Énfasis3 2" xfId="180"/>
    <cellStyle name="40% - Énfasis3 2 2" xfId="181"/>
    <cellStyle name="40% - Énfasis3 3" xfId="182"/>
    <cellStyle name="40% - Énfasis3 3 2" xfId="183"/>
    <cellStyle name="40% - Énfasis3 4" xfId="184"/>
    <cellStyle name="40% - Énfasis3 4 2" xfId="185"/>
    <cellStyle name="40% - Énfasis3 5" xfId="186"/>
    <cellStyle name="40% - Énfasis3 5 2" xfId="187"/>
    <cellStyle name="40% - Énfasis3 6" xfId="188"/>
    <cellStyle name="40% - Énfasis3 6 2" xfId="189"/>
    <cellStyle name="40% - Énfasis3 7" xfId="190"/>
    <cellStyle name="40% - Énfasis3 8" xfId="191"/>
    <cellStyle name="40% - Énfasis3 9" xfId="192"/>
    <cellStyle name="40% - Énfasis4 10" xfId="193"/>
    <cellStyle name="40% - Énfasis4 11" xfId="194"/>
    <cellStyle name="40% - Énfasis4 12" xfId="195"/>
    <cellStyle name="40% - Énfasis4 13" xfId="196"/>
    <cellStyle name="40% - Énfasis4 14" xfId="197"/>
    <cellStyle name="40% - Énfasis4 2" xfId="198"/>
    <cellStyle name="40% - Énfasis4 2 2" xfId="199"/>
    <cellStyle name="40% - Énfasis4 3" xfId="200"/>
    <cellStyle name="40% - Énfasis4 3 2" xfId="201"/>
    <cellStyle name="40% - Énfasis4 4" xfId="202"/>
    <cellStyle name="40% - Énfasis4 4 2" xfId="203"/>
    <cellStyle name="40% - Énfasis4 5" xfId="204"/>
    <cellStyle name="40% - Énfasis4 5 2" xfId="205"/>
    <cellStyle name="40% - Énfasis4 6" xfId="206"/>
    <cellStyle name="40% - Énfasis4 6 2" xfId="207"/>
    <cellStyle name="40% - Énfasis4 7" xfId="208"/>
    <cellStyle name="40% - Énfasis4 8" xfId="209"/>
    <cellStyle name="40% - Énfasis4 9" xfId="210"/>
    <cellStyle name="40% - Énfasis5 10" xfId="211"/>
    <cellStyle name="40% - Énfasis5 11" xfId="212"/>
    <cellStyle name="40% - Énfasis5 12" xfId="213"/>
    <cellStyle name="40% - Énfasis5 13" xfId="214"/>
    <cellStyle name="40% - Énfasis5 14" xfId="215"/>
    <cellStyle name="40% - Énfasis5 2" xfId="216"/>
    <cellStyle name="40% - Énfasis5 2 2" xfId="217"/>
    <cellStyle name="40% - Énfasis5 3" xfId="218"/>
    <cellStyle name="40% - Énfasis5 3 2" xfId="219"/>
    <cellStyle name="40% - Énfasis5 4" xfId="220"/>
    <cellStyle name="40% - Énfasis5 4 2" xfId="221"/>
    <cellStyle name="40% - Énfasis5 5" xfId="222"/>
    <cellStyle name="40% - Énfasis5 5 2" xfId="223"/>
    <cellStyle name="40% - Énfasis5 6" xfId="224"/>
    <cellStyle name="40% - Énfasis5 6 2" xfId="225"/>
    <cellStyle name="40% - Énfasis5 7" xfId="226"/>
    <cellStyle name="40% - Énfasis5 8" xfId="227"/>
    <cellStyle name="40% - Énfasis5 9" xfId="228"/>
    <cellStyle name="40% - Énfasis6 10" xfId="229"/>
    <cellStyle name="40% - Énfasis6 11" xfId="230"/>
    <cellStyle name="40% - Énfasis6 12" xfId="231"/>
    <cellStyle name="40% - Énfasis6 13" xfId="232"/>
    <cellStyle name="40% - Énfasis6 14" xfId="233"/>
    <cellStyle name="40% - Énfasis6 2" xfId="234"/>
    <cellStyle name="40% - Énfasis6 2 2" xfId="235"/>
    <cellStyle name="40% - Énfasis6 3" xfId="236"/>
    <cellStyle name="40% - Énfasis6 3 2" xfId="237"/>
    <cellStyle name="40% - Énfasis6 4" xfId="238"/>
    <cellStyle name="40% - Énfasis6 4 2" xfId="239"/>
    <cellStyle name="40% - Énfasis6 5" xfId="240"/>
    <cellStyle name="40% - Énfasis6 5 2" xfId="241"/>
    <cellStyle name="40% - Énfasis6 6" xfId="242"/>
    <cellStyle name="40% - Énfasis6 6 2" xfId="243"/>
    <cellStyle name="40% - Énfasis6 7" xfId="244"/>
    <cellStyle name="40% - Énfasis6 8" xfId="245"/>
    <cellStyle name="40% - Énfasis6 9" xfId="246"/>
    <cellStyle name="60% - Accent1" xfId="247"/>
    <cellStyle name="60% - Accent2" xfId="248"/>
    <cellStyle name="60% - Accent3" xfId="249"/>
    <cellStyle name="60% - Accent4" xfId="250"/>
    <cellStyle name="60% - Accent5" xfId="251"/>
    <cellStyle name="60% - Accent6" xfId="252"/>
    <cellStyle name="60% - Énfasis1 10" xfId="253"/>
    <cellStyle name="60% - Énfasis1 11" xfId="254"/>
    <cellStyle name="60% - Énfasis1 12" xfId="255"/>
    <cellStyle name="60% - Énfasis1 13" xfId="256"/>
    <cellStyle name="60% - Énfasis1 14" xfId="257"/>
    <cellStyle name="60% - Énfasis1 2" xfId="258"/>
    <cellStyle name="60% - Énfasis1 2 2" xfId="259"/>
    <cellStyle name="60% - Énfasis1 3" xfId="260"/>
    <cellStyle name="60% - Énfasis1 3 2" xfId="261"/>
    <cellStyle name="60% - Énfasis1 4" xfId="262"/>
    <cellStyle name="60% - Énfasis1 4 2" xfId="263"/>
    <cellStyle name="60% - Énfasis1 5" xfId="264"/>
    <cellStyle name="60% - Énfasis1 5 2" xfId="265"/>
    <cellStyle name="60% - Énfasis1 6" xfId="266"/>
    <cellStyle name="60% - Énfasis1 6 2" xfId="267"/>
    <cellStyle name="60% - Énfasis1 7" xfId="268"/>
    <cellStyle name="60% - Énfasis1 8" xfId="269"/>
    <cellStyle name="60% - Énfasis1 9" xfId="270"/>
    <cellStyle name="60% - Énfasis2 10" xfId="271"/>
    <cellStyle name="60% - Énfasis2 11" xfId="272"/>
    <cellStyle name="60% - Énfasis2 12" xfId="273"/>
    <cellStyle name="60% - Énfasis2 13" xfId="274"/>
    <cellStyle name="60% - Énfasis2 14" xfId="275"/>
    <cellStyle name="60% - Énfasis2 2" xfId="276"/>
    <cellStyle name="60% - Énfasis2 2 2" xfId="277"/>
    <cellStyle name="60% - Énfasis2 3" xfId="278"/>
    <cellStyle name="60% - Énfasis2 3 2" xfId="279"/>
    <cellStyle name="60% - Énfasis2 4" xfId="280"/>
    <cellStyle name="60% - Énfasis2 4 2" xfId="281"/>
    <cellStyle name="60% - Énfasis2 5" xfId="282"/>
    <cellStyle name="60% - Énfasis2 5 2" xfId="283"/>
    <cellStyle name="60% - Énfasis2 6" xfId="284"/>
    <cellStyle name="60% - Énfasis2 6 2" xfId="285"/>
    <cellStyle name="60% - Énfasis2 7" xfId="286"/>
    <cellStyle name="60% - Énfasis2 8" xfId="287"/>
    <cellStyle name="60% - Énfasis2 9" xfId="288"/>
    <cellStyle name="60% - Énfasis3 10" xfId="289"/>
    <cellStyle name="60% - Énfasis3 11" xfId="290"/>
    <cellStyle name="60% - Énfasis3 12" xfId="291"/>
    <cellStyle name="60% - Énfasis3 13" xfId="292"/>
    <cellStyle name="60% - Énfasis3 14" xfId="293"/>
    <cellStyle name="60% - Énfasis3 2" xfId="294"/>
    <cellStyle name="60% - Énfasis3 2 2" xfId="295"/>
    <cellStyle name="60% - Énfasis3 3" xfId="296"/>
    <cellStyle name="60% - Énfasis3 3 2" xfId="297"/>
    <cellStyle name="60% - Énfasis3 4" xfId="298"/>
    <cellStyle name="60% - Énfasis3 4 2" xfId="299"/>
    <cellStyle name="60% - Énfasis3 5" xfId="300"/>
    <cellStyle name="60% - Énfasis3 5 2" xfId="301"/>
    <cellStyle name="60% - Énfasis3 6" xfId="302"/>
    <cellStyle name="60% - Énfasis3 6 2" xfId="303"/>
    <cellStyle name="60% - Énfasis3 7" xfId="304"/>
    <cellStyle name="60% - Énfasis3 8" xfId="305"/>
    <cellStyle name="60% - Énfasis3 9" xfId="306"/>
    <cellStyle name="60% - Énfasis4 10" xfId="307"/>
    <cellStyle name="60% - Énfasis4 11" xfId="308"/>
    <cellStyle name="60% - Énfasis4 12" xfId="309"/>
    <cellStyle name="60% - Énfasis4 13" xfId="310"/>
    <cellStyle name="60% - Énfasis4 14" xfId="311"/>
    <cellStyle name="60% - Énfasis4 2" xfId="312"/>
    <cellStyle name="60% - Énfasis4 2 2" xfId="313"/>
    <cellStyle name="60% - Énfasis4 3" xfId="314"/>
    <cellStyle name="60% - Énfasis4 3 2" xfId="315"/>
    <cellStyle name="60% - Énfasis4 4" xfId="316"/>
    <cellStyle name="60% - Énfasis4 4 2" xfId="317"/>
    <cellStyle name="60% - Énfasis4 5" xfId="318"/>
    <cellStyle name="60% - Énfasis4 5 2" xfId="319"/>
    <cellStyle name="60% - Énfasis4 6" xfId="320"/>
    <cellStyle name="60% - Énfasis4 6 2" xfId="321"/>
    <cellStyle name="60% - Énfasis4 7" xfId="322"/>
    <cellStyle name="60% - Énfasis4 8" xfId="323"/>
    <cellStyle name="60% - Énfasis4 9" xfId="324"/>
    <cellStyle name="60% - Énfasis5 10" xfId="325"/>
    <cellStyle name="60% - Énfasis5 11" xfId="326"/>
    <cellStyle name="60% - Énfasis5 12" xfId="327"/>
    <cellStyle name="60% - Énfasis5 13" xfId="328"/>
    <cellStyle name="60% - Énfasis5 14" xfId="329"/>
    <cellStyle name="60% - Énfasis5 2" xfId="330"/>
    <cellStyle name="60% - Énfasis5 2 2" xfId="331"/>
    <cellStyle name="60% - Énfasis5 3" xfId="332"/>
    <cellStyle name="60% - Énfasis5 3 2" xfId="333"/>
    <cellStyle name="60% - Énfasis5 4" xfId="334"/>
    <cellStyle name="60% - Énfasis5 4 2" xfId="335"/>
    <cellStyle name="60% - Énfasis5 5" xfId="336"/>
    <cellStyle name="60% - Énfasis5 5 2" xfId="337"/>
    <cellStyle name="60% - Énfasis5 6" xfId="338"/>
    <cellStyle name="60% - Énfasis5 6 2" xfId="339"/>
    <cellStyle name="60% - Énfasis5 7" xfId="340"/>
    <cellStyle name="60% - Énfasis5 8" xfId="341"/>
    <cellStyle name="60% - Énfasis5 9" xfId="342"/>
    <cellStyle name="60% - Énfasis6 10" xfId="343"/>
    <cellStyle name="60% - Énfasis6 11" xfId="344"/>
    <cellStyle name="60% - Énfasis6 12" xfId="345"/>
    <cellStyle name="60% - Énfasis6 13" xfId="346"/>
    <cellStyle name="60% - Énfasis6 14" xfId="347"/>
    <cellStyle name="60% - Énfasis6 2" xfId="348"/>
    <cellStyle name="60% - Énfasis6 2 2" xfId="349"/>
    <cellStyle name="60% - Énfasis6 3" xfId="350"/>
    <cellStyle name="60% - Énfasis6 3 2" xfId="351"/>
    <cellStyle name="60% - Énfasis6 4" xfId="352"/>
    <cellStyle name="60% - Énfasis6 4 2" xfId="353"/>
    <cellStyle name="60% - Énfasis6 5" xfId="354"/>
    <cellStyle name="60% - Énfasis6 5 2" xfId="355"/>
    <cellStyle name="60% - Énfasis6 6" xfId="356"/>
    <cellStyle name="60% - Énfasis6 6 2" xfId="357"/>
    <cellStyle name="60% - Énfasis6 7" xfId="358"/>
    <cellStyle name="60% - Énfasis6 8" xfId="359"/>
    <cellStyle name="60% - Énfasis6 9" xfId="360"/>
    <cellStyle name="Accent1" xfId="361"/>
    <cellStyle name="Accent2" xfId="362"/>
    <cellStyle name="Accent3" xfId="363"/>
    <cellStyle name="Accent4" xfId="364"/>
    <cellStyle name="Accent5" xfId="365"/>
    <cellStyle name="Accent6" xfId="366"/>
    <cellStyle name="Bad" xfId="367"/>
    <cellStyle name="Buena 10" xfId="368"/>
    <cellStyle name="Buena 11" xfId="369"/>
    <cellStyle name="Buena 12" xfId="370"/>
    <cellStyle name="Buena 13" xfId="371"/>
    <cellStyle name="Buena 14" xfId="372"/>
    <cellStyle name="Buena 2" xfId="373"/>
    <cellStyle name="Buena 2 2" xfId="374"/>
    <cellStyle name="Buena 3" xfId="375"/>
    <cellStyle name="Buena 3 2" xfId="376"/>
    <cellStyle name="Buena 4" xfId="377"/>
    <cellStyle name="Buena 4 2" xfId="378"/>
    <cellStyle name="Buena 5" xfId="379"/>
    <cellStyle name="Buena 5 2" xfId="380"/>
    <cellStyle name="Buena 6" xfId="381"/>
    <cellStyle name="Buena 6 2" xfId="382"/>
    <cellStyle name="Buena 7" xfId="383"/>
    <cellStyle name="Buena 8" xfId="384"/>
    <cellStyle name="Buena 9" xfId="385"/>
    <cellStyle name="Calculation" xfId="386"/>
    <cellStyle name="Cálculo 10" xfId="387"/>
    <cellStyle name="Cálculo 11" xfId="388"/>
    <cellStyle name="Cálculo 12" xfId="389"/>
    <cellStyle name="Cálculo 13" xfId="390"/>
    <cellStyle name="Cálculo 14" xfId="391"/>
    <cellStyle name="Cálculo 2" xfId="392"/>
    <cellStyle name="Cálculo 2 2" xfId="393"/>
    <cellStyle name="Cálculo 3" xfId="394"/>
    <cellStyle name="Cálculo 3 2" xfId="395"/>
    <cellStyle name="Cálculo 4" xfId="396"/>
    <cellStyle name="Cálculo 4 2" xfId="397"/>
    <cellStyle name="Cálculo 5" xfId="398"/>
    <cellStyle name="Cálculo 5 2" xfId="399"/>
    <cellStyle name="Cálculo 6" xfId="400"/>
    <cellStyle name="Cálculo 6 2" xfId="401"/>
    <cellStyle name="Cálculo 7" xfId="402"/>
    <cellStyle name="Cálculo 8" xfId="403"/>
    <cellStyle name="Cálculo 9" xfId="404"/>
    <cellStyle name="Celda de comprobación 10" xfId="405"/>
    <cellStyle name="Celda de comprobación 11" xfId="406"/>
    <cellStyle name="Celda de comprobación 12" xfId="407"/>
    <cellStyle name="Celda de comprobación 13" xfId="408"/>
    <cellStyle name="Celda de comprobación 14" xfId="409"/>
    <cellStyle name="Celda de comprobación 2" xfId="410"/>
    <cellStyle name="Celda de comprobación 2 2" xfId="411"/>
    <cellStyle name="Celda de comprobación 3" xfId="412"/>
    <cellStyle name="Celda de comprobación 3 2" xfId="413"/>
    <cellStyle name="Celda de comprobación 4" xfId="414"/>
    <cellStyle name="Celda de comprobación 4 2" xfId="415"/>
    <cellStyle name="Celda de comprobación 5" xfId="416"/>
    <cellStyle name="Celda de comprobación 5 2" xfId="417"/>
    <cellStyle name="Celda de comprobación 6" xfId="418"/>
    <cellStyle name="Celda de comprobación 6 2" xfId="419"/>
    <cellStyle name="Celda de comprobación 7" xfId="420"/>
    <cellStyle name="Celda de comprobación 8" xfId="421"/>
    <cellStyle name="Celda de comprobación 9" xfId="422"/>
    <cellStyle name="Celda vinculada 10" xfId="423"/>
    <cellStyle name="Celda vinculada 11" xfId="424"/>
    <cellStyle name="Celda vinculada 12" xfId="425"/>
    <cellStyle name="Celda vinculada 13" xfId="426"/>
    <cellStyle name="Celda vinculada 14" xfId="427"/>
    <cellStyle name="Celda vinculada 2" xfId="428"/>
    <cellStyle name="Celda vinculada 3" xfId="429"/>
    <cellStyle name="Celda vinculada 4" xfId="430"/>
    <cellStyle name="Celda vinculada 5" xfId="431"/>
    <cellStyle name="Celda vinculada 6" xfId="432"/>
    <cellStyle name="Celda vinculada 7" xfId="433"/>
    <cellStyle name="Celda vinculada 8" xfId="434"/>
    <cellStyle name="Celda vinculada 9" xfId="435"/>
    <cellStyle name="Check Cell" xfId="436"/>
    <cellStyle name="CIENTOS" xfId="437"/>
    <cellStyle name="CIENTOS 2D" xfId="438"/>
    <cellStyle name="CIENTOS 3D" xfId="439"/>
    <cellStyle name="CIENTOS 4D" xfId="440"/>
    <cellStyle name="Comma" xfId="441"/>
    <cellStyle name="Comma [0]_21.6" xfId="442"/>
    <cellStyle name="Comma_21.6" xfId="443"/>
    <cellStyle name="Comma0" xfId="444"/>
    <cellStyle name="Comma0 10" xfId="445"/>
    <cellStyle name="Comma0 11" xfId="446"/>
    <cellStyle name="Comma0 12" xfId="447"/>
    <cellStyle name="Comma0 13" xfId="448"/>
    <cellStyle name="Comma0 14" xfId="449"/>
    <cellStyle name="Comma0 15" xfId="450"/>
    <cellStyle name="Comma0 16" xfId="451"/>
    <cellStyle name="Comma0 17" xfId="452"/>
    <cellStyle name="Comma0 18" xfId="453"/>
    <cellStyle name="Comma0 19" xfId="454"/>
    <cellStyle name="Comma0 2" xfId="455"/>
    <cellStyle name="Comma0 20" xfId="456"/>
    <cellStyle name="Comma0 21" xfId="457"/>
    <cellStyle name="Comma0 22" xfId="458"/>
    <cellStyle name="Comma0 23" xfId="459"/>
    <cellStyle name="Comma0 3" xfId="460"/>
    <cellStyle name="Comma0 4" xfId="461"/>
    <cellStyle name="Comma0 5" xfId="462"/>
    <cellStyle name="Comma0 6" xfId="463"/>
    <cellStyle name="Comma0 7" xfId="464"/>
    <cellStyle name="Comma0 8" xfId="465"/>
    <cellStyle name="Comma0 9" xfId="466"/>
    <cellStyle name="Currency" xfId="467"/>
    <cellStyle name="Currency [0]_21.6" xfId="468"/>
    <cellStyle name="Currency_21.6" xfId="469"/>
    <cellStyle name="Currency0" xfId="470"/>
    <cellStyle name="Currency0 10" xfId="471"/>
    <cellStyle name="Currency0 11" xfId="472"/>
    <cellStyle name="Currency0 12" xfId="473"/>
    <cellStyle name="Currency0 13" xfId="474"/>
    <cellStyle name="Currency0 14" xfId="475"/>
    <cellStyle name="Currency0 15" xfId="476"/>
    <cellStyle name="Currency0 16" xfId="477"/>
    <cellStyle name="Currency0 17" xfId="478"/>
    <cellStyle name="Currency0 18" xfId="479"/>
    <cellStyle name="Currency0 19" xfId="480"/>
    <cellStyle name="Currency0 2" xfId="481"/>
    <cellStyle name="Currency0 20" xfId="482"/>
    <cellStyle name="Currency0 21" xfId="483"/>
    <cellStyle name="Currency0 22" xfId="484"/>
    <cellStyle name="Currency0 23" xfId="485"/>
    <cellStyle name="Currency0 3" xfId="486"/>
    <cellStyle name="Currency0 4" xfId="487"/>
    <cellStyle name="Currency0 5" xfId="488"/>
    <cellStyle name="Currency0 6" xfId="489"/>
    <cellStyle name="Currency0 7" xfId="490"/>
    <cellStyle name="Currency0 8" xfId="491"/>
    <cellStyle name="Currency0 9" xfId="492"/>
    <cellStyle name="Date" xfId="493"/>
    <cellStyle name="Date 10" xfId="494"/>
    <cellStyle name="Date 11" xfId="495"/>
    <cellStyle name="Date 12" xfId="496"/>
    <cellStyle name="Date 13" xfId="497"/>
    <cellStyle name="Date 14" xfId="498"/>
    <cellStyle name="Date 15" xfId="499"/>
    <cellStyle name="Date 16" xfId="500"/>
    <cellStyle name="Date 17" xfId="501"/>
    <cellStyle name="Date 18" xfId="502"/>
    <cellStyle name="Date 19" xfId="503"/>
    <cellStyle name="Date 2" xfId="504"/>
    <cellStyle name="Date 20" xfId="505"/>
    <cellStyle name="Date 21" xfId="506"/>
    <cellStyle name="Date 22" xfId="507"/>
    <cellStyle name="Date 23" xfId="508"/>
    <cellStyle name="Date 3" xfId="509"/>
    <cellStyle name="Date 4" xfId="510"/>
    <cellStyle name="Date 5" xfId="511"/>
    <cellStyle name="Date 6" xfId="512"/>
    <cellStyle name="Date 7" xfId="513"/>
    <cellStyle name="Date 8" xfId="514"/>
    <cellStyle name="Date 9" xfId="515"/>
    <cellStyle name="DIA" xfId="516"/>
    <cellStyle name="E_359°59'59''" xfId="517"/>
    <cellStyle name="E_GENERAL" xfId="518"/>
    <cellStyle name="E_in" xfId="519"/>
    <cellStyle name="E_in²" xfId="520"/>
    <cellStyle name="E_K1+000" xfId="521"/>
    <cellStyle name="E_kg" xfId="522"/>
    <cellStyle name="E_kg/m" xfId="523"/>
    <cellStyle name="E_kgf/cm²" xfId="524"/>
    <cellStyle name="E_kg-m" xfId="525"/>
    <cellStyle name="E_kN" xfId="526"/>
    <cellStyle name="E_kN/m" xfId="527"/>
    <cellStyle name="E_kN-m" xfId="528"/>
    <cellStyle name="E_l" xfId="529"/>
    <cellStyle name="E_l/s" xfId="530"/>
    <cellStyle name="E_m" xfId="531"/>
    <cellStyle name="E_m/s" xfId="532"/>
    <cellStyle name="E_m²" xfId="533"/>
    <cellStyle name="E_m³" xfId="534"/>
    <cellStyle name="E_m³/s" xfId="535"/>
    <cellStyle name="E_mca" xfId="536"/>
    <cellStyle name="E_mm" xfId="537"/>
    <cellStyle name="E_MPa" xfId="538"/>
    <cellStyle name="E_N" xfId="539"/>
    <cellStyle name="E_psi" xfId="540"/>
    <cellStyle name="E_segundo" xfId="541"/>
    <cellStyle name="E_t" xfId="542"/>
    <cellStyle name="E_t/m" xfId="543"/>
    <cellStyle name="E_t-m" xfId="544"/>
    <cellStyle name="ENCABEZ1" xfId="545"/>
    <cellStyle name="ENCABEZ2" xfId="546"/>
    <cellStyle name="Encabezado 1 2" xfId="547"/>
    <cellStyle name="Encabezado 4 10" xfId="548"/>
    <cellStyle name="Encabezado 4 11" xfId="549"/>
    <cellStyle name="Encabezado 4 12" xfId="550"/>
    <cellStyle name="Encabezado 4 13" xfId="551"/>
    <cellStyle name="Encabezado 4 14" xfId="552"/>
    <cellStyle name="Encabezado 4 2" xfId="553"/>
    <cellStyle name="Encabezado 4 3" xfId="554"/>
    <cellStyle name="Encabezado 4 4" xfId="555"/>
    <cellStyle name="Encabezado 4 5" xfId="556"/>
    <cellStyle name="Encabezado 4 6" xfId="557"/>
    <cellStyle name="Encabezado 4 7" xfId="558"/>
    <cellStyle name="Encabezado 4 8" xfId="559"/>
    <cellStyle name="Encabezado 4 9" xfId="560"/>
    <cellStyle name="Énfasis1 10" xfId="561"/>
    <cellStyle name="Énfasis1 11" xfId="562"/>
    <cellStyle name="Énfasis1 12" xfId="563"/>
    <cellStyle name="Énfasis1 13" xfId="564"/>
    <cellStyle name="Énfasis1 14" xfId="565"/>
    <cellStyle name="Énfasis1 2" xfId="566"/>
    <cellStyle name="Énfasis1 2 2" xfId="567"/>
    <cellStyle name="Énfasis1 3" xfId="568"/>
    <cellStyle name="Énfasis1 3 2" xfId="569"/>
    <cellStyle name="Énfasis1 4" xfId="570"/>
    <cellStyle name="Énfasis1 4 2" xfId="571"/>
    <cellStyle name="Énfasis1 5" xfId="572"/>
    <cellStyle name="Énfasis1 5 2" xfId="573"/>
    <cellStyle name="Énfasis1 6" xfId="574"/>
    <cellStyle name="Énfasis1 6 2" xfId="575"/>
    <cellStyle name="Énfasis1 7" xfId="576"/>
    <cellStyle name="Énfasis1 8" xfId="577"/>
    <cellStyle name="Énfasis1 9" xfId="578"/>
    <cellStyle name="Énfasis2 10" xfId="579"/>
    <cellStyle name="Énfasis2 11" xfId="580"/>
    <cellStyle name="Énfasis2 12" xfId="581"/>
    <cellStyle name="Énfasis2 13" xfId="582"/>
    <cellStyle name="Énfasis2 14" xfId="583"/>
    <cellStyle name="Énfasis2 2" xfId="584"/>
    <cellStyle name="Énfasis2 2 2" xfId="585"/>
    <cellStyle name="Énfasis2 3" xfId="586"/>
    <cellStyle name="Énfasis2 3 2" xfId="587"/>
    <cellStyle name="Énfasis2 4" xfId="588"/>
    <cellStyle name="Énfasis2 4 2" xfId="589"/>
    <cellStyle name="Énfasis2 5" xfId="590"/>
    <cellStyle name="Énfasis2 5 2" xfId="591"/>
    <cellStyle name="Énfasis2 6" xfId="592"/>
    <cellStyle name="Énfasis2 6 2" xfId="593"/>
    <cellStyle name="Énfasis2 7" xfId="594"/>
    <cellStyle name="Énfasis2 8" xfId="595"/>
    <cellStyle name="Énfasis2 9" xfId="596"/>
    <cellStyle name="Énfasis3 10" xfId="597"/>
    <cellStyle name="Énfasis3 11" xfId="598"/>
    <cellStyle name="Énfasis3 12" xfId="599"/>
    <cellStyle name="Énfasis3 13" xfId="600"/>
    <cellStyle name="Énfasis3 14" xfId="601"/>
    <cellStyle name="Énfasis3 2" xfId="602"/>
    <cellStyle name="Énfasis3 2 2" xfId="603"/>
    <cellStyle name="Énfasis3 3" xfId="604"/>
    <cellStyle name="Énfasis3 3 2" xfId="605"/>
    <cellStyle name="Énfasis3 4" xfId="606"/>
    <cellStyle name="Énfasis3 4 2" xfId="607"/>
    <cellStyle name="Énfasis3 5" xfId="608"/>
    <cellStyle name="Énfasis3 5 2" xfId="609"/>
    <cellStyle name="Énfasis3 6" xfId="610"/>
    <cellStyle name="Énfasis3 6 2" xfId="611"/>
    <cellStyle name="Énfasis3 7" xfId="612"/>
    <cellStyle name="Énfasis3 8" xfId="613"/>
    <cellStyle name="Énfasis3 9" xfId="614"/>
    <cellStyle name="Énfasis4 10" xfId="615"/>
    <cellStyle name="Énfasis4 11" xfId="616"/>
    <cellStyle name="Énfasis4 12" xfId="617"/>
    <cellStyle name="Énfasis4 13" xfId="618"/>
    <cellStyle name="Énfasis4 14" xfId="619"/>
    <cellStyle name="Énfasis4 2" xfId="620"/>
    <cellStyle name="Énfasis4 2 2" xfId="621"/>
    <cellStyle name="Énfasis4 3" xfId="622"/>
    <cellStyle name="Énfasis4 3 2" xfId="623"/>
    <cellStyle name="Énfasis4 4" xfId="624"/>
    <cellStyle name="Énfasis4 4 2" xfId="625"/>
    <cellStyle name="Énfasis4 5" xfId="626"/>
    <cellStyle name="Énfasis4 5 2" xfId="627"/>
    <cellStyle name="Énfasis4 6" xfId="628"/>
    <cellStyle name="Énfasis4 6 2" xfId="629"/>
    <cellStyle name="Énfasis4 7" xfId="630"/>
    <cellStyle name="Énfasis4 8" xfId="631"/>
    <cellStyle name="Énfasis4 9" xfId="632"/>
    <cellStyle name="Énfasis5 10" xfId="633"/>
    <cellStyle name="Énfasis5 11" xfId="634"/>
    <cellStyle name="Énfasis5 12" xfId="635"/>
    <cellStyle name="Énfasis5 13" xfId="636"/>
    <cellStyle name="Énfasis5 14" xfId="637"/>
    <cellStyle name="Énfasis5 2" xfId="638"/>
    <cellStyle name="Énfasis5 2 2" xfId="639"/>
    <cellStyle name="Énfasis5 3" xfId="640"/>
    <cellStyle name="Énfasis5 3 2" xfId="641"/>
    <cellStyle name="Énfasis5 4" xfId="642"/>
    <cellStyle name="Énfasis5 4 2" xfId="643"/>
    <cellStyle name="Énfasis5 5" xfId="644"/>
    <cellStyle name="Énfasis5 5 2" xfId="645"/>
    <cellStyle name="Énfasis5 6" xfId="646"/>
    <cellStyle name="Énfasis5 6 2" xfId="647"/>
    <cellStyle name="Énfasis5 7" xfId="648"/>
    <cellStyle name="Énfasis5 8" xfId="649"/>
    <cellStyle name="Énfasis5 9" xfId="650"/>
    <cellStyle name="Énfasis6 10" xfId="651"/>
    <cellStyle name="Énfasis6 11" xfId="652"/>
    <cellStyle name="Énfasis6 12" xfId="653"/>
    <cellStyle name="Énfasis6 13" xfId="654"/>
    <cellStyle name="Énfasis6 14" xfId="655"/>
    <cellStyle name="Énfasis6 2" xfId="656"/>
    <cellStyle name="Énfasis6 2 2" xfId="657"/>
    <cellStyle name="Énfasis6 3" xfId="658"/>
    <cellStyle name="Énfasis6 3 2" xfId="659"/>
    <cellStyle name="Énfasis6 4" xfId="660"/>
    <cellStyle name="Énfasis6 4 2" xfId="661"/>
    <cellStyle name="Énfasis6 5" xfId="662"/>
    <cellStyle name="Énfasis6 5 2" xfId="663"/>
    <cellStyle name="Énfasis6 6" xfId="664"/>
    <cellStyle name="Énfasis6 6 2" xfId="665"/>
    <cellStyle name="Énfasis6 7" xfId="666"/>
    <cellStyle name="Énfasis6 8" xfId="667"/>
    <cellStyle name="Énfasis6 9" xfId="668"/>
    <cellStyle name="Entrada 10" xfId="669"/>
    <cellStyle name="Entrada 11" xfId="670"/>
    <cellStyle name="Entrada 12" xfId="671"/>
    <cellStyle name="Entrada 13" xfId="672"/>
    <cellStyle name="Entrada 14" xfId="673"/>
    <cellStyle name="Entrada 2" xfId="674"/>
    <cellStyle name="Entrada 2 2" xfId="675"/>
    <cellStyle name="Entrada 3" xfId="676"/>
    <cellStyle name="Entrada 3 2" xfId="677"/>
    <cellStyle name="Entrada 4" xfId="678"/>
    <cellStyle name="Entrada 4 2" xfId="679"/>
    <cellStyle name="Entrada 5" xfId="680"/>
    <cellStyle name="Entrada 5 2" xfId="681"/>
    <cellStyle name="Entrada 6" xfId="682"/>
    <cellStyle name="Entrada 6 2" xfId="683"/>
    <cellStyle name="Entrada 7" xfId="684"/>
    <cellStyle name="Entrada 8" xfId="685"/>
    <cellStyle name="Entrada 9" xfId="686"/>
    <cellStyle name="Estilo 1" xfId="687"/>
    <cellStyle name="Euro" xfId="688"/>
    <cellStyle name="Euro 10" xfId="689"/>
    <cellStyle name="Euro 11" xfId="690"/>
    <cellStyle name="Euro 12" xfId="691"/>
    <cellStyle name="Euro 13" xfId="692"/>
    <cellStyle name="Euro 14" xfId="693"/>
    <cellStyle name="Euro 15" xfId="694"/>
    <cellStyle name="Euro 16" xfId="695"/>
    <cellStyle name="Euro 17" xfId="696"/>
    <cellStyle name="Euro 18" xfId="697"/>
    <cellStyle name="Euro 19" xfId="698"/>
    <cellStyle name="Euro 2" xfId="699"/>
    <cellStyle name="Euro 20" xfId="700"/>
    <cellStyle name="Euro 21" xfId="701"/>
    <cellStyle name="Euro 22" xfId="702"/>
    <cellStyle name="Euro 23" xfId="703"/>
    <cellStyle name="Euro 24" xfId="704"/>
    <cellStyle name="Euro 3" xfId="705"/>
    <cellStyle name="Euro 4" xfId="706"/>
    <cellStyle name="Euro 5" xfId="707"/>
    <cellStyle name="Euro 6" xfId="708"/>
    <cellStyle name="Euro 7" xfId="709"/>
    <cellStyle name="Euro 8" xfId="710"/>
    <cellStyle name="Euro 9" xfId="711"/>
    <cellStyle name="Explanatory Text" xfId="712"/>
    <cellStyle name="F2" xfId="713"/>
    <cellStyle name="F3" xfId="714"/>
    <cellStyle name="F4" xfId="715"/>
    <cellStyle name="F5" xfId="716"/>
    <cellStyle name="F6" xfId="717"/>
    <cellStyle name="F7" xfId="718"/>
    <cellStyle name="F8" xfId="719"/>
    <cellStyle name="FIJO" xfId="720"/>
    <cellStyle name="FINANCIERO" xfId="721"/>
    <cellStyle name="Fixed" xfId="722"/>
    <cellStyle name="Fixed 10" xfId="723"/>
    <cellStyle name="Fixed 11" xfId="724"/>
    <cellStyle name="Fixed 12" xfId="725"/>
    <cellStyle name="Fixed 13" xfId="726"/>
    <cellStyle name="Fixed 14" xfId="727"/>
    <cellStyle name="Fixed 15" xfId="728"/>
    <cellStyle name="Fixed 16" xfId="729"/>
    <cellStyle name="Fixed 17" xfId="730"/>
    <cellStyle name="Fixed 18" xfId="731"/>
    <cellStyle name="Fixed 19" xfId="732"/>
    <cellStyle name="Fixed 2" xfId="733"/>
    <cellStyle name="Fixed 20" xfId="734"/>
    <cellStyle name="Fixed 21" xfId="735"/>
    <cellStyle name="Fixed 22" xfId="736"/>
    <cellStyle name="Fixed 23" xfId="737"/>
    <cellStyle name="Fixed 3" xfId="738"/>
    <cellStyle name="Fixed 4" xfId="739"/>
    <cellStyle name="Fixed 5" xfId="740"/>
    <cellStyle name="Fixed 6" xfId="741"/>
    <cellStyle name="Fixed 7" xfId="742"/>
    <cellStyle name="Fixed 8" xfId="743"/>
    <cellStyle name="Fixed 9" xfId="744"/>
    <cellStyle name="Good" xfId="745"/>
    <cellStyle name="Heading 1" xfId="746"/>
    <cellStyle name="Heading 1 10" xfId="747"/>
    <cellStyle name="Heading 1 11" xfId="748"/>
    <cellStyle name="Heading 1 12" xfId="749"/>
    <cellStyle name="Heading 1 13" xfId="750"/>
    <cellStyle name="Heading 1 14" xfId="751"/>
    <cellStyle name="Heading 1 15" xfId="752"/>
    <cellStyle name="Heading 1 16" xfId="753"/>
    <cellStyle name="Heading 1 17" xfId="754"/>
    <cellStyle name="Heading 1 18" xfId="755"/>
    <cellStyle name="Heading 1 19" xfId="756"/>
    <cellStyle name="Heading 1 2" xfId="757"/>
    <cellStyle name="Heading 1 20" xfId="758"/>
    <cellStyle name="Heading 1 21" xfId="759"/>
    <cellStyle name="Heading 1 22" xfId="760"/>
    <cellStyle name="Heading 1 23" xfId="761"/>
    <cellStyle name="Heading 1 24" xfId="762"/>
    <cellStyle name="Heading 1 3" xfId="763"/>
    <cellStyle name="Heading 1 4" xfId="764"/>
    <cellStyle name="Heading 1 5" xfId="765"/>
    <cellStyle name="Heading 1 6" xfId="766"/>
    <cellStyle name="Heading 1 7" xfId="767"/>
    <cellStyle name="Heading 1 8" xfId="768"/>
    <cellStyle name="Heading 1 9" xfId="769"/>
    <cellStyle name="Heading 2" xfId="770"/>
    <cellStyle name="Heading 2 10" xfId="771"/>
    <cellStyle name="Heading 2 11" xfId="772"/>
    <cellStyle name="Heading 2 12" xfId="773"/>
    <cellStyle name="Heading 2 13" xfId="774"/>
    <cellStyle name="Heading 2 14" xfId="775"/>
    <cellStyle name="Heading 2 15" xfId="776"/>
    <cellStyle name="Heading 2 16" xfId="777"/>
    <cellStyle name="Heading 2 17" xfId="778"/>
    <cellStyle name="Heading 2 18" xfId="779"/>
    <cellStyle name="Heading 2 19" xfId="780"/>
    <cellStyle name="Heading 2 2" xfId="781"/>
    <cellStyle name="Heading 2 20" xfId="782"/>
    <cellStyle name="Heading 2 21" xfId="783"/>
    <cellStyle name="Heading 2 22" xfId="784"/>
    <cellStyle name="Heading 2 23" xfId="785"/>
    <cellStyle name="Heading 2 24" xfId="786"/>
    <cellStyle name="Heading 2 3" xfId="787"/>
    <cellStyle name="Heading 2 4" xfId="788"/>
    <cellStyle name="Heading 2 5" xfId="789"/>
    <cellStyle name="Heading 2 6" xfId="790"/>
    <cellStyle name="Heading 2 7" xfId="791"/>
    <cellStyle name="Heading 2 8" xfId="792"/>
    <cellStyle name="Heading 2 9" xfId="793"/>
    <cellStyle name="Heading 3" xfId="794"/>
    <cellStyle name="Heading 4" xfId="795"/>
    <cellStyle name="Heading1" xfId="796"/>
    <cellStyle name="Heading2" xfId="797"/>
    <cellStyle name="Hipervínculo 2" xfId="798"/>
    <cellStyle name="Hipervínculo 3" xfId="799"/>
    <cellStyle name="Incorrecto 10" xfId="800"/>
    <cellStyle name="Incorrecto 11" xfId="801"/>
    <cellStyle name="Incorrecto 12" xfId="802"/>
    <cellStyle name="Incorrecto 13" xfId="803"/>
    <cellStyle name="Incorrecto 14" xfId="804"/>
    <cellStyle name="Incorrecto 2" xfId="805"/>
    <cellStyle name="Incorrecto 2 2" xfId="806"/>
    <cellStyle name="Incorrecto 3" xfId="807"/>
    <cellStyle name="Incorrecto 3 2" xfId="808"/>
    <cellStyle name="Incorrecto 4" xfId="809"/>
    <cellStyle name="Incorrecto 4 2" xfId="810"/>
    <cellStyle name="Incorrecto 5" xfId="811"/>
    <cellStyle name="Incorrecto 5 2" xfId="812"/>
    <cellStyle name="Incorrecto 6" xfId="813"/>
    <cellStyle name="Incorrecto 6 2" xfId="814"/>
    <cellStyle name="Incorrecto 7" xfId="815"/>
    <cellStyle name="Incorrecto 8" xfId="816"/>
    <cellStyle name="Incorrecto 9" xfId="817"/>
    <cellStyle name="Input" xfId="818"/>
    <cellStyle name="Linked Cell" xfId="819"/>
    <cellStyle name="MILE DE MILLONES" xfId="820"/>
    <cellStyle name="MILES" xfId="821"/>
    <cellStyle name="Millares [0] 15" xfId="822"/>
    <cellStyle name="Millares [0] 16" xfId="823"/>
    <cellStyle name="Millares [0] 17" xfId="824"/>
    <cellStyle name="Millares [0] 18" xfId="825"/>
    <cellStyle name="Millares [0] 19" xfId="826"/>
    <cellStyle name="Millares [0] 2" xfId="827"/>
    <cellStyle name="Millares [0] 20" xfId="828"/>
    <cellStyle name="Millares [0] 21" xfId="829"/>
    <cellStyle name="Millares [0] 23" xfId="830"/>
    <cellStyle name="Millares [0] 3" xfId="2312"/>
    <cellStyle name="Millares [0] 4" xfId="831"/>
    <cellStyle name="Millares [0] 5" xfId="2317"/>
    <cellStyle name="Millares [2]" xfId="832"/>
    <cellStyle name="Millares 10" xfId="833"/>
    <cellStyle name="Millares 10 2" xfId="834"/>
    <cellStyle name="Millares 10 3" xfId="835"/>
    <cellStyle name="Millares 11" xfId="836"/>
    <cellStyle name="Millares 11 2" xfId="837"/>
    <cellStyle name="Millares 12" xfId="838"/>
    <cellStyle name="Millares 12 2" xfId="839"/>
    <cellStyle name="Millares 13" xfId="840"/>
    <cellStyle name="Millares 13 2" xfId="841"/>
    <cellStyle name="Millares 14" xfId="842"/>
    <cellStyle name="Millares 14 2" xfId="843"/>
    <cellStyle name="Millares 15" xfId="844"/>
    <cellStyle name="Millares 15 2" xfId="845"/>
    <cellStyle name="Millares 16" xfId="846"/>
    <cellStyle name="Millares 16 2" xfId="847"/>
    <cellStyle name="Millares 17" xfId="848"/>
    <cellStyle name="Millares 17 2" xfId="849"/>
    <cellStyle name="Millares 18" xfId="850"/>
    <cellStyle name="Millares 18 2" xfId="851"/>
    <cellStyle name="Millares 19" xfId="852"/>
    <cellStyle name="Millares 19 2" xfId="853"/>
    <cellStyle name="Millares 2" xfId="854"/>
    <cellStyle name="Millares 2 2" xfId="17"/>
    <cellStyle name="Millares 2 2 2" xfId="855"/>
    <cellStyle name="Millares 2 3" xfId="856"/>
    <cellStyle name="Millares 2 4" xfId="857"/>
    <cellStyle name="Millares 2 5" xfId="858"/>
    <cellStyle name="Millares 2 6" xfId="859"/>
    <cellStyle name="Millares 2 7" xfId="860"/>
    <cellStyle name="Millares 20" xfId="861"/>
    <cellStyle name="Millares 20 2" xfId="862"/>
    <cellStyle name="Millares 21" xfId="863"/>
    <cellStyle name="Millares 22" xfId="864"/>
    <cellStyle name="Millares 22 2" xfId="865"/>
    <cellStyle name="Millares 23" xfId="866"/>
    <cellStyle name="Millares 23 2" xfId="867"/>
    <cellStyle name="Millares 24" xfId="868"/>
    <cellStyle name="Millares 25" xfId="869"/>
    <cellStyle name="Millares 25 2" xfId="870"/>
    <cellStyle name="Millares 26" xfId="8"/>
    <cellStyle name="Millares 27" xfId="871"/>
    <cellStyle name="Millares 27 2" xfId="872"/>
    <cellStyle name="Millares 28" xfId="873"/>
    <cellStyle name="Millares 28 2" xfId="874"/>
    <cellStyle name="Millares 3" xfId="875"/>
    <cellStyle name="Millares 3 2" xfId="876"/>
    <cellStyle name="Millares 4" xfId="877"/>
    <cellStyle name="Millares 4 2" xfId="878"/>
    <cellStyle name="Millares 5" xfId="879"/>
    <cellStyle name="Millares 5 2" xfId="880"/>
    <cellStyle name="Millares 5 3" xfId="881"/>
    <cellStyle name="Millares 6" xfId="882"/>
    <cellStyle name="Millares 6 2" xfId="883"/>
    <cellStyle name="Millares 6 3" xfId="884"/>
    <cellStyle name="Millares 7" xfId="885"/>
    <cellStyle name="Millares 7 2" xfId="886"/>
    <cellStyle name="Millares 7 3" xfId="887"/>
    <cellStyle name="Millares 8" xfId="888"/>
    <cellStyle name="Millares 8 2" xfId="889"/>
    <cellStyle name="Millares 8 3" xfId="890"/>
    <cellStyle name="Millares 9" xfId="891"/>
    <cellStyle name="Millares 9 2" xfId="892"/>
    <cellStyle name="MILLONES" xfId="893"/>
    <cellStyle name="Moneda" xfId="1" builtinId="4"/>
    <cellStyle name="Moneda [0] 2" xfId="894"/>
    <cellStyle name="Moneda [0] 3" xfId="2313"/>
    <cellStyle name="Moneda 10" xfId="895"/>
    <cellStyle name="Moneda 10 2" xfId="896"/>
    <cellStyle name="Moneda 11" xfId="897"/>
    <cellStyle name="Moneda 11 2" xfId="898"/>
    <cellStyle name="Moneda 12" xfId="899"/>
    <cellStyle name="Moneda 12 2" xfId="900"/>
    <cellStyle name="Moneda 13" xfId="901"/>
    <cellStyle name="Moneda 13 2" xfId="902"/>
    <cellStyle name="Moneda 13 3" xfId="903"/>
    <cellStyle name="Moneda 13 4" xfId="2315"/>
    <cellStyle name="Moneda 14" xfId="904"/>
    <cellStyle name="Moneda 14 2" xfId="905"/>
    <cellStyle name="Moneda 15" xfId="906"/>
    <cellStyle name="Moneda 15 2" xfId="907"/>
    <cellStyle name="Moneda 16" xfId="908"/>
    <cellStyle name="Moneda 16 2" xfId="909"/>
    <cellStyle name="Moneda 17" xfId="910"/>
    <cellStyle name="Moneda 17 2" xfId="911"/>
    <cellStyle name="Moneda 18" xfId="912"/>
    <cellStyle name="Moneda 18 2" xfId="913"/>
    <cellStyle name="Moneda 19" xfId="914"/>
    <cellStyle name="Moneda 19 2" xfId="915"/>
    <cellStyle name="Moneda 2" xfId="9"/>
    <cellStyle name="Moneda 2 10" xfId="916"/>
    <cellStyle name="Moneda 2 11" xfId="917"/>
    <cellStyle name="Moneda 2 12" xfId="918"/>
    <cellStyle name="Moneda 2 13" xfId="919"/>
    <cellStyle name="Moneda 2 14" xfId="920"/>
    <cellStyle name="Moneda 2 15" xfId="921"/>
    <cellStyle name="Moneda 2 16" xfId="922"/>
    <cellStyle name="Moneda 2 17" xfId="923"/>
    <cellStyle name="Moneda 2 18" xfId="924"/>
    <cellStyle name="Moneda 2 19" xfId="925"/>
    <cellStyle name="Moneda 2 2" xfId="10"/>
    <cellStyle name="Moneda 2 2 10" xfId="926"/>
    <cellStyle name="Moneda 2 2 11" xfId="927"/>
    <cellStyle name="Moneda 2 2 2" xfId="928"/>
    <cellStyle name="Moneda 2 2 2 2" xfId="929"/>
    <cellStyle name="Moneda 2 2 2 3" xfId="930"/>
    <cellStyle name="Moneda 2 2 2 4" xfId="931"/>
    <cellStyle name="Moneda 2 2 2 5" xfId="932"/>
    <cellStyle name="Moneda 2 2 2 6" xfId="933"/>
    <cellStyle name="Moneda 2 2 2 7" xfId="934"/>
    <cellStyle name="Moneda 2 2 3" xfId="935"/>
    <cellStyle name="Moneda 2 2 4" xfId="936"/>
    <cellStyle name="Moneda 2 2 5" xfId="937"/>
    <cellStyle name="Moneda 2 2 6" xfId="938"/>
    <cellStyle name="Moneda 2 2 6 2" xfId="939"/>
    <cellStyle name="Moneda 2 2 6 3" xfId="940"/>
    <cellStyle name="Moneda 2 2 6 4" xfId="941"/>
    <cellStyle name="Moneda 2 2 7" xfId="942"/>
    <cellStyle name="Moneda 2 2 8" xfId="943"/>
    <cellStyle name="Moneda 2 2 9" xfId="944"/>
    <cellStyle name="Moneda 2 20" xfId="945"/>
    <cellStyle name="Moneda 2 21" xfId="946"/>
    <cellStyle name="Moneda 2 22" xfId="947"/>
    <cellStyle name="Moneda 2 23" xfId="948"/>
    <cellStyle name="Moneda 2 24" xfId="949"/>
    <cellStyle name="Moneda 2 25" xfId="950"/>
    <cellStyle name="Moneda 2 26" xfId="951"/>
    <cellStyle name="Moneda 2 27" xfId="952"/>
    <cellStyle name="Moneda 2 28" xfId="953"/>
    <cellStyle name="Moneda 2 29" xfId="954"/>
    <cellStyle name="Moneda 2 3" xfId="5"/>
    <cellStyle name="Moneda 2 3 2" xfId="14"/>
    <cellStyle name="Moneda 2 3 3" xfId="2314"/>
    <cellStyle name="Moneda 2 30" xfId="955"/>
    <cellStyle name="Moneda 2 31" xfId="956"/>
    <cellStyle name="Moneda 2 32" xfId="957"/>
    <cellStyle name="Moneda 2 33" xfId="958"/>
    <cellStyle name="Moneda 2 34" xfId="959"/>
    <cellStyle name="Moneda 2 34 2" xfId="2316"/>
    <cellStyle name="Moneda 2 4" xfId="960"/>
    <cellStyle name="Moneda 2 5" xfId="961"/>
    <cellStyle name="Moneda 2 6" xfId="962"/>
    <cellStyle name="Moneda 2 7" xfId="963"/>
    <cellStyle name="Moneda 2 8" xfId="964"/>
    <cellStyle name="Moneda 2 9" xfId="965"/>
    <cellStyle name="Moneda 20" xfId="966"/>
    <cellStyle name="Moneda 20 2" xfId="967"/>
    <cellStyle name="Moneda 21" xfId="968"/>
    <cellStyle name="Moneda 21 2" xfId="969"/>
    <cellStyle name="Moneda 22" xfId="970"/>
    <cellStyle name="Moneda 22 2" xfId="971"/>
    <cellStyle name="Moneda 23" xfId="972"/>
    <cellStyle name="Moneda 23 2" xfId="973"/>
    <cellStyle name="Moneda 24" xfId="974"/>
    <cellStyle name="Moneda 24 2" xfId="975"/>
    <cellStyle name="Moneda 25" xfId="976"/>
    <cellStyle name="Moneda 25 2" xfId="977"/>
    <cellStyle name="Moneda 26" xfId="978"/>
    <cellStyle name="Moneda 26 2" xfId="979"/>
    <cellStyle name="Moneda 3" xfId="980"/>
    <cellStyle name="Moneda 3 10" xfId="981"/>
    <cellStyle name="Moneda 3 11" xfId="982"/>
    <cellStyle name="Moneda 3 12" xfId="983"/>
    <cellStyle name="Moneda 3 13" xfId="984"/>
    <cellStyle name="Moneda 3 14" xfId="985"/>
    <cellStyle name="Moneda 3 15" xfId="986"/>
    <cellStyle name="Moneda 3 16" xfId="987"/>
    <cellStyle name="Moneda 3 17" xfId="988"/>
    <cellStyle name="Moneda 3 18" xfId="989"/>
    <cellStyle name="Moneda 3 19" xfId="990"/>
    <cellStyle name="Moneda 3 2" xfId="991"/>
    <cellStyle name="Moneda 3 2 10" xfId="992"/>
    <cellStyle name="Moneda 3 2 11" xfId="993"/>
    <cellStyle name="Moneda 3 2 12" xfId="994"/>
    <cellStyle name="Moneda 3 2 13" xfId="995"/>
    <cellStyle name="Moneda 3 2 14" xfId="996"/>
    <cellStyle name="Moneda 3 2 15" xfId="997"/>
    <cellStyle name="Moneda 3 2 16" xfId="998"/>
    <cellStyle name="Moneda 3 2 17" xfId="999"/>
    <cellStyle name="Moneda 3 2 18" xfId="1000"/>
    <cellStyle name="Moneda 3 2 19" xfId="1001"/>
    <cellStyle name="Moneda 3 2 2" xfId="1002"/>
    <cellStyle name="Moneda 3 2 20" xfId="1003"/>
    <cellStyle name="Moneda 3 2 21" xfId="1004"/>
    <cellStyle name="Moneda 3 2 22" xfId="1005"/>
    <cellStyle name="Moneda 3 2 23" xfId="1006"/>
    <cellStyle name="Moneda 3 2 3" xfId="1007"/>
    <cellStyle name="Moneda 3 2 4" xfId="1008"/>
    <cellStyle name="Moneda 3 2 5" xfId="1009"/>
    <cellStyle name="Moneda 3 2 6" xfId="1010"/>
    <cellStyle name="Moneda 3 2 7" xfId="1011"/>
    <cellStyle name="Moneda 3 2 8" xfId="1012"/>
    <cellStyle name="Moneda 3 2 9" xfId="1013"/>
    <cellStyle name="Moneda 3 20" xfId="1014"/>
    <cellStyle name="Moneda 3 21" xfId="1015"/>
    <cellStyle name="Moneda 3 22" xfId="1016"/>
    <cellStyle name="Moneda 3 23" xfId="1017"/>
    <cellStyle name="Moneda 3 3" xfId="1018"/>
    <cellStyle name="Moneda 3 4" xfId="1019"/>
    <cellStyle name="Moneda 3 5" xfId="1020"/>
    <cellStyle name="Moneda 3 6" xfId="1021"/>
    <cellStyle name="Moneda 3 7" xfId="1022"/>
    <cellStyle name="Moneda 3 8" xfId="1023"/>
    <cellStyle name="Moneda 3 9" xfId="1024"/>
    <cellStyle name="Moneda 4" xfId="1025"/>
    <cellStyle name="Moneda 4 2" xfId="1026"/>
    <cellStyle name="Moneda 4 2 2" xfId="1027"/>
    <cellStyle name="Moneda 4 3" xfId="1028"/>
    <cellStyle name="Moneda 41" xfId="1029"/>
    <cellStyle name="Moneda 5" xfId="1030"/>
    <cellStyle name="Moneda 5 2" xfId="1031"/>
    <cellStyle name="Moneda 5 2 2" xfId="1032"/>
    <cellStyle name="Moneda 5 3" xfId="1033"/>
    <cellStyle name="Moneda 5 4" xfId="1034"/>
    <cellStyle name="Moneda 6" xfId="1035"/>
    <cellStyle name="Moneda 6 2" xfId="1036"/>
    <cellStyle name="Moneda 6 3" xfId="1037"/>
    <cellStyle name="Moneda 7" xfId="1038"/>
    <cellStyle name="Moneda 8" xfId="1039"/>
    <cellStyle name="Moneda 8 2" xfId="1040"/>
    <cellStyle name="Moneda 9" xfId="1041"/>
    <cellStyle name="MONETARIO" xfId="1042"/>
    <cellStyle name="Neutral 10" xfId="1043"/>
    <cellStyle name="Neutral 11" xfId="1044"/>
    <cellStyle name="Neutral 12" xfId="1045"/>
    <cellStyle name="Neutral 13" xfId="1046"/>
    <cellStyle name="Neutral 14" xfId="1047"/>
    <cellStyle name="Neutral 2" xfId="1048"/>
    <cellStyle name="Neutral 2 2" xfId="1049"/>
    <cellStyle name="Neutral 3" xfId="1050"/>
    <cellStyle name="Neutral 3 2" xfId="1051"/>
    <cellStyle name="Neutral 4" xfId="1052"/>
    <cellStyle name="Neutral 4 2" xfId="1053"/>
    <cellStyle name="Neutral 5" xfId="1054"/>
    <cellStyle name="Neutral 5 2" xfId="1055"/>
    <cellStyle name="Neutral 6" xfId="1056"/>
    <cellStyle name="Neutral 6 2" xfId="1057"/>
    <cellStyle name="Neutral 7" xfId="1058"/>
    <cellStyle name="Neutral 8" xfId="1059"/>
    <cellStyle name="Neutral 9" xfId="1060"/>
    <cellStyle name="No. punto" xfId="1061"/>
    <cellStyle name="No-definido" xfId="1062"/>
    <cellStyle name="Normal" xfId="0" builtinId="0"/>
    <cellStyle name="Normal 10" xfId="4"/>
    <cellStyle name="Normal 10 10" xfId="1063"/>
    <cellStyle name="Normal 10 11" xfId="1064"/>
    <cellStyle name="Normal 10 12" xfId="1065"/>
    <cellStyle name="Normal 10 13" xfId="1066"/>
    <cellStyle name="Normal 10 14" xfId="1067"/>
    <cellStyle name="Normal 10 15" xfId="1068"/>
    <cellStyle name="Normal 10 16" xfId="1069"/>
    <cellStyle name="Normal 10 17" xfId="1070"/>
    <cellStyle name="Normal 10 18" xfId="1071"/>
    <cellStyle name="Normal 10 19" xfId="1072"/>
    <cellStyle name="Normal 10 2" xfId="1073"/>
    <cellStyle name="Normal 10 20" xfId="1074"/>
    <cellStyle name="Normal 10 21" xfId="1075"/>
    <cellStyle name="Normal 10 22" xfId="1076"/>
    <cellStyle name="Normal 10 23" xfId="1077"/>
    <cellStyle name="Normal 10 24" xfId="1078"/>
    <cellStyle name="Normal 10 25" xfId="1079"/>
    <cellStyle name="Normal 10 26" xfId="1080"/>
    <cellStyle name="Normal 10 27" xfId="1081"/>
    <cellStyle name="Normal 10 28" xfId="1082"/>
    <cellStyle name="Normal 10 29" xfId="1083"/>
    <cellStyle name="Normal 10 3" xfId="1084"/>
    <cellStyle name="Normal 10 30" xfId="1085"/>
    <cellStyle name="Normal 10 31" xfId="1086"/>
    <cellStyle name="Normal 10 32" xfId="1087"/>
    <cellStyle name="Normal 10 33" xfId="1088"/>
    <cellStyle name="Normal 10 34" xfId="1089"/>
    <cellStyle name="Normal 10 35" xfId="1090"/>
    <cellStyle name="Normal 10 36" xfId="1091"/>
    <cellStyle name="Normal 10 37" xfId="1092"/>
    <cellStyle name="Normal 10 38" xfId="1093"/>
    <cellStyle name="Normal 10 39" xfId="1094"/>
    <cellStyle name="Normal 10 4" xfId="1095"/>
    <cellStyle name="Normal 10 40" xfId="1096"/>
    <cellStyle name="Normal 10 41" xfId="1097"/>
    <cellStyle name="Normal 10 42" xfId="1098"/>
    <cellStyle name="Normal 10 43" xfId="1099"/>
    <cellStyle name="Normal 10 44" xfId="1100"/>
    <cellStyle name="Normal 10 45" xfId="1101"/>
    <cellStyle name="Normal 10 5" xfId="1102"/>
    <cellStyle name="Normal 10 6" xfId="1103"/>
    <cellStyle name="Normal 10 7" xfId="1104"/>
    <cellStyle name="Normal 10 8" xfId="1105"/>
    <cellStyle name="Normal 10 9" xfId="1106"/>
    <cellStyle name="Normal 11" xfId="1107"/>
    <cellStyle name="Normal 11 10" xfId="1108"/>
    <cellStyle name="Normal 11 11" xfId="1109"/>
    <cellStyle name="Normal 11 12" xfId="1110"/>
    <cellStyle name="Normal 11 13" xfId="1111"/>
    <cellStyle name="Normal 11 14" xfId="1112"/>
    <cellStyle name="Normal 11 15" xfId="1113"/>
    <cellStyle name="Normal 11 16" xfId="1114"/>
    <cellStyle name="Normal 11 17" xfId="1115"/>
    <cellStyle name="Normal 11 18" xfId="1116"/>
    <cellStyle name="Normal 11 19" xfId="1117"/>
    <cellStyle name="Normal 11 2" xfId="1118"/>
    <cellStyle name="Normal 11 20" xfId="1119"/>
    <cellStyle name="Normal 11 21" xfId="1120"/>
    <cellStyle name="Normal 11 22" xfId="1121"/>
    <cellStyle name="Normal 11 23" xfId="1122"/>
    <cellStyle name="Normal 11 24" xfId="1123"/>
    <cellStyle name="Normal 11 25" xfId="1124"/>
    <cellStyle name="Normal 11 26" xfId="1125"/>
    <cellStyle name="Normal 11 27" xfId="1126"/>
    <cellStyle name="Normal 11 28" xfId="1127"/>
    <cellStyle name="Normal 11 29" xfId="1128"/>
    <cellStyle name="Normal 11 3" xfId="1129"/>
    <cellStyle name="Normal 11 30" xfId="1130"/>
    <cellStyle name="Normal 11 31" xfId="1131"/>
    <cellStyle name="Normal 11 32" xfId="1132"/>
    <cellStyle name="Normal 11 33" xfId="1133"/>
    <cellStyle name="Normal 11 34" xfId="1134"/>
    <cellStyle name="Normal 11 35" xfId="1135"/>
    <cellStyle name="Normal 11 36" xfId="1136"/>
    <cellStyle name="Normal 11 37" xfId="1137"/>
    <cellStyle name="Normal 11 38" xfId="1138"/>
    <cellStyle name="Normal 11 39" xfId="1139"/>
    <cellStyle name="Normal 11 4" xfId="1140"/>
    <cellStyle name="Normal 11 40" xfId="1141"/>
    <cellStyle name="Normal 11 41" xfId="1142"/>
    <cellStyle name="Normal 11 42" xfId="1143"/>
    <cellStyle name="Normal 11 43" xfId="1144"/>
    <cellStyle name="Normal 11 44" xfId="1145"/>
    <cellStyle name="Normal 11 5" xfId="1146"/>
    <cellStyle name="Normal 11 6" xfId="1147"/>
    <cellStyle name="Normal 11 7" xfId="1148"/>
    <cellStyle name="Normal 11 8" xfId="1149"/>
    <cellStyle name="Normal 11 9" xfId="1150"/>
    <cellStyle name="Normal 12" xfId="1151"/>
    <cellStyle name="Normal 12 2" xfId="1152"/>
    <cellStyle name="Normal 13" xfId="1153"/>
    <cellStyle name="Normal 13 10" xfId="1154"/>
    <cellStyle name="Normal 13 11" xfId="1155"/>
    <cellStyle name="Normal 13 12" xfId="1156"/>
    <cellStyle name="Normal 13 13" xfId="1157"/>
    <cellStyle name="Normal 13 14" xfId="1158"/>
    <cellStyle name="Normal 13 15" xfId="1159"/>
    <cellStyle name="Normal 13 16" xfId="1160"/>
    <cellStyle name="Normal 13 17" xfId="1161"/>
    <cellStyle name="Normal 13 18" xfId="1162"/>
    <cellStyle name="Normal 13 19" xfId="1163"/>
    <cellStyle name="Normal 13 2" xfId="1164"/>
    <cellStyle name="Normal 13 20" xfId="1165"/>
    <cellStyle name="Normal 13 21" xfId="1166"/>
    <cellStyle name="Normal 13 22" xfId="1167"/>
    <cellStyle name="Normal 13 23" xfId="1168"/>
    <cellStyle name="Normal 13 24" xfId="1169"/>
    <cellStyle name="Normal 13 25" xfId="1170"/>
    <cellStyle name="Normal 13 26" xfId="1171"/>
    <cellStyle name="Normal 13 27" xfId="1172"/>
    <cellStyle name="Normal 13 28" xfId="1173"/>
    <cellStyle name="Normal 13 29" xfId="1174"/>
    <cellStyle name="Normal 13 3" xfId="1175"/>
    <cellStyle name="Normal 13 30" xfId="1176"/>
    <cellStyle name="Normal 13 31" xfId="1177"/>
    <cellStyle name="Normal 13 32" xfId="1178"/>
    <cellStyle name="Normal 13 33" xfId="1179"/>
    <cellStyle name="Normal 13 34" xfId="1180"/>
    <cellStyle name="Normal 13 35" xfId="1181"/>
    <cellStyle name="Normal 13 36" xfId="1182"/>
    <cellStyle name="Normal 13 37" xfId="1183"/>
    <cellStyle name="Normal 13 38" xfId="1184"/>
    <cellStyle name="Normal 13 39" xfId="1185"/>
    <cellStyle name="Normal 13 4" xfId="1186"/>
    <cellStyle name="Normal 13 40" xfId="1187"/>
    <cellStyle name="Normal 13 41" xfId="1188"/>
    <cellStyle name="Normal 13 42" xfId="1189"/>
    <cellStyle name="Normal 13 43" xfId="1190"/>
    <cellStyle name="Normal 13 44" xfId="1191"/>
    <cellStyle name="Normal 13 5" xfId="1192"/>
    <cellStyle name="Normal 13 6" xfId="1193"/>
    <cellStyle name="Normal 13 7" xfId="1194"/>
    <cellStyle name="Normal 13 8" xfId="1195"/>
    <cellStyle name="Normal 13 9" xfId="1196"/>
    <cellStyle name="Normal 14" xfId="1197"/>
    <cellStyle name="Normal 14 10" xfId="1198"/>
    <cellStyle name="Normal 14 11" xfId="1199"/>
    <cellStyle name="Normal 14 12" xfId="1200"/>
    <cellStyle name="Normal 14 13" xfId="1201"/>
    <cellStyle name="Normal 14 14" xfId="1202"/>
    <cellStyle name="Normal 14 15" xfId="1203"/>
    <cellStyle name="Normal 14 16" xfId="1204"/>
    <cellStyle name="Normal 14 17" xfId="1205"/>
    <cellStyle name="Normal 14 18" xfId="1206"/>
    <cellStyle name="Normal 14 19" xfId="1207"/>
    <cellStyle name="Normal 14 2" xfId="1208"/>
    <cellStyle name="Normal 14 20" xfId="1209"/>
    <cellStyle name="Normal 14 21" xfId="1210"/>
    <cellStyle name="Normal 14 22" xfId="1211"/>
    <cellStyle name="Normal 14 23" xfId="1212"/>
    <cellStyle name="Normal 14 24" xfId="1213"/>
    <cellStyle name="Normal 14 25" xfId="1214"/>
    <cellStyle name="Normal 14 26" xfId="1215"/>
    <cellStyle name="Normal 14 27" xfId="1216"/>
    <cellStyle name="Normal 14 28" xfId="1217"/>
    <cellStyle name="Normal 14 29" xfId="1218"/>
    <cellStyle name="Normal 14 3" xfId="1219"/>
    <cellStyle name="Normal 14 30" xfId="1220"/>
    <cellStyle name="Normal 14 31" xfId="1221"/>
    <cellStyle name="Normal 14 32" xfId="1222"/>
    <cellStyle name="Normal 14 33" xfId="1223"/>
    <cellStyle name="Normal 14 34" xfId="1224"/>
    <cellStyle name="Normal 14 35" xfId="1225"/>
    <cellStyle name="Normal 14 36" xfId="1226"/>
    <cellStyle name="Normal 14 37" xfId="1227"/>
    <cellStyle name="Normal 14 38" xfId="1228"/>
    <cellStyle name="Normal 14 39" xfId="1229"/>
    <cellStyle name="Normal 14 4" xfId="1230"/>
    <cellStyle name="Normal 14 40" xfId="1231"/>
    <cellStyle name="Normal 14 41" xfId="1232"/>
    <cellStyle name="Normal 14 42" xfId="1233"/>
    <cellStyle name="Normal 14 43" xfId="1234"/>
    <cellStyle name="Normal 14 44" xfId="1235"/>
    <cellStyle name="Normal 14 5" xfId="1236"/>
    <cellStyle name="Normal 14 6" xfId="1237"/>
    <cellStyle name="Normal 14 7" xfId="1238"/>
    <cellStyle name="Normal 14 8" xfId="1239"/>
    <cellStyle name="Normal 14 9" xfId="1240"/>
    <cellStyle name="Normal 15" xfId="1241"/>
    <cellStyle name="Normal 15 10" xfId="1242"/>
    <cellStyle name="Normal 15 11" xfId="1243"/>
    <cellStyle name="Normal 15 12" xfId="1244"/>
    <cellStyle name="Normal 15 13" xfId="1245"/>
    <cellStyle name="Normal 15 14" xfId="1246"/>
    <cellStyle name="Normal 15 15" xfId="1247"/>
    <cellStyle name="Normal 15 16" xfId="1248"/>
    <cellStyle name="Normal 15 17" xfId="1249"/>
    <cellStyle name="Normal 15 18" xfId="1250"/>
    <cellStyle name="Normal 15 19" xfId="1251"/>
    <cellStyle name="Normal 15 2" xfId="1252"/>
    <cellStyle name="Normal 15 20" xfId="1253"/>
    <cellStyle name="Normal 15 21" xfId="1254"/>
    <cellStyle name="Normal 15 22" xfId="1255"/>
    <cellStyle name="Normal 15 23" xfId="1256"/>
    <cellStyle name="Normal 15 24" xfId="1257"/>
    <cellStyle name="Normal 15 25" xfId="1258"/>
    <cellStyle name="Normal 15 26" xfId="1259"/>
    <cellStyle name="Normal 15 27" xfId="1260"/>
    <cellStyle name="Normal 15 28" xfId="1261"/>
    <cellStyle name="Normal 15 29" xfId="1262"/>
    <cellStyle name="Normal 15 3" xfId="1263"/>
    <cellStyle name="Normal 15 30" xfId="1264"/>
    <cellStyle name="Normal 15 31" xfId="1265"/>
    <cellStyle name="Normal 15 32" xfId="1266"/>
    <cellStyle name="Normal 15 33" xfId="1267"/>
    <cellStyle name="Normal 15 34" xfId="1268"/>
    <cellStyle name="Normal 15 35" xfId="1269"/>
    <cellStyle name="Normal 15 36" xfId="1270"/>
    <cellStyle name="Normal 15 37" xfId="1271"/>
    <cellStyle name="Normal 15 38" xfId="1272"/>
    <cellStyle name="Normal 15 39" xfId="1273"/>
    <cellStyle name="Normal 15 4" xfId="1274"/>
    <cellStyle name="Normal 15 40" xfId="1275"/>
    <cellStyle name="Normal 15 41" xfId="1276"/>
    <cellStyle name="Normal 15 42" xfId="1277"/>
    <cellStyle name="Normal 15 43" xfId="1278"/>
    <cellStyle name="Normal 15 44" xfId="1279"/>
    <cellStyle name="Normal 15 5" xfId="1280"/>
    <cellStyle name="Normal 15 6" xfId="1281"/>
    <cellStyle name="Normal 15 7" xfId="1282"/>
    <cellStyle name="Normal 15 8" xfId="1283"/>
    <cellStyle name="Normal 15 9" xfId="1284"/>
    <cellStyle name="Normal 16" xfId="1285"/>
    <cellStyle name="Normal 16 10" xfId="1286"/>
    <cellStyle name="Normal 16 11" xfId="1287"/>
    <cellStyle name="Normal 16 12" xfId="1288"/>
    <cellStyle name="Normal 16 13" xfId="1289"/>
    <cellStyle name="Normal 16 14" xfId="1290"/>
    <cellStyle name="Normal 16 15" xfId="1291"/>
    <cellStyle name="Normal 16 16" xfId="1292"/>
    <cellStyle name="Normal 16 17" xfId="1293"/>
    <cellStyle name="Normal 16 18" xfId="1294"/>
    <cellStyle name="Normal 16 19" xfId="1295"/>
    <cellStyle name="Normal 16 2" xfId="1296"/>
    <cellStyle name="Normal 16 20" xfId="1297"/>
    <cellStyle name="Normal 16 21" xfId="1298"/>
    <cellStyle name="Normal 16 22" xfId="1299"/>
    <cellStyle name="Normal 16 23" xfId="1300"/>
    <cellStyle name="Normal 16 24" xfId="1301"/>
    <cellStyle name="Normal 16 25" xfId="1302"/>
    <cellStyle name="Normal 16 26" xfId="1303"/>
    <cellStyle name="Normal 16 27" xfId="1304"/>
    <cellStyle name="Normal 16 28" xfId="1305"/>
    <cellStyle name="Normal 16 29" xfId="1306"/>
    <cellStyle name="Normal 16 3" xfId="1307"/>
    <cellStyle name="Normal 16 30" xfId="1308"/>
    <cellStyle name="Normal 16 31" xfId="1309"/>
    <cellStyle name="Normal 16 32" xfId="1310"/>
    <cellStyle name="Normal 16 33" xfId="1311"/>
    <cellStyle name="Normal 16 34" xfId="1312"/>
    <cellStyle name="Normal 16 35" xfId="1313"/>
    <cellStyle name="Normal 16 36" xfId="1314"/>
    <cellStyle name="Normal 16 37" xfId="1315"/>
    <cellStyle name="Normal 16 38" xfId="1316"/>
    <cellStyle name="Normal 16 39" xfId="1317"/>
    <cellStyle name="Normal 16 4" xfId="1318"/>
    <cellStyle name="Normal 16 40" xfId="1319"/>
    <cellStyle name="Normal 16 41" xfId="1320"/>
    <cellStyle name="Normal 16 42" xfId="1321"/>
    <cellStyle name="Normal 16 43" xfId="1322"/>
    <cellStyle name="Normal 16 44" xfId="1323"/>
    <cellStyle name="Normal 16 5" xfId="1324"/>
    <cellStyle name="Normal 16 6" xfId="1325"/>
    <cellStyle name="Normal 16 7" xfId="1326"/>
    <cellStyle name="Normal 16 8" xfId="1327"/>
    <cellStyle name="Normal 16 9" xfId="1328"/>
    <cellStyle name="Normal 17" xfId="1329"/>
    <cellStyle name="Normal 17 10" xfId="1330"/>
    <cellStyle name="Normal 17 11" xfId="1331"/>
    <cellStyle name="Normal 17 12" xfId="1332"/>
    <cellStyle name="Normal 17 13" xfId="1333"/>
    <cellStyle name="Normal 17 14" xfId="1334"/>
    <cellStyle name="Normal 17 15" xfId="1335"/>
    <cellStyle name="Normal 17 16" xfId="1336"/>
    <cellStyle name="Normal 17 17" xfId="1337"/>
    <cellStyle name="Normal 17 18" xfId="1338"/>
    <cellStyle name="Normal 17 19" xfId="1339"/>
    <cellStyle name="Normal 17 2" xfId="1340"/>
    <cellStyle name="Normal 17 20" xfId="1341"/>
    <cellStyle name="Normal 17 21" xfId="1342"/>
    <cellStyle name="Normal 17 22" xfId="1343"/>
    <cellStyle name="Normal 17 23" xfId="1344"/>
    <cellStyle name="Normal 17 24" xfId="1345"/>
    <cellStyle name="Normal 17 25" xfId="1346"/>
    <cellStyle name="Normal 17 26" xfId="1347"/>
    <cellStyle name="Normal 17 27" xfId="1348"/>
    <cellStyle name="Normal 17 28" xfId="1349"/>
    <cellStyle name="Normal 17 29" xfId="1350"/>
    <cellStyle name="Normal 17 3" xfId="1351"/>
    <cellStyle name="Normal 17 30" xfId="1352"/>
    <cellStyle name="Normal 17 31" xfId="1353"/>
    <cellStyle name="Normal 17 32" xfId="1354"/>
    <cellStyle name="Normal 17 33" xfId="1355"/>
    <cellStyle name="Normal 17 34" xfId="1356"/>
    <cellStyle name="Normal 17 35" xfId="1357"/>
    <cellStyle name="Normal 17 36" xfId="1358"/>
    <cellStyle name="Normal 17 37" xfId="1359"/>
    <cellStyle name="Normal 17 38" xfId="1360"/>
    <cellStyle name="Normal 17 39" xfId="1361"/>
    <cellStyle name="Normal 17 4" xfId="1362"/>
    <cellStyle name="Normal 17 40" xfId="1363"/>
    <cellStyle name="Normal 17 41" xfId="1364"/>
    <cellStyle name="Normal 17 42" xfId="1365"/>
    <cellStyle name="Normal 17 43" xfId="1366"/>
    <cellStyle name="Normal 17 44" xfId="1367"/>
    <cellStyle name="Normal 17 5" xfId="1368"/>
    <cellStyle name="Normal 17 6" xfId="1369"/>
    <cellStyle name="Normal 17 7" xfId="1370"/>
    <cellStyle name="Normal 17 8" xfId="1371"/>
    <cellStyle name="Normal 17 9" xfId="1372"/>
    <cellStyle name="Normal 18" xfId="1373"/>
    <cellStyle name="Normal 18 10" xfId="1374"/>
    <cellStyle name="Normal 18 11" xfId="1375"/>
    <cellStyle name="Normal 18 12" xfId="1376"/>
    <cellStyle name="Normal 18 13" xfId="1377"/>
    <cellStyle name="Normal 18 14" xfId="1378"/>
    <cellStyle name="Normal 18 15" xfId="1379"/>
    <cellStyle name="Normal 18 16" xfId="1380"/>
    <cellStyle name="Normal 18 17" xfId="1381"/>
    <cellStyle name="Normal 18 18" xfId="1382"/>
    <cellStyle name="Normal 18 19" xfId="1383"/>
    <cellStyle name="Normal 18 2" xfId="1384"/>
    <cellStyle name="Normal 18 20" xfId="1385"/>
    <cellStyle name="Normal 18 21" xfId="1386"/>
    <cellStyle name="Normal 18 22" xfId="1387"/>
    <cellStyle name="Normal 18 23" xfId="1388"/>
    <cellStyle name="Normal 18 24" xfId="1389"/>
    <cellStyle name="Normal 18 25" xfId="1390"/>
    <cellStyle name="Normal 18 26" xfId="1391"/>
    <cellStyle name="Normal 18 27" xfId="1392"/>
    <cellStyle name="Normal 18 28" xfId="1393"/>
    <cellStyle name="Normal 18 29" xfId="1394"/>
    <cellStyle name="Normal 18 3" xfId="1395"/>
    <cellStyle name="Normal 18 30" xfId="1396"/>
    <cellStyle name="Normal 18 31" xfId="1397"/>
    <cellStyle name="Normal 18 32" xfId="1398"/>
    <cellStyle name="Normal 18 33" xfId="1399"/>
    <cellStyle name="Normal 18 34" xfId="1400"/>
    <cellStyle name="Normal 18 35" xfId="1401"/>
    <cellStyle name="Normal 18 36" xfId="1402"/>
    <cellStyle name="Normal 18 37" xfId="1403"/>
    <cellStyle name="Normal 18 38" xfId="1404"/>
    <cellStyle name="Normal 18 39" xfId="1405"/>
    <cellStyle name="Normal 18 4" xfId="1406"/>
    <cellStyle name="Normal 18 40" xfId="1407"/>
    <cellStyle name="Normal 18 41" xfId="1408"/>
    <cellStyle name="Normal 18 42" xfId="1409"/>
    <cellStyle name="Normal 18 43" xfId="1410"/>
    <cellStyle name="Normal 18 44" xfId="1411"/>
    <cellStyle name="Normal 18 5" xfId="1412"/>
    <cellStyle name="Normal 18 6" xfId="1413"/>
    <cellStyle name="Normal 18 7" xfId="1414"/>
    <cellStyle name="Normal 18 8" xfId="1415"/>
    <cellStyle name="Normal 18 9" xfId="1416"/>
    <cellStyle name="Normal 19" xfId="1417"/>
    <cellStyle name="Normal 19 10" xfId="1418"/>
    <cellStyle name="Normal 19 11" xfId="1419"/>
    <cellStyle name="Normal 19 12" xfId="1420"/>
    <cellStyle name="Normal 19 13" xfId="1421"/>
    <cellStyle name="Normal 19 14" xfId="1422"/>
    <cellStyle name="Normal 19 15" xfId="1423"/>
    <cellStyle name="Normal 19 16" xfId="1424"/>
    <cellStyle name="Normal 19 17" xfId="1425"/>
    <cellStyle name="Normal 19 18" xfId="1426"/>
    <cellStyle name="Normal 19 19" xfId="1427"/>
    <cellStyle name="Normal 19 2" xfId="1428"/>
    <cellStyle name="Normal 19 20" xfId="1429"/>
    <cellStyle name="Normal 19 21" xfId="1430"/>
    <cellStyle name="Normal 19 22" xfId="1431"/>
    <cellStyle name="Normal 19 23" xfId="1432"/>
    <cellStyle name="Normal 19 24" xfId="1433"/>
    <cellStyle name="Normal 19 25" xfId="1434"/>
    <cellStyle name="Normal 19 26" xfId="1435"/>
    <cellStyle name="Normal 19 27" xfId="1436"/>
    <cellStyle name="Normal 19 28" xfId="1437"/>
    <cellStyle name="Normal 19 29" xfId="1438"/>
    <cellStyle name="Normal 19 3" xfId="1439"/>
    <cellStyle name="Normal 19 30" xfId="1440"/>
    <cellStyle name="Normal 19 31" xfId="1441"/>
    <cellStyle name="Normal 19 32" xfId="1442"/>
    <cellStyle name="Normal 19 33" xfId="1443"/>
    <cellStyle name="Normal 19 34" xfId="1444"/>
    <cellStyle name="Normal 19 35" xfId="1445"/>
    <cellStyle name="Normal 19 36" xfId="1446"/>
    <cellStyle name="Normal 19 37" xfId="1447"/>
    <cellStyle name="Normal 19 38" xfId="1448"/>
    <cellStyle name="Normal 19 39" xfId="1449"/>
    <cellStyle name="Normal 19 4" xfId="1450"/>
    <cellStyle name="Normal 19 40" xfId="1451"/>
    <cellStyle name="Normal 19 41" xfId="1452"/>
    <cellStyle name="Normal 19 42" xfId="1453"/>
    <cellStyle name="Normal 19 43" xfId="1454"/>
    <cellStyle name="Normal 19 44" xfId="1455"/>
    <cellStyle name="Normal 19 5" xfId="1456"/>
    <cellStyle name="Normal 19 6" xfId="1457"/>
    <cellStyle name="Normal 19 7" xfId="1458"/>
    <cellStyle name="Normal 19 8" xfId="1459"/>
    <cellStyle name="Normal 19 9" xfId="1460"/>
    <cellStyle name="Normal 2" xfId="13"/>
    <cellStyle name="Normal 2 10" xfId="1461"/>
    <cellStyle name="Normal 2 11" xfId="1462"/>
    <cellStyle name="Normal 2 12" xfId="1463"/>
    <cellStyle name="Normal 2 13" xfId="1464"/>
    <cellStyle name="Normal 2 14" xfId="1465"/>
    <cellStyle name="Normal 2 15" xfId="1466"/>
    <cellStyle name="Normal 2 16" xfId="1467"/>
    <cellStyle name="Normal 2 17" xfId="1468"/>
    <cellStyle name="Normal 2 18" xfId="1469"/>
    <cellStyle name="Normal 2 19" xfId="1470"/>
    <cellStyle name="Normal 2 2" xfId="3"/>
    <cellStyle name="Normal 2 20" xfId="1471"/>
    <cellStyle name="Normal 2 21" xfId="1472"/>
    <cellStyle name="Normal 2 22" xfId="1473"/>
    <cellStyle name="Normal 2 23" xfId="1474"/>
    <cellStyle name="Normal 2 24" xfId="1475"/>
    <cellStyle name="Normal 2 25" xfId="1476"/>
    <cellStyle name="Normal 2 26" xfId="1477"/>
    <cellStyle name="Normal 2 27" xfId="1478"/>
    <cellStyle name="Normal 2 28" xfId="1479"/>
    <cellStyle name="Normal 2 29" xfId="1480"/>
    <cellStyle name="Normal 2 3" xfId="1481"/>
    <cellStyle name="Normal 2 30" xfId="1482"/>
    <cellStyle name="Normal 2 31" xfId="1483"/>
    <cellStyle name="Normal 2 32" xfId="1484"/>
    <cellStyle name="Normal 2 33" xfId="1485"/>
    <cellStyle name="Normal 2 34" xfId="1486"/>
    <cellStyle name="Normal 2 35" xfId="1487"/>
    <cellStyle name="Normal 2 36" xfId="1488"/>
    <cellStyle name="Normal 2 37" xfId="1489"/>
    <cellStyle name="Normal 2 38" xfId="1490"/>
    <cellStyle name="Normal 2 4" xfId="1491"/>
    <cellStyle name="Normal 2 40" xfId="1492"/>
    <cellStyle name="Normal 2 5" xfId="1493"/>
    <cellStyle name="Normal 2 6" xfId="1494"/>
    <cellStyle name="Normal 2 7" xfId="1495"/>
    <cellStyle name="Normal 2 8" xfId="1496"/>
    <cellStyle name="Normal 2 9" xfId="1497"/>
    <cellStyle name="Normal 20" xfId="1498"/>
    <cellStyle name="Normal 21" xfId="1499"/>
    <cellStyle name="Normal 21 10" xfId="1500"/>
    <cellStyle name="Normal 21 11" xfId="1501"/>
    <cellStyle name="Normal 21 12" xfId="1502"/>
    <cellStyle name="Normal 21 13" xfId="1503"/>
    <cellStyle name="Normal 21 14" xfId="1504"/>
    <cellStyle name="Normal 21 15" xfId="1505"/>
    <cellStyle name="Normal 21 16" xfId="1506"/>
    <cellStyle name="Normal 21 17" xfId="1507"/>
    <cellStyle name="Normal 21 18" xfId="1508"/>
    <cellStyle name="Normal 21 19" xfId="1509"/>
    <cellStyle name="Normal 21 2" xfId="1510"/>
    <cellStyle name="Normal 21 20" xfId="1511"/>
    <cellStyle name="Normal 21 21" xfId="1512"/>
    <cellStyle name="Normal 21 22" xfId="1513"/>
    <cellStyle name="Normal 21 23" xfId="1514"/>
    <cellStyle name="Normal 21 24" xfId="1515"/>
    <cellStyle name="Normal 21 25" xfId="1516"/>
    <cellStyle name="Normal 21 26" xfId="1517"/>
    <cellStyle name="Normal 21 27" xfId="1518"/>
    <cellStyle name="Normal 21 28" xfId="1519"/>
    <cellStyle name="Normal 21 29" xfId="1520"/>
    <cellStyle name="Normal 21 3" xfId="1521"/>
    <cellStyle name="Normal 21 30" xfId="1522"/>
    <cellStyle name="Normal 21 31" xfId="1523"/>
    <cellStyle name="Normal 21 32" xfId="1524"/>
    <cellStyle name="Normal 21 33" xfId="1525"/>
    <cellStyle name="Normal 21 34" xfId="1526"/>
    <cellStyle name="Normal 21 35" xfId="1527"/>
    <cellStyle name="Normal 21 36" xfId="1528"/>
    <cellStyle name="Normal 21 37" xfId="1529"/>
    <cellStyle name="Normal 21 38" xfId="1530"/>
    <cellStyle name="Normal 21 39" xfId="1531"/>
    <cellStyle name="Normal 21 4" xfId="1532"/>
    <cellStyle name="Normal 21 40" xfId="1533"/>
    <cellStyle name="Normal 21 41" xfId="1534"/>
    <cellStyle name="Normal 21 42" xfId="1535"/>
    <cellStyle name="Normal 21 43" xfId="1536"/>
    <cellStyle name="Normal 21 44" xfId="1537"/>
    <cellStyle name="Normal 21 5" xfId="1538"/>
    <cellStyle name="Normal 21 6" xfId="1539"/>
    <cellStyle name="Normal 21 7" xfId="1540"/>
    <cellStyle name="Normal 21 8" xfId="1541"/>
    <cellStyle name="Normal 21 9" xfId="1542"/>
    <cellStyle name="Normal 22" xfId="1543"/>
    <cellStyle name="Normal 22 10" xfId="1544"/>
    <cellStyle name="Normal 22 11" xfId="1545"/>
    <cellStyle name="Normal 22 12" xfId="1546"/>
    <cellStyle name="Normal 22 13" xfId="1547"/>
    <cellStyle name="Normal 22 14" xfId="1548"/>
    <cellStyle name="Normal 22 15" xfId="1549"/>
    <cellStyle name="Normal 22 16" xfId="1550"/>
    <cellStyle name="Normal 22 17" xfId="1551"/>
    <cellStyle name="Normal 22 18" xfId="1552"/>
    <cellStyle name="Normal 22 19" xfId="1553"/>
    <cellStyle name="Normal 22 2" xfId="1554"/>
    <cellStyle name="Normal 22 20" xfId="1555"/>
    <cellStyle name="Normal 22 21" xfId="1556"/>
    <cellStyle name="Normal 22 22" xfId="1557"/>
    <cellStyle name="Normal 22 23" xfId="1558"/>
    <cellStyle name="Normal 22 24" xfId="1559"/>
    <cellStyle name="Normal 22 25" xfId="1560"/>
    <cellStyle name="Normal 22 26" xfId="1561"/>
    <cellStyle name="Normal 22 27" xfId="1562"/>
    <cellStyle name="Normal 22 28" xfId="1563"/>
    <cellStyle name="Normal 22 29" xfId="1564"/>
    <cellStyle name="Normal 22 3" xfId="1565"/>
    <cellStyle name="Normal 22 30" xfId="1566"/>
    <cellStyle name="Normal 22 31" xfId="1567"/>
    <cellStyle name="Normal 22 32" xfId="1568"/>
    <cellStyle name="Normal 22 33" xfId="1569"/>
    <cellStyle name="Normal 22 34" xfId="1570"/>
    <cellStyle name="Normal 22 35" xfId="1571"/>
    <cellStyle name="Normal 22 36" xfId="1572"/>
    <cellStyle name="Normal 22 37" xfId="1573"/>
    <cellStyle name="Normal 22 38" xfId="1574"/>
    <cellStyle name="Normal 22 39" xfId="1575"/>
    <cellStyle name="Normal 22 4" xfId="1576"/>
    <cellStyle name="Normal 22 40" xfId="1577"/>
    <cellStyle name="Normal 22 41" xfId="1578"/>
    <cellStyle name="Normal 22 42" xfId="1579"/>
    <cellStyle name="Normal 22 43" xfId="1580"/>
    <cellStyle name="Normal 22 44" xfId="1581"/>
    <cellStyle name="Normal 22 5" xfId="1582"/>
    <cellStyle name="Normal 22 6" xfId="1583"/>
    <cellStyle name="Normal 22 7" xfId="1584"/>
    <cellStyle name="Normal 22 8" xfId="1585"/>
    <cellStyle name="Normal 22 9" xfId="1586"/>
    <cellStyle name="Normal 23" xfId="1587"/>
    <cellStyle name="Normal 23 10" xfId="1588"/>
    <cellStyle name="Normal 23 11" xfId="1589"/>
    <cellStyle name="Normal 23 12" xfId="1590"/>
    <cellStyle name="Normal 23 13" xfId="1591"/>
    <cellStyle name="Normal 23 14" xfId="1592"/>
    <cellStyle name="Normal 23 15" xfId="1593"/>
    <cellStyle name="Normal 23 16" xfId="1594"/>
    <cellStyle name="Normal 23 17" xfId="1595"/>
    <cellStyle name="Normal 23 18" xfId="1596"/>
    <cellStyle name="Normal 23 19" xfId="1597"/>
    <cellStyle name="Normal 23 2" xfId="1598"/>
    <cellStyle name="Normal 23 20" xfId="1599"/>
    <cellStyle name="Normal 23 21" xfId="1600"/>
    <cellStyle name="Normal 23 22" xfId="1601"/>
    <cellStyle name="Normal 23 23" xfId="1602"/>
    <cellStyle name="Normal 23 24" xfId="1603"/>
    <cellStyle name="Normal 23 25" xfId="1604"/>
    <cellStyle name="Normal 23 26" xfId="1605"/>
    <cellStyle name="Normal 23 27" xfId="1606"/>
    <cellStyle name="Normal 23 28" xfId="1607"/>
    <cellStyle name="Normal 23 29" xfId="1608"/>
    <cellStyle name="Normal 23 3" xfId="1609"/>
    <cellStyle name="Normal 23 30" xfId="1610"/>
    <cellStyle name="Normal 23 31" xfId="1611"/>
    <cellStyle name="Normal 23 32" xfId="1612"/>
    <cellStyle name="Normal 23 33" xfId="1613"/>
    <cellStyle name="Normal 23 34" xfId="1614"/>
    <cellStyle name="Normal 23 35" xfId="1615"/>
    <cellStyle name="Normal 23 36" xfId="1616"/>
    <cellStyle name="Normal 23 37" xfId="1617"/>
    <cellStyle name="Normal 23 38" xfId="1618"/>
    <cellStyle name="Normal 23 39" xfId="1619"/>
    <cellStyle name="Normal 23 4" xfId="1620"/>
    <cellStyle name="Normal 23 5" xfId="1621"/>
    <cellStyle name="Normal 23 6" xfId="1622"/>
    <cellStyle name="Normal 23 7" xfId="1623"/>
    <cellStyle name="Normal 23 8" xfId="1624"/>
    <cellStyle name="Normal 23 9" xfId="1625"/>
    <cellStyle name="Normal 25" xfId="1626"/>
    <cellStyle name="Normal 25 10" xfId="1627"/>
    <cellStyle name="Normal 25 11" xfId="1628"/>
    <cellStyle name="Normal 25 12" xfId="1629"/>
    <cellStyle name="Normal 25 13" xfId="1630"/>
    <cellStyle name="Normal 25 14" xfId="1631"/>
    <cellStyle name="Normal 25 15" xfId="1632"/>
    <cellStyle name="Normal 25 16" xfId="1633"/>
    <cellStyle name="Normal 25 17" xfId="1634"/>
    <cellStyle name="Normal 25 18" xfId="1635"/>
    <cellStyle name="Normal 25 19" xfId="1636"/>
    <cellStyle name="Normal 25 2" xfId="1637"/>
    <cellStyle name="Normal 25 20" xfId="1638"/>
    <cellStyle name="Normal 25 21" xfId="1639"/>
    <cellStyle name="Normal 25 22" xfId="1640"/>
    <cellStyle name="Normal 25 23" xfId="1641"/>
    <cellStyle name="Normal 25 24" xfId="1642"/>
    <cellStyle name="Normal 25 25" xfId="1643"/>
    <cellStyle name="Normal 25 26" xfId="1644"/>
    <cellStyle name="Normal 25 27" xfId="1645"/>
    <cellStyle name="Normal 25 28" xfId="1646"/>
    <cellStyle name="Normal 25 29" xfId="1647"/>
    <cellStyle name="Normal 25 3" xfId="1648"/>
    <cellStyle name="Normal 25 30" xfId="1649"/>
    <cellStyle name="Normal 25 31" xfId="1650"/>
    <cellStyle name="Normal 25 32" xfId="1651"/>
    <cellStyle name="Normal 25 33" xfId="1652"/>
    <cellStyle name="Normal 25 34" xfId="1653"/>
    <cellStyle name="Normal 25 35" xfId="1654"/>
    <cellStyle name="Normal 25 36" xfId="1655"/>
    <cellStyle name="Normal 25 37" xfId="1656"/>
    <cellStyle name="Normal 25 38" xfId="1657"/>
    <cellStyle name="Normal 25 39" xfId="1658"/>
    <cellStyle name="Normal 25 4" xfId="1659"/>
    <cellStyle name="Normal 25 5" xfId="1660"/>
    <cellStyle name="Normal 25 6" xfId="1661"/>
    <cellStyle name="Normal 25 7" xfId="1662"/>
    <cellStyle name="Normal 25 8" xfId="1663"/>
    <cellStyle name="Normal 25 9" xfId="1664"/>
    <cellStyle name="Normal 26" xfId="1665"/>
    <cellStyle name="Normal 26 10" xfId="1666"/>
    <cellStyle name="Normal 26 11" xfId="1667"/>
    <cellStyle name="Normal 26 12" xfId="1668"/>
    <cellStyle name="Normal 26 13" xfId="1669"/>
    <cellStyle name="Normal 26 14" xfId="1670"/>
    <cellStyle name="Normal 26 15" xfId="1671"/>
    <cellStyle name="Normal 26 16" xfId="1672"/>
    <cellStyle name="Normal 26 17" xfId="1673"/>
    <cellStyle name="Normal 26 18" xfId="1674"/>
    <cellStyle name="Normal 26 19" xfId="1675"/>
    <cellStyle name="Normal 26 2" xfId="1676"/>
    <cellStyle name="Normal 26 20" xfId="1677"/>
    <cellStyle name="Normal 26 21" xfId="1678"/>
    <cellStyle name="Normal 26 22" xfId="1679"/>
    <cellStyle name="Normal 26 23" xfId="1680"/>
    <cellStyle name="Normal 26 24" xfId="1681"/>
    <cellStyle name="Normal 26 25" xfId="1682"/>
    <cellStyle name="Normal 26 26" xfId="1683"/>
    <cellStyle name="Normal 26 27" xfId="1684"/>
    <cellStyle name="Normal 26 28" xfId="1685"/>
    <cellStyle name="Normal 26 29" xfId="1686"/>
    <cellStyle name="Normal 26 3" xfId="1687"/>
    <cellStyle name="Normal 26 30" xfId="1688"/>
    <cellStyle name="Normal 26 31" xfId="1689"/>
    <cellStyle name="Normal 26 32" xfId="1690"/>
    <cellStyle name="Normal 26 33" xfId="1691"/>
    <cellStyle name="Normal 26 34" xfId="1692"/>
    <cellStyle name="Normal 26 35" xfId="1693"/>
    <cellStyle name="Normal 26 36" xfId="1694"/>
    <cellStyle name="Normal 26 37" xfId="1695"/>
    <cellStyle name="Normal 26 38" xfId="1696"/>
    <cellStyle name="Normal 26 39" xfId="1697"/>
    <cellStyle name="Normal 26 4" xfId="1698"/>
    <cellStyle name="Normal 26 5" xfId="1699"/>
    <cellStyle name="Normal 26 6" xfId="1700"/>
    <cellStyle name="Normal 26 7" xfId="1701"/>
    <cellStyle name="Normal 26 8" xfId="1702"/>
    <cellStyle name="Normal 26 9" xfId="1703"/>
    <cellStyle name="Normal 27" xfId="1704"/>
    <cellStyle name="Normal 27 10" xfId="1705"/>
    <cellStyle name="Normal 27 11" xfId="1706"/>
    <cellStyle name="Normal 27 12" xfId="1707"/>
    <cellStyle name="Normal 27 13" xfId="1708"/>
    <cellStyle name="Normal 27 14" xfId="1709"/>
    <cellStyle name="Normal 27 15" xfId="1710"/>
    <cellStyle name="Normal 27 16" xfId="1711"/>
    <cellStyle name="Normal 27 17" xfId="1712"/>
    <cellStyle name="Normal 27 18" xfId="1713"/>
    <cellStyle name="Normal 27 19" xfId="1714"/>
    <cellStyle name="Normal 27 2" xfId="1715"/>
    <cellStyle name="Normal 27 20" xfId="1716"/>
    <cellStyle name="Normal 27 21" xfId="1717"/>
    <cellStyle name="Normal 27 22" xfId="1718"/>
    <cellStyle name="Normal 27 23" xfId="1719"/>
    <cellStyle name="Normal 27 24" xfId="1720"/>
    <cellStyle name="Normal 27 25" xfId="1721"/>
    <cellStyle name="Normal 27 26" xfId="1722"/>
    <cellStyle name="Normal 27 27" xfId="1723"/>
    <cellStyle name="Normal 27 28" xfId="1724"/>
    <cellStyle name="Normal 27 29" xfId="1725"/>
    <cellStyle name="Normal 27 3" xfId="1726"/>
    <cellStyle name="Normal 27 30" xfId="1727"/>
    <cellStyle name="Normal 27 31" xfId="1728"/>
    <cellStyle name="Normal 27 32" xfId="1729"/>
    <cellStyle name="Normal 27 33" xfId="1730"/>
    <cellStyle name="Normal 27 34" xfId="1731"/>
    <cellStyle name="Normal 27 35" xfId="1732"/>
    <cellStyle name="Normal 27 36" xfId="1733"/>
    <cellStyle name="Normal 27 37" xfId="1734"/>
    <cellStyle name="Normal 27 38" xfId="1735"/>
    <cellStyle name="Normal 27 39" xfId="1736"/>
    <cellStyle name="Normal 27 4" xfId="1737"/>
    <cellStyle name="Normal 27 5" xfId="1738"/>
    <cellStyle name="Normal 27 6" xfId="1739"/>
    <cellStyle name="Normal 27 7" xfId="1740"/>
    <cellStyle name="Normal 27 8" xfId="1741"/>
    <cellStyle name="Normal 27 9" xfId="1742"/>
    <cellStyle name="Normal 28" xfId="1743"/>
    <cellStyle name="Normal 29" xfId="1744"/>
    <cellStyle name="Normal 3" xfId="1745"/>
    <cellStyle name="Normal 3 10" xfId="1746"/>
    <cellStyle name="Normal 3 10 2" xfId="1747"/>
    <cellStyle name="Normal 3 11" xfId="1748"/>
    <cellStyle name="Normal 3 11 2" xfId="1749"/>
    <cellStyle name="Normal 3 12" xfId="1750"/>
    <cellStyle name="Normal 3 12 2" xfId="1751"/>
    <cellStyle name="Normal 3 13" xfId="1752"/>
    <cellStyle name="Normal 3 13 2" xfId="1753"/>
    <cellStyle name="Normal 3 14" xfId="1754"/>
    <cellStyle name="Normal 3 14 2" xfId="1755"/>
    <cellStyle name="Normal 3 15" xfId="1756"/>
    <cellStyle name="Normal 3 15 2" xfId="1757"/>
    <cellStyle name="Normal 3 16" xfId="1758"/>
    <cellStyle name="Normal 3 16 2" xfId="1759"/>
    <cellStyle name="Normal 3 17" xfId="1760"/>
    <cellStyle name="Normal 3 17 2" xfId="1761"/>
    <cellStyle name="Normal 3 18" xfId="1762"/>
    <cellStyle name="Normal 3 18 2" xfId="1763"/>
    <cellStyle name="Normal 3 19" xfId="1764"/>
    <cellStyle name="Normal 3 19 2" xfId="1765"/>
    <cellStyle name="Normal 3 2" xfId="1766"/>
    <cellStyle name="Normal 3 2 2" xfId="1767"/>
    <cellStyle name="Normal 3 2 3" xfId="1768"/>
    <cellStyle name="Normal 3 2_Parcial acta 3" xfId="1769"/>
    <cellStyle name="Normal 3 20" xfId="1770"/>
    <cellStyle name="Normal 3 20 2" xfId="1771"/>
    <cellStyle name="Normal 3 21" xfId="1772"/>
    <cellStyle name="Normal 3 21 2" xfId="1773"/>
    <cellStyle name="Normal 3 22" xfId="1774"/>
    <cellStyle name="Normal 3 22 2" xfId="1775"/>
    <cellStyle name="Normal 3 23" xfId="1776"/>
    <cellStyle name="Normal 3 23 2" xfId="1777"/>
    <cellStyle name="Normal 3 24" xfId="1778"/>
    <cellStyle name="Normal 3 24 2" xfId="1779"/>
    <cellStyle name="Normal 3 25" xfId="1780"/>
    <cellStyle name="Normal 3 25 2" xfId="1781"/>
    <cellStyle name="Normal 3 26" xfId="1782"/>
    <cellStyle name="Normal 3 26 2" xfId="1783"/>
    <cellStyle name="Normal 3 27" xfId="1784"/>
    <cellStyle name="Normal 3 27 2" xfId="1785"/>
    <cellStyle name="Normal 3 28" xfId="1786"/>
    <cellStyle name="Normal 3 28 2" xfId="1787"/>
    <cellStyle name="Normal 3 29" xfId="1788"/>
    <cellStyle name="Normal 3 29 2" xfId="1789"/>
    <cellStyle name="Normal 3 3" xfId="1790"/>
    <cellStyle name="Normal 3 3 2" xfId="1791"/>
    <cellStyle name="Normal 3 3 3" xfId="1792"/>
    <cellStyle name="Normal 3 30" xfId="1793"/>
    <cellStyle name="Normal 3 30 2" xfId="1794"/>
    <cellStyle name="Normal 3 31" xfId="1795"/>
    <cellStyle name="Normal 3 31 2" xfId="1796"/>
    <cellStyle name="Normal 3 32" xfId="1797"/>
    <cellStyle name="Normal 3 32 2" xfId="1798"/>
    <cellStyle name="Normal 3 33" xfId="1799"/>
    <cellStyle name="Normal 3 33 2" xfId="1800"/>
    <cellStyle name="Normal 3 34" xfId="1801"/>
    <cellStyle name="Normal 3 34 2" xfId="1802"/>
    <cellStyle name="Normal 3 35" xfId="1803"/>
    <cellStyle name="Normal 3 35 2" xfId="1804"/>
    <cellStyle name="Normal 3 36" xfId="1805"/>
    <cellStyle name="Normal 3 36 2" xfId="1806"/>
    <cellStyle name="Normal 3 37" xfId="1807"/>
    <cellStyle name="Normal 3 37 2" xfId="1808"/>
    <cellStyle name="Normal 3 38" xfId="1809"/>
    <cellStyle name="Normal 3 38 2" xfId="1810"/>
    <cellStyle name="Normal 3 39" xfId="1811"/>
    <cellStyle name="Normal 3 39 2" xfId="1812"/>
    <cellStyle name="Normal 3 4" xfId="1813"/>
    <cellStyle name="Normal 3 4 2" xfId="1814"/>
    <cellStyle name="Normal 3 40" xfId="1815"/>
    <cellStyle name="Normal 3 40 2" xfId="1816"/>
    <cellStyle name="Normal 3 41" xfId="1817"/>
    <cellStyle name="Normal 3 41 2" xfId="1818"/>
    <cellStyle name="Normal 3 42" xfId="1819"/>
    <cellStyle name="Normal 3 42 2" xfId="1820"/>
    <cellStyle name="Normal 3 43" xfId="1821"/>
    <cellStyle name="Normal 3 43 2" xfId="1822"/>
    <cellStyle name="Normal 3 44" xfId="1823"/>
    <cellStyle name="Normal 3 44 2" xfId="1824"/>
    <cellStyle name="Normal 3 45" xfId="1825"/>
    <cellStyle name="Normal 3 45 2" xfId="1826"/>
    <cellStyle name="Normal 3 46" xfId="1827"/>
    <cellStyle name="Normal 3 46 2" xfId="1828"/>
    <cellStyle name="Normal 3 47" xfId="1829"/>
    <cellStyle name="Normal 3 47 2" xfId="1830"/>
    <cellStyle name="Normal 3 48" xfId="1831"/>
    <cellStyle name="Normal 3 48 2" xfId="1832"/>
    <cellStyle name="Normal 3 49" xfId="1833"/>
    <cellStyle name="Normal 3 49 2" xfId="1834"/>
    <cellStyle name="Normal 3 5" xfId="1835"/>
    <cellStyle name="Normal 3 5 2" xfId="1836"/>
    <cellStyle name="Normal 3 50" xfId="1837"/>
    <cellStyle name="Normal 3 50 2" xfId="1838"/>
    <cellStyle name="Normal 3 51" xfId="1839"/>
    <cellStyle name="Normal 3 51 2" xfId="1840"/>
    <cellStyle name="Normal 3 52" xfId="1841"/>
    <cellStyle name="Normal 3 52 2" xfId="1842"/>
    <cellStyle name="Normal 3 53" xfId="1843"/>
    <cellStyle name="Normal 3 53 2" xfId="1844"/>
    <cellStyle name="Normal 3 54" xfId="1845"/>
    <cellStyle name="Normal 3 54 2" xfId="1846"/>
    <cellStyle name="Normal 3 55" xfId="1847"/>
    <cellStyle name="Normal 3 55 2" xfId="1848"/>
    <cellStyle name="Normal 3 56" xfId="1849"/>
    <cellStyle name="Normal 3 56 2" xfId="1850"/>
    <cellStyle name="Normal 3 57" xfId="1851"/>
    <cellStyle name="Normal 3 57 2" xfId="1852"/>
    <cellStyle name="Normal 3 58" xfId="1853"/>
    <cellStyle name="Normal 3 58 2" xfId="1854"/>
    <cellStyle name="Normal 3 59" xfId="1855"/>
    <cellStyle name="Normal 3 59 2" xfId="1856"/>
    <cellStyle name="Normal 3 6" xfId="1857"/>
    <cellStyle name="Normal 3 6 2" xfId="1858"/>
    <cellStyle name="Normal 3 60" xfId="1859"/>
    <cellStyle name="Normal 3 60 2" xfId="1860"/>
    <cellStyle name="Normal 3 61" xfId="1861"/>
    <cellStyle name="Normal 3 61 2" xfId="1862"/>
    <cellStyle name="Normal 3 62" xfId="1863"/>
    <cellStyle name="Normal 3 62 2" xfId="1864"/>
    <cellStyle name="Normal 3 63" xfId="1865"/>
    <cellStyle name="Normal 3 63 2" xfId="1866"/>
    <cellStyle name="Normal 3 64" xfId="1867"/>
    <cellStyle name="Normal 3 65" xfId="1868"/>
    <cellStyle name="Normal 3 66" xfId="1869"/>
    <cellStyle name="Normal 3 7" xfId="1870"/>
    <cellStyle name="Normal 3 7 2" xfId="1871"/>
    <cellStyle name="Normal 3 8" xfId="1872"/>
    <cellStyle name="Normal 3 8 2" xfId="1873"/>
    <cellStyle name="Normal 3 9" xfId="1874"/>
    <cellStyle name="Normal 3 9 2" xfId="1875"/>
    <cellStyle name="Normal 3_Parcial acta 3" xfId="1876"/>
    <cellStyle name="Normal 30" xfId="1877"/>
    <cellStyle name="Normal 31" xfId="1878"/>
    <cellStyle name="Normal 32" xfId="1879"/>
    <cellStyle name="Normal 33" xfId="1880"/>
    <cellStyle name="Normal 34" xfId="1881"/>
    <cellStyle name="Normal 35" xfId="1882"/>
    <cellStyle name="Normal 36" xfId="1883"/>
    <cellStyle name="Normal 37" xfId="1884"/>
    <cellStyle name="Normal 38" xfId="1885"/>
    <cellStyle name="Normal 39" xfId="1886"/>
    <cellStyle name="Normal 4" xfId="1887"/>
    <cellStyle name="Normal 4 10" xfId="1888"/>
    <cellStyle name="Normal 4 10 2" xfId="1889"/>
    <cellStyle name="Normal 4 10 3" xfId="1890"/>
    <cellStyle name="Normal 4 10 4" xfId="1891"/>
    <cellStyle name="Normal 4 11" xfId="1892"/>
    <cellStyle name="Normal 4 11 2" xfId="1893"/>
    <cellStyle name="Normal 4 11 3" xfId="1894"/>
    <cellStyle name="Normal 4 11 4" xfId="1895"/>
    <cellStyle name="Normal 4 12" xfId="1896"/>
    <cellStyle name="Normal 4 12 2" xfId="1897"/>
    <cellStyle name="Normal 4 12 3" xfId="1898"/>
    <cellStyle name="Normal 4 12 4" xfId="1899"/>
    <cellStyle name="Normal 4 13" xfId="1900"/>
    <cellStyle name="Normal 4 14" xfId="1901"/>
    <cellStyle name="Normal 4 15" xfId="1902"/>
    <cellStyle name="Normal 4 16" xfId="1903"/>
    <cellStyle name="Normal 4 2" xfId="1904"/>
    <cellStyle name="Normal 4 2 2" xfId="1905"/>
    <cellStyle name="Normal 4 2 3" xfId="1906"/>
    <cellStyle name="Normal 4 2 4" xfId="1907"/>
    <cellStyle name="Normal 4 2 5" xfId="1908"/>
    <cellStyle name="Normal 4 2 6" xfId="1909"/>
    <cellStyle name="Normal 4 2 7" xfId="1910"/>
    <cellStyle name="Normal 4 2 8" xfId="1911"/>
    <cellStyle name="Normal 4 2 9" xfId="1912"/>
    <cellStyle name="Normal 4 3" xfId="1913"/>
    <cellStyle name="Normal 4 4" xfId="1914"/>
    <cellStyle name="Normal 4 5" xfId="1915"/>
    <cellStyle name="Normal 4 6" xfId="1916"/>
    <cellStyle name="Normal 4 7" xfId="1917"/>
    <cellStyle name="Normal 4 8" xfId="1918"/>
    <cellStyle name="Normal 4 9" xfId="1919"/>
    <cellStyle name="Normal 4 9 2" xfId="1920"/>
    <cellStyle name="Normal 4 9 3" xfId="1921"/>
    <cellStyle name="Normal 4 9 4" xfId="1922"/>
    <cellStyle name="Normal 40" xfId="6"/>
    <cellStyle name="Normal 40 2" xfId="1923"/>
    <cellStyle name="Normal 41" xfId="1924"/>
    <cellStyle name="Normal 42" xfId="1925"/>
    <cellStyle name="Normal 43" xfId="1926"/>
    <cellStyle name="Normal 44" xfId="1927"/>
    <cellStyle name="Normal 45" xfId="1928"/>
    <cellStyle name="Normal 46" xfId="15"/>
    <cellStyle name="Normal 47" xfId="1929"/>
    <cellStyle name="Normal 48" xfId="1930"/>
    <cellStyle name="Normal 49" xfId="1931"/>
    <cellStyle name="Normal 5" xfId="11"/>
    <cellStyle name="Normal 5 2" xfId="1932"/>
    <cellStyle name="Normal 5 3" xfId="1933"/>
    <cellStyle name="Normal 5 4" xfId="1934"/>
    <cellStyle name="Normal 5 5" xfId="1935"/>
    <cellStyle name="Normal 5 6" xfId="1936"/>
    <cellStyle name="Normal 5 7" xfId="1937"/>
    <cellStyle name="Normal 5 8" xfId="1938"/>
    <cellStyle name="Normal 5 9" xfId="1939"/>
    <cellStyle name="Normal 50" xfId="1940"/>
    <cellStyle name="Normal 52" xfId="1941"/>
    <cellStyle name="Normal 53" xfId="1942"/>
    <cellStyle name="Normal 54" xfId="1943"/>
    <cellStyle name="Normal 55" xfId="1944"/>
    <cellStyle name="Normal 56" xfId="1945"/>
    <cellStyle name="Normal 58" xfId="1946"/>
    <cellStyle name="Normal 59" xfId="1947"/>
    <cellStyle name="Normal 6" xfId="1948"/>
    <cellStyle name="Normal 6 2" xfId="1949"/>
    <cellStyle name="Normal 6 3" xfId="1950"/>
    <cellStyle name="Normal 6 4" xfId="1951"/>
    <cellStyle name="Normal 6 5" xfId="1952"/>
    <cellStyle name="Normal 6 6" xfId="1953"/>
    <cellStyle name="Normal 6 7" xfId="1954"/>
    <cellStyle name="Normal 6 8" xfId="1955"/>
    <cellStyle name="Normal 6 9" xfId="1956"/>
    <cellStyle name="Normal 60" xfId="1957"/>
    <cellStyle name="Normal 61" xfId="1958"/>
    <cellStyle name="Normal 63" xfId="1959"/>
    <cellStyle name="Normal 64" xfId="1960"/>
    <cellStyle name="Normal 65" xfId="1961"/>
    <cellStyle name="Normal 7" xfId="1962"/>
    <cellStyle name="Normal 7 2" xfId="1963"/>
    <cellStyle name="Normal 7 3" xfId="1964"/>
    <cellStyle name="Normal 7 4" xfId="1965"/>
    <cellStyle name="Normal 7 5" xfId="1966"/>
    <cellStyle name="Normal 7 6" xfId="1967"/>
    <cellStyle name="Normal 7 7" xfId="1968"/>
    <cellStyle name="Normal 7 8" xfId="1969"/>
    <cellStyle name="Normal 8" xfId="1970"/>
    <cellStyle name="Normal 8 10" xfId="1971"/>
    <cellStyle name="Normal 8 11" xfId="1972"/>
    <cellStyle name="Normal 8 12" xfId="1973"/>
    <cellStyle name="Normal 8 13" xfId="1974"/>
    <cellStyle name="Normal 8 14" xfId="1975"/>
    <cellStyle name="Normal 8 15" xfId="1976"/>
    <cellStyle name="Normal 8 16" xfId="1977"/>
    <cellStyle name="Normal 8 17" xfId="1978"/>
    <cellStyle name="Normal 8 18" xfId="1979"/>
    <cellStyle name="Normal 8 19" xfId="1980"/>
    <cellStyle name="Normal 8 2" xfId="1981"/>
    <cellStyle name="Normal 8 20" xfId="1982"/>
    <cellStyle name="Normal 8 21" xfId="1983"/>
    <cellStyle name="Normal 8 22" xfId="1984"/>
    <cellStyle name="Normal 8 23" xfId="1985"/>
    <cellStyle name="Normal 8 24" xfId="1986"/>
    <cellStyle name="Normal 8 25" xfId="1987"/>
    <cellStyle name="Normal 8 26" xfId="1988"/>
    <cellStyle name="Normal 8 27" xfId="1989"/>
    <cellStyle name="Normal 8 28" xfId="1990"/>
    <cellStyle name="Normal 8 29" xfId="1991"/>
    <cellStyle name="Normal 8 3" xfId="1992"/>
    <cellStyle name="Normal 8 30" xfId="1993"/>
    <cellStyle name="Normal 8 31" xfId="1994"/>
    <cellStyle name="Normal 8 32" xfId="1995"/>
    <cellStyle name="Normal 8 33" xfId="1996"/>
    <cellStyle name="Normal 8 34" xfId="1997"/>
    <cellStyle name="Normal 8 35" xfId="1998"/>
    <cellStyle name="Normal 8 36" xfId="1999"/>
    <cellStyle name="Normal 8 37" xfId="2000"/>
    <cellStyle name="Normal 8 38" xfId="2001"/>
    <cellStyle name="Normal 8 39" xfId="2002"/>
    <cellStyle name="Normal 8 4" xfId="2003"/>
    <cellStyle name="Normal 8 40" xfId="2004"/>
    <cellStyle name="Normal 8 41" xfId="2005"/>
    <cellStyle name="Normal 8 42" xfId="2006"/>
    <cellStyle name="Normal 8 43" xfId="2007"/>
    <cellStyle name="Normal 8 44" xfId="2008"/>
    <cellStyle name="Normal 8 45" xfId="2009"/>
    <cellStyle name="Normal 8 46" xfId="2010"/>
    <cellStyle name="Normal 8 47" xfId="2011"/>
    <cellStyle name="Normal 8 48" xfId="2012"/>
    <cellStyle name="Normal 8 49" xfId="2013"/>
    <cellStyle name="Normal 8 5" xfId="2014"/>
    <cellStyle name="Normal 8 50" xfId="2015"/>
    <cellStyle name="Normal 8 51" xfId="2016"/>
    <cellStyle name="Normal 8 52" xfId="2017"/>
    <cellStyle name="Normal 8 53" xfId="2018"/>
    <cellStyle name="Normal 8 54" xfId="2019"/>
    <cellStyle name="Normal 8 55" xfId="2020"/>
    <cellStyle name="Normal 8 56" xfId="2021"/>
    <cellStyle name="Normal 8 57" xfId="2022"/>
    <cellStyle name="Normal 8 58" xfId="2023"/>
    <cellStyle name="Normal 8 59" xfId="2024"/>
    <cellStyle name="Normal 8 6" xfId="2025"/>
    <cellStyle name="Normal 8 7" xfId="2026"/>
    <cellStyle name="Normal 8 8" xfId="2027"/>
    <cellStyle name="Normal 8 9" xfId="2028"/>
    <cellStyle name="Normal 9" xfId="2029"/>
    <cellStyle name="Normal 9 10" xfId="2030"/>
    <cellStyle name="Normal 9 11" xfId="2031"/>
    <cellStyle name="Normal 9 12" xfId="2032"/>
    <cellStyle name="Normal 9 13" xfId="2033"/>
    <cellStyle name="Normal 9 14" xfId="2034"/>
    <cellStyle name="Normal 9 15" xfId="2035"/>
    <cellStyle name="Normal 9 16" xfId="2036"/>
    <cellStyle name="Normal 9 17" xfId="2037"/>
    <cellStyle name="Normal 9 18" xfId="2038"/>
    <cellStyle name="Normal 9 19" xfId="2039"/>
    <cellStyle name="Normal 9 2" xfId="2040"/>
    <cellStyle name="Normal 9 20" xfId="2041"/>
    <cellStyle name="Normal 9 21" xfId="2042"/>
    <cellStyle name="Normal 9 22" xfId="2043"/>
    <cellStyle name="Normal 9 23" xfId="2044"/>
    <cellStyle name="Normal 9 24" xfId="2045"/>
    <cellStyle name="Normal 9 25" xfId="2046"/>
    <cellStyle name="Normal 9 26" xfId="2047"/>
    <cellStyle name="Normal 9 27" xfId="2048"/>
    <cellStyle name="Normal 9 28" xfId="2049"/>
    <cellStyle name="Normal 9 29" xfId="2050"/>
    <cellStyle name="Normal 9 3" xfId="2051"/>
    <cellStyle name="Normal 9 30" xfId="2052"/>
    <cellStyle name="Normal 9 31" xfId="2053"/>
    <cellStyle name="Normal 9 32" xfId="2054"/>
    <cellStyle name="Normal 9 33" xfId="2055"/>
    <cellStyle name="Normal 9 34" xfId="2056"/>
    <cellStyle name="Normal 9 35" xfId="2057"/>
    <cellStyle name="Normal 9 36" xfId="2058"/>
    <cellStyle name="Normal 9 37" xfId="2059"/>
    <cellStyle name="Normal 9 38" xfId="2060"/>
    <cellStyle name="Normal 9 39" xfId="2061"/>
    <cellStyle name="Normal 9 4" xfId="2062"/>
    <cellStyle name="Normal 9 40" xfId="2063"/>
    <cellStyle name="Normal 9 41" xfId="2064"/>
    <cellStyle name="Normal 9 42" xfId="2065"/>
    <cellStyle name="Normal 9 43" xfId="2066"/>
    <cellStyle name="Normal 9 44" xfId="2067"/>
    <cellStyle name="Normal 9 45" xfId="2068"/>
    <cellStyle name="Normal 9 5" xfId="2069"/>
    <cellStyle name="Normal 9 6" xfId="2070"/>
    <cellStyle name="Normal 9 7" xfId="2071"/>
    <cellStyle name="Normal 9 8" xfId="2072"/>
    <cellStyle name="Normal 9 9" xfId="2073"/>
    <cellStyle name="Notas 10" xfId="2074"/>
    <cellStyle name="Notas 11" xfId="2075"/>
    <cellStyle name="Notas 12" xfId="2076"/>
    <cellStyle name="Notas 13" xfId="2077"/>
    <cellStyle name="Notas 14" xfId="2078"/>
    <cellStyle name="Notas 2" xfId="2079"/>
    <cellStyle name="Notas 2 2" xfId="2080"/>
    <cellStyle name="Notas 3" xfId="2081"/>
    <cellStyle name="Notas 3 2" xfId="2082"/>
    <cellStyle name="Notas 4" xfId="2083"/>
    <cellStyle name="Notas 4 2" xfId="2084"/>
    <cellStyle name="Notas 5" xfId="2085"/>
    <cellStyle name="Notas 5 2" xfId="2086"/>
    <cellStyle name="Notas 6" xfId="2087"/>
    <cellStyle name="Notas 6 2" xfId="2088"/>
    <cellStyle name="Notas 7" xfId="2089"/>
    <cellStyle name="Notas 8" xfId="2090"/>
    <cellStyle name="Notas 9" xfId="2091"/>
    <cellStyle name="Note" xfId="2092"/>
    <cellStyle name="Note 2" xfId="2093"/>
    <cellStyle name="Note 2 2" xfId="2094"/>
    <cellStyle name="Note 2 3" xfId="2095"/>
    <cellStyle name="Note 2 4" xfId="2096"/>
    <cellStyle name="Note 2 5" xfId="2097"/>
    <cellStyle name="Note 2 6" xfId="2098"/>
    <cellStyle name="Note 2 7" xfId="2099"/>
    <cellStyle name="Note 3" xfId="2100"/>
    <cellStyle name="Output" xfId="2101"/>
    <cellStyle name="Percent" xfId="2102"/>
    <cellStyle name="Porcentaje" xfId="2" builtinId="5"/>
    <cellStyle name="Porcentaje 2" xfId="12"/>
    <cellStyle name="Porcentaje 3" xfId="7"/>
    <cellStyle name="Porcentaje 3 5" xfId="2103"/>
    <cellStyle name="Porcentual 2" xfId="2104"/>
    <cellStyle name="Porcentual 2 10" xfId="2105"/>
    <cellStyle name="Porcentual 2 11" xfId="2106"/>
    <cellStyle name="Porcentual 2 12" xfId="2107"/>
    <cellStyle name="Porcentual 2 13" xfId="2108"/>
    <cellStyle name="Porcentual 2 14" xfId="2109"/>
    <cellStyle name="Porcentual 2 15" xfId="2110"/>
    <cellStyle name="Porcentual 2 16" xfId="2111"/>
    <cellStyle name="Porcentual 2 17" xfId="2112"/>
    <cellStyle name="Porcentual 2 18" xfId="2113"/>
    <cellStyle name="Porcentual 2 19" xfId="2114"/>
    <cellStyle name="Porcentual 2 2" xfId="2115"/>
    <cellStyle name="Porcentual 2 20" xfId="2116"/>
    <cellStyle name="Porcentual 2 21" xfId="2117"/>
    <cellStyle name="Porcentual 2 22" xfId="2118"/>
    <cellStyle name="Porcentual 2 23" xfId="2119"/>
    <cellStyle name="Porcentual 2 24" xfId="2120"/>
    <cellStyle name="Porcentual 2 25" xfId="2121"/>
    <cellStyle name="Porcentual 2 26" xfId="2122"/>
    <cellStyle name="Porcentual 2 27" xfId="2123"/>
    <cellStyle name="Porcentual 2 28" xfId="2124"/>
    <cellStyle name="Porcentual 2 29" xfId="2125"/>
    <cellStyle name="Porcentual 2 3" xfId="16"/>
    <cellStyle name="Porcentual 2 30" xfId="2126"/>
    <cellStyle name="Porcentual 2 31" xfId="2127"/>
    <cellStyle name="Porcentual 2 32" xfId="2128"/>
    <cellStyle name="Porcentual 2 33" xfId="2129"/>
    <cellStyle name="Porcentual 2 34" xfId="2130"/>
    <cellStyle name="Porcentual 2 35" xfId="2131"/>
    <cellStyle name="Porcentual 2 36" xfId="2132"/>
    <cellStyle name="Porcentual 2 37" xfId="2133"/>
    <cellStyle name="Porcentual 2 38" xfId="2134"/>
    <cellStyle name="Porcentual 2 4" xfId="2135"/>
    <cellStyle name="Porcentual 2 5" xfId="2136"/>
    <cellStyle name="Porcentual 2 6" xfId="2137"/>
    <cellStyle name="Porcentual 2 7" xfId="2138"/>
    <cellStyle name="Porcentual 2 8" xfId="2139"/>
    <cellStyle name="Porcentual 2 9" xfId="2140"/>
    <cellStyle name="Porcentual 3" xfId="2141"/>
    <cellStyle name="Porcentual 3 2" xfId="2142"/>
    <cellStyle name="Porcentual 4" xfId="2143"/>
    <cellStyle name="Porcentual 4 2" xfId="2144"/>
    <cellStyle name="Porcentual 4 3" xfId="2145"/>
    <cellStyle name="Porcentual 5" xfId="2146"/>
    <cellStyle name="resaltado" xfId="2147"/>
    <cellStyle name="S_359°59'59''" xfId="2148"/>
    <cellStyle name="S_GENERAL" xfId="2149"/>
    <cellStyle name="S_in" xfId="2150"/>
    <cellStyle name="S_in²" xfId="2151"/>
    <cellStyle name="S_K1+000" xfId="2152"/>
    <cellStyle name="S_kg" xfId="2153"/>
    <cellStyle name="S_kg/m" xfId="2154"/>
    <cellStyle name="S_kgf/cm²" xfId="2155"/>
    <cellStyle name="S_kg-m" xfId="2156"/>
    <cellStyle name="S_kN" xfId="2157"/>
    <cellStyle name="S_kN/m" xfId="2158"/>
    <cellStyle name="S_kN-m" xfId="2159"/>
    <cellStyle name="S_l" xfId="2160"/>
    <cellStyle name="S_l/s" xfId="2161"/>
    <cellStyle name="S_m" xfId="2162"/>
    <cellStyle name="S_m/s" xfId="2163"/>
    <cellStyle name="S_m²" xfId="2164"/>
    <cellStyle name="S_m³" xfId="2165"/>
    <cellStyle name="S_m³/s" xfId="2166"/>
    <cellStyle name="S_mca" xfId="2167"/>
    <cellStyle name="S_mm" xfId="2168"/>
    <cellStyle name="S_MPa" xfId="2169"/>
    <cellStyle name="S_N" xfId="2170"/>
    <cellStyle name="S_psi" xfId="2171"/>
    <cellStyle name="S_segundo" xfId="2172"/>
    <cellStyle name="S_t" xfId="2173"/>
    <cellStyle name="s_t/m" xfId="2174"/>
    <cellStyle name="S_t-m" xfId="2175"/>
    <cellStyle name="Salida 10" xfId="2176"/>
    <cellStyle name="Salida 11" xfId="2177"/>
    <cellStyle name="Salida 12" xfId="2178"/>
    <cellStyle name="Salida 13" xfId="2179"/>
    <cellStyle name="Salida 14" xfId="2180"/>
    <cellStyle name="Salida 2" xfId="2181"/>
    <cellStyle name="Salida 2 2" xfId="2182"/>
    <cellStyle name="Salida 3" xfId="2183"/>
    <cellStyle name="Salida 3 2" xfId="2184"/>
    <cellStyle name="Salida 4" xfId="2185"/>
    <cellStyle name="Salida 4 2" xfId="2186"/>
    <cellStyle name="Salida 5" xfId="2187"/>
    <cellStyle name="Salida 5 2" xfId="2188"/>
    <cellStyle name="Salida 6" xfId="2189"/>
    <cellStyle name="Salida 6 2" xfId="2190"/>
    <cellStyle name="Salida 7" xfId="2191"/>
    <cellStyle name="Salida 8" xfId="2192"/>
    <cellStyle name="Salida 9" xfId="2193"/>
    <cellStyle name="TEXT" xfId="2194"/>
    <cellStyle name="Texto de advertencia 10" xfId="2195"/>
    <cellStyle name="Texto de advertencia 11" xfId="2196"/>
    <cellStyle name="Texto de advertencia 12" xfId="2197"/>
    <cellStyle name="Texto de advertencia 13" xfId="2198"/>
    <cellStyle name="Texto de advertencia 14" xfId="2199"/>
    <cellStyle name="Texto de advertencia 2" xfId="2200"/>
    <cellStyle name="Texto de advertencia 3" xfId="2201"/>
    <cellStyle name="Texto de advertencia 4" xfId="2202"/>
    <cellStyle name="Texto de advertencia 5" xfId="2203"/>
    <cellStyle name="Texto de advertencia 6" xfId="2204"/>
    <cellStyle name="Texto de advertencia 7" xfId="2205"/>
    <cellStyle name="Texto de advertencia 8" xfId="2206"/>
    <cellStyle name="Texto de advertencia 9" xfId="2207"/>
    <cellStyle name="Texto explicativo 10" xfId="2208"/>
    <cellStyle name="Texto explicativo 11" xfId="2209"/>
    <cellStyle name="Texto explicativo 12" xfId="2210"/>
    <cellStyle name="Texto explicativo 13" xfId="2211"/>
    <cellStyle name="Texto explicativo 14" xfId="2212"/>
    <cellStyle name="Texto explicativo 2" xfId="2213"/>
    <cellStyle name="Texto explicativo 3" xfId="2214"/>
    <cellStyle name="Texto explicativo 4" xfId="2215"/>
    <cellStyle name="Texto explicativo 5" xfId="2216"/>
    <cellStyle name="Texto explicativo 6" xfId="2217"/>
    <cellStyle name="Texto explicativo 7" xfId="2218"/>
    <cellStyle name="Texto explicativo 8" xfId="2219"/>
    <cellStyle name="Texto explicativo 9" xfId="2220"/>
    <cellStyle name="Title" xfId="2221"/>
    <cellStyle name="Título 1 10" xfId="2222"/>
    <cellStyle name="Título 1 11" xfId="2223"/>
    <cellStyle name="Título 1 12" xfId="2224"/>
    <cellStyle name="Título 1 13" xfId="2225"/>
    <cellStyle name="Título 1 14" xfId="2226"/>
    <cellStyle name="Título 1 2" xfId="2227"/>
    <cellStyle name="Título 1 3" xfId="2228"/>
    <cellStyle name="Título 1 4" xfId="2229"/>
    <cellStyle name="Título 1 5" xfId="2230"/>
    <cellStyle name="Título 1 6" xfId="2231"/>
    <cellStyle name="Título 1 7" xfId="2232"/>
    <cellStyle name="Título 1 8" xfId="2233"/>
    <cellStyle name="Título 1 9" xfId="2234"/>
    <cellStyle name="Título 10" xfId="2235"/>
    <cellStyle name="Título 11" xfId="2236"/>
    <cellStyle name="Título 12" xfId="2237"/>
    <cellStyle name="Título 13" xfId="2238"/>
    <cellStyle name="Título 14" xfId="2239"/>
    <cellStyle name="Título 15" xfId="2240"/>
    <cellStyle name="Título 16" xfId="2241"/>
    <cellStyle name="Título 2 10" xfId="2242"/>
    <cellStyle name="Título 2 11" xfId="2243"/>
    <cellStyle name="Título 2 12" xfId="2244"/>
    <cellStyle name="Título 2 13" xfId="2245"/>
    <cellStyle name="Título 2 14" xfId="2246"/>
    <cellStyle name="Título 2 2" xfId="2247"/>
    <cellStyle name="Título 2 3" xfId="2248"/>
    <cellStyle name="Título 2 4" xfId="2249"/>
    <cellStyle name="Título 2 5" xfId="2250"/>
    <cellStyle name="Título 2 6" xfId="2251"/>
    <cellStyle name="Título 2 7" xfId="2252"/>
    <cellStyle name="Título 2 8" xfId="2253"/>
    <cellStyle name="Título 2 9" xfId="2254"/>
    <cellStyle name="Título 3 10" xfId="2255"/>
    <cellStyle name="Título 3 11" xfId="2256"/>
    <cellStyle name="Título 3 12" xfId="2257"/>
    <cellStyle name="Título 3 13" xfId="2258"/>
    <cellStyle name="Título 3 14" xfId="2259"/>
    <cellStyle name="Título 3 2" xfId="2260"/>
    <cellStyle name="Título 3 3" xfId="2261"/>
    <cellStyle name="Título 3 4" xfId="2262"/>
    <cellStyle name="Título 3 5" xfId="2263"/>
    <cellStyle name="Título 3 6" xfId="2264"/>
    <cellStyle name="Título 3 7" xfId="2265"/>
    <cellStyle name="Título 3 8" xfId="2266"/>
    <cellStyle name="Título 3 9" xfId="2267"/>
    <cellStyle name="Título 4" xfId="2268"/>
    <cellStyle name="Título 5" xfId="2269"/>
    <cellStyle name="Título 6" xfId="2270"/>
    <cellStyle name="Título 7" xfId="2271"/>
    <cellStyle name="Título 8" xfId="2272"/>
    <cellStyle name="Título 9" xfId="2273"/>
    <cellStyle name="Total 10" xfId="2274"/>
    <cellStyle name="Total 11" xfId="2275"/>
    <cellStyle name="Total 12" xfId="2276"/>
    <cellStyle name="Total 13" xfId="2277"/>
    <cellStyle name="Total 14" xfId="2278"/>
    <cellStyle name="Total 2" xfId="2279"/>
    <cellStyle name="Total 2 10" xfId="2280"/>
    <cellStyle name="Total 2 11" xfId="2281"/>
    <cellStyle name="Total 2 12" xfId="2282"/>
    <cellStyle name="Total 2 13" xfId="2283"/>
    <cellStyle name="Total 2 14" xfId="2284"/>
    <cellStyle name="Total 2 15" xfId="2285"/>
    <cellStyle name="Total 2 16" xfId="2286"/>
    <cellStyle name="Total 2 17" xfId="2287"/>
    <cellStyle name="Total 2 18" xfId="2288"/>
    <cellStyle name="Total 2 19" xfId="2289"/>
    <cellStyle name="Total 2 2" xfId="2290"/>
    <cellStyle name="Total 2 20" xfId="2291"/>
    <cellStyle name="Total 2 21" xfId="2292"/>
    <cellStyle name="Total 2 22" xfId="2293"/>
    <cellStyle name="Total 2 23" xfId="2294"/>
    <cellStyle name="Total 2 24" xfId="2295"/>
    <cellStyle name="Total 2 3" xfId="2296"/>
    <cellStyle name="Total 2 4" xfId="2297"/>
    <cellStyle name="Total 2 5" xfId="2298"/>
    <cellStyle name="Total 2 6" xfId="2299"/>
    <cellStyle name="Total 2 7" xfId="2300"/>
    <cellStyle name="Total 2 8" xfId="2301"/>
    <cellStyle name="Total 2 9" xfId="2302"/>
    <cellStyle name="Total 3" xfId="2303"/>
    <cellStyle name="Total 4" xfId="2304"/>
    <cellStyle name="Total 5" xfId="2305"/>
    <cellStyle name="Total 6" xfId="2306"/>
    <cellStyle name="Total 7" xfId="2307"/>
    <cellStyle name="Total 8" xfId="2308"/>
    <cellStyle name="Total 9" xfId="2309"/>
    <cellStyle name="Währung" xfId="2310"/>
    <cellStyle name="Warning Text" xfId="23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CANTIDADES%20GERONA\Documents%20and%20Settings\swilches\Configuraci&#243;n%20local\Archivos%20temporales%20de%20Internet\OLK6\formulario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Escritorio/Solicitu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NP\LETRINA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Estad.%20Da&#241;os\Rendimientos_Sur%2003-00(JC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012-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INCON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escobar/Oficina/Proyectos%202004/Alvaro%20Narvaez/Centro%20Caecelario%20Valledupar/APU%20y%20Presupuesto%20C%20Vdup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CARMEN\Pozos%20Palmitas\3271%20G5%20Presupuestos%20de%20Pozos-Palmitas%20Volcana-Guayab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Escritorio/TITO%20II/ASTREA%20DIVIDIVI/SANTA%20MARTA/VICTOR%20SAN%20PEDRO/Documents%20and%20Settings/luis%20coba/Mis%20documentos/LUIS%20COBA/Pavimento%20La%20Jagu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Informes%20y%20tareas\Estad&#237;sticas%20Rendimientos\Sur\Rendimientos_Sur%20(EEPPM)%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EDA%20CIA/Mis%20documentos/UPC/Acabados/Acab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GERONA\CANTIDADES%20REPOSICION\SUBCIRCUITO%207\REDES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ETAPA%204%20BARBOSA/Presupuesto%20Barbosa%20Nov_10_Mzo17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Fonade/Valledupar/Final/APU%20y%20Presupuesto%20C%20Vdup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ENTIDADES%20TERRITORIALES/Popay&#225;n/Popay&#225;n%20062/G4-062-05/1.3%20FORMULACION%20TECNICA%20DEL%20PROYECTO/1.3.3%20Presupuesto%20de%20obra/PRESUPUESTO/POPAY&#193;N%20062%20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40\vigentes\WINNT\Profiles\mvelezs\Configuraci&#243;n%20local\Archivos%20temporales%20de%20Internet\OLK295\ConsolidadoSubcircuito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FILIALES/Uraba/Yuquita/10.0%20-%2010.1%20PRESUPUESTO%20-%20APUs%20EBAR%20LA%20YUQUITA/10.%20-%2010.1%20PRESUPUESTO%20-%20APUs%20EBAR%20LA%20YUQUITA%202016%20FEB%2023%20con%20AU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ereze/Desktop/PRESUPUESTOS/mo&#241;itos%202/MO&#209;ITOS%20AP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guas%20de%20Uraba/Proyectos%20MVCT%20V2/Chigorodo/Modelo_ppto_MIO_21Marzo/DNP/LETRIN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Archivos%20viejos%20del%20disco%20D\Nuevos%20procesos\Proceso%20de%20Contrataci&#243;n%20009360\1-Elaboraci&#243;n%20Pliego\Formatos%20Elaboraci&#243;n%20Pliego\Cantidades%20de%20obra\Cantidades%20Zona%20Sur-Parras-Ajizal-Sabane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Propuesta%20Efren/DOCUME~1/user/LOCALS~1/Temp/Temporary%20Directory%201%20for%20PRESUPUESTO%20Y%20UNITARIOS.zip/PRESUPUESTO%20Y%20UNITARI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5\CARCEL\Carlos%20Moreno\00-Antiguos\01-Reposici&#243;n%20PATINES%20Version1\02-Planeaci&#243;n%20pliegos\2.10-Anexo%2009%20-%20Presupues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alejandro/DIRECCI&#211;N%20PLANEACI&#211;N%20AGUA%20Y%20SANEAMIENTO/SAO/Otros%20Proyectos/EBAR%20La%20Yuquita%20Turbo/EBAR%20La%20Yuquita%20Turbo%20feb%2018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40\vigentes\Documents%20and%20Settings\jramiret\Configuraci&#243;n%20local\Archivos%20temporales%20de%20Internet\OLK119\Formularios%20%20009350%20corr%20abril%202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9">
          <cell r="E19">
            <v>0.78</v>
          </cell>
        </row>
        <row r="21">
          <cell r="E21">
            <v>1</v>
          </cell>
        </row>
        <row r="35">
          <cell r="E35">
            <v>37</v>
          </cell>
        </row>
        <row r="37">
          <cell r="E37">
            <v>2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83">
          <cell r="E83">
            <v>3</v>
          </cell>
        </row>
        <row r="85">
          <cell r="E85">
            <v>6</v>
          </cell>
        </row>
        <row r="99">
          <cell r="E99">
            <v>1.82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424">
          <cell r="E424">
            <v>14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9">
          <cell r="E19">
            <v>1</v>
          </cell>
        </row>
        <row r="27">
          <cell r="E27">
            <v>11</v>
          </cell>
        </row>
        <row r="35">
          <cell r="E35">
            <v>27</v>
          </cell>
        </row>
        <row r="37">
          <cell r="E37">
            <v>2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5">
          <cell r="E65">
            <v>4.5599999999999996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24">
          <cell r="E424">
            <v>11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9">
          <cell r="E19">
            <v>1.08</v>
          </cell>
        </row>
        <row r="35">
          <cell r="E35">
            <v>94.1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5">
          <cell r="E65">
            <v>13.5</v>
          </cell>
        </row>
        <row r="71">
          <cell r="E71">
            <v>2</v>
          </cell>
        </row>
        <row r="73">
          <cell r="E73">
            <v>2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422">
          <cell r="E422">
            <v>426</v>
          </cell>
        </row>
        <row r="450">
          <cell r="E450">
            <v>318</v>
          </cell>
        </row>
        <row r="454">
          <cell r="E454">
            <v>318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424">
          <cell r="E424">
            <v>9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9">
          <cell r="E19">
            <v>3.37</v>
          </cell>
        </row>
        <row r="25">
          <cell r="E25">
            <v>4.6399999999999997</v>
          </cell>
        </row>
        <row r="29">
          <cell r="E29">
            <v>6.5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5">
          <cell r="E65">
            <v>42.12</v>
          </cell>
        </row>
        <row r="71">
          <cell r="E71">
            <v>2</v>
          </cell>
        </row>
        <row r="73">
          <cell r="E73">
            <v>4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1">
          <cell r="E141">
            <v>98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7">
          <cell r="E217">
            <v>2</v>
          </cell>
        </row>
        <row r="219">
          <cell r="E219">
            <v>2</v>
          </cell>
        </row>
        <row r="312">
          <cell r="E312">
            <v>2</v>
          </cell>
        </row>
        <row r="358">
          <cell r="E358">
            <v>1</v>
          </cell>
        </row>
        <row r="364">
          <cell r="E36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5">
          <cell r="E155">
            <v>21.7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3">
          <cell r="E143">
            <v>310</v>
          </cell>
        </row>
        <row r="155">
          <cell r="E155">
            <v>15</v>
          </cell>
        </row>
        <row r="165">
          <cell r="E165">
            <v>13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5">
          <cell r="E195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2</v>
          </cell>
        </row>
        <row r="267">
          <cell r="E267">
            <v>3</v>
          </cell>
        </row>
        <row r="269">
          <cell r="E269">
            <v>1</v>
          </cell>
        </row>
        <row r="318">
          <cell r="E318">
            <v>4</v>
          </cell>
        </row>
        <row r="320">
          <cell r="E320">
            <v>2</v>
          </cell>
        </row>
        <row r="424">
          <cell r="E424">
            <v>4</v>
          </cell>
        </row>
        <row r="450">
          <cell r="E450">
            <v>1723.2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57">
          <cell r="E157">
            <v>19</v>
          </cell>
        </row>
        <row r="165">
          <cell r="E165">
            <v>10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7">
          <cell r="E197">
            <v>4</v>
          </cell>
        </row>
        <row r="213">
          <cell r="E213">
            <v>2</v>
          </cell>
        </row>
        <row r="219">
          <cell r="E219">
            <v>4</v>
          </cell>
        </row>
        <row r="263">
          <cell r="E263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50">
          <cell r="E450">
            <v>3438.1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9">
          <cell r="E19">
            <v>2.86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7">
          <cell r="E197">
            <v>4</v>
          </cell>
        </row>
        <row r="209">
          <cell r="E209">
            <v>2</v>
          </cell>
        </row>
        <row r="213">
          <cell r="E213">
            <v>4</v>
          </cell>
        </row>
        <row r="263">
          <cell r="E26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68">
          <cell r="E368">
            <v>1</v>
          </cell>
        </row>
        <row r="404">
          <cell r="E404">
            <v>1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</sheetNames>
    <sheetDataSet>
      <sheetData sheetId="0" refreshError="1"/>
      <sheetData sheetId="1" refreshError="1"/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SOCIALES"/>
      <sheetName val="PERSONAL"/>
      <sheetName val="lisprecios"/>
      <sheetName val="PRESU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>
            <v>0</v>
          </cell>
          <cell r="G19">
            <v>0</v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>
            <v>0</v>
          </cell>
          <cell r="G20">
            <v>0</v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>
            <v>0</v>
          </cell>
          <cell r="G21">
            <v>0</v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>
            <v>0</v>
          </cell>
          <cell r="G23">
            <v>0</v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>
            <v>0</v>
          </cell>
          <cell r="G26">
            <v>0</v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>
            <v>0</v>
          </cell>
          <cell r="G27">
            <v>0</v>
          </cell>
          <cell r="H27">
            <v>0.41666666666666669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>
            <v>0</v>
          </cell>
          <cell r="G33">
            <v>0</v>
          </cell>
          <cell r="H33">
            <v>0.28628673196794302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>
            <v>0</v>
          </cell>
          <cell r="G51">
            <v>0</v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>
            <v>0</v>
          </cell>
          <cell r="G12">
            <v>0</v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>
            <v>0</v>
          </cell>
          <cell r="G15">
            <v>0</v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>
            <v>0</v>
          </cell>
          <cell r="G19">
            <v>0</v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>
            <v>0</v>
          </cell>
          <cell r="G20">
            <v>0</v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>
            <v>0</v>
          </cell>
          <cell r="G22">
            <v>0</v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>
            <v>0</v>
          </cell>
          <cell r="G26">
            <v>0</v>
          </cell>
          <cell r="H26">
            <v>0.25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>
            <v>0</v>
          </cell>
          <cell r="G33">
            <v>0</v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>
            <v>0</v>
          </cell>
          <cell r="G51">
            <v>0</v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>
            <v>0</v>
          </cell>
          <cell r="G12">
            <v>0</v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>
            <v>0</v>
          </cell>
          <cell r="G15">
            <v>0</v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>
            <v>0</v>
          </cell>
          <cell r="G19">
            <v>0</v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>
            <v>0</v>
          </cell>
          <cell r="G20">
            <v>0</v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>
            <v>0</v>
          </cell>
          <cell r="G21">
            <v>0</v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>
            <v>0</v>
          </cell>
          <cell r="G26">
            <v>0</v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>
            <v>0</v>
          </cell>
          <cell r="G27">
            <v>0</v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>
            <v>0</v>
          </cell>
          <cell r="G33">
            <v>0</v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>
            <v>0</v>
          </cell>
          <cell r="G40">
            <v>0</v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>
            <v>0</v>
          </cell>
          <cell r="G51">
            <v>0</v>
          </cell>
          <cell r="H51">
            <v>7.4829931972789115E-2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  <sheetName val="ENE"/>
      <sheetName val="FEB"/>
      <sheetName val="MAR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>
            <v>0</v>
          </cell>
          <cell r="G14">
            <v>0</v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>
            <v>0</v>
          </cell>
          <cell r="G18">
            <v>0</v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>
            <v>0</v>
          </cell>
          <cell r="G19">
            <v>0</v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>
            <v>0</v>
          </cell>
          <cell r="G21">
            <v>0</v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>
            <v>0</v>
          </cell>
          <cell r="G26">
            <v>0</v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>
            <v>0</v>
          </cell>
          <cell r="G27">
            <v>0</v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>
            <v>0</v>
          </cell>
          <cell r="G28">
            <v>0</v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>
            <v>0</v>
          </cell>
          <cell r="G29">
            <v>0</v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>
            <v>0</v>
          </cell>
          <cell r="G30">
            <v>0</v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>
            <v>0</v>
          </cell>
          <cell r="G31">
            <v>0</v>
          </cell>
          <cell r="H31">
            <v>1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>
            <v>0</v>
          </cell>
          <cell r="G33">
            <v>0</v>
          </cell>
          <cell r="H33">
            <v>0.34846530822801136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F14">
            <v>0</v>
          </cell>
          <cell r="G14">
            <v>0</v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F18">
            <v>0</v>
          </cell>
          <cell r="G18">
            <v>0</v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>
            <v>0</v>
          </cell>
          <cell r="G19">
            <v>0</v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>
            <v>0</v>
          </cell>
          <cell r="G20">
            <v>0</v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>
            <v>0</v>
          </cell>
          <cell r="G21">
            <v>0</v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F23">
            <v>0</v>
          </cell>
          <cell r="G23">
            <v>0</v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>
            <v>0</v>
          </cell>
          <cell r="G24">
            <v>0</v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F26">
            <v>0</v>
          </cell>
          <cell r="G26">
            <v>0</v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>
            <v>0</v>
          </cell>
          <cell r="G28">
            <v>0</v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>
            <v>0</v>
          </cell>
          <cell r="G29">
            <v>0</v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>
            <v>0</v>
          </cell>
          <cell r="G30">
            <v>0</v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>
            <v>0</v>
          </cell>
          <cell r="G33">
            <v>0</v>
          </cell>
          <cell r="H33">
            <v>0.36821798890764407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F12">
            <v>0</v>
          </cell>
          <cell r="G12">
            <v>0</v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F15">
            <v>0</v>
          </cell>
          <cell r="G15">
            <v>0</v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>
            <v>0</v>
          </cell>
          <cell r="G19">
            <v>0</v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>
            <v>0</v>
          </cell>
          <cell r="G20">
            <v>0</v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F22">
            <v>0</v>
          </cell>
          <cell r="G22">
            <v>0</v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>
            <v>0</v>
          </cell>
          <cell r="G24">
            <v>0</v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>
            <v>0</v>
          </cell>
          <cell r="G27">
            <v>0</v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>
            <v>0</v>
          </cell>
          <cell r="G28">
            <v>0</v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>
            <v>0</v>
          </cell>
          <cell r="G31">
            <v>0</v>
          </cell>
          <cell r="H31">
            <v>0.29389759176993219</v>
          </cell>
        </row>
        <row r="32">
          <cell r="F32">
            <v>0</v>
          </cell>
          <cell r="G32">
            <v>0</v>
          </cell>
          <cell r="H32">
            <v>0</v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>
            <v>0</v>
          </cell>
          <cell r="G19">
            <v>0</v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>
            <v>0</v>
          </cell>
          <cell r="G20">
            <v>0</v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>
            <v>0</v>
          </cell>
          <cell r="G21">
            <v>0</v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F23">
            <v>0</v>
          </cell>
          <cell r="G23">
            <v>0</v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F26">
            <v>0</v>
          </cell>
          <cell r="G26">
            <v>0</v>
          </cell>
          <cell r="H26">
            <v>0.19540229885057472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>
            <v>0</v>
          </cell>
          <cell r="G28">
            <v>0</v>
          </cell>
          <cell r="H28">
            <v>0.26521632852603277</v>
          </cell>
        </row>
        <row r="29">
          <cell r="F29">
            <v>0</v>
          </cell>
          <cell r="G29">
            <v>0</v>
          </cell>
          <cell r="H29">
            <v>0</v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>
            <v>0</v>
          </cell>
          <cell r="G15">
            <v>0</v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>
            <v>0</v>
          </cell>
          <cell r="G19">
            <v>0</v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>
            <v>0</v>
          </cell>
          <cell r="G20">
            <v>0</v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>
            <v>0</v>
          </cell>
          <cell r="G23">
            <v>0</v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>
            <v>0</v>
          </cell>
          <cell r="G26">
            <v>0</v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>
            <v>0</v>
          </cell>
          <cell r="G27">
            <v>0</v>
          </cell>
          <cell r="H27">
            <v>1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>
            <v>0</v>
          </cell>
          <cell r="G29">
            <v>0</v>
          </cell>
          <cell r="H29">
            <v>0.2729986431478969</v>
          </cell>
        </row>
        <row r="30">
          <cell r="F30">
            <v>0</v>
          </cell>
          <cell r="G30">
            <v>0</v>
          </cell>
          <cell r="H30">
            <v>0</v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>
            <v>0</v>
          </cell>
          <cell r="G12">
            <v>0</v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>
            <v>0</v>
          </cell>
          <cell r="G15">
            <v>0</v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>
            <v>0</v>
          </cell>
          <cell r="G19">
            <v>0</v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>
            <v>0</v>
          </cell>
          <cell r="G20">
            <v>0</v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>
            <v>0</v>
          </cell>
          <cell r="G23">
            <v>0</v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>
            <v>0</v>
          </cell>
          <cell r="G26">
            <v>0</v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>
            <v>0</v>
          </cell>
          <cell r="G28">
            <v>0</v>
          </cell>
          <cell r="H28">
            <v>0.25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>
            <v>0</v>
          </cell>
          <cell r="G33">
            <v>0</v>
          </cell>
          <cell r="H33">
            <v>0.33040497107349476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FONADE"/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P Bas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FORMULARIO"/>
      <sheetName val="APU "/>
      <sheetName val="SUB APU"/>
      <sheetName val="INSUMOS"/>
      <sheetName val="Cantidades de Ob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742.56000000000006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24480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21939.791999999998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24480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22440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24480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22440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24480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18360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1839.2640000000001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919.63200000000006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887.4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919.63200000000006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9913.1759999999995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2513.2800000000002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799.68000000000006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1530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1836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19706.400000000001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19706.400000000001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17748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26275.200000000001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19706.400000000001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10200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6579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45696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190231.02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Insumos2"/>
      <sheetName val="Análisis"/>
      <sheetName val="Presupuesto"/>
      <sheetName val="Análisis2"/>
      <sheetName val="Presupuesto2"/>
      <sheetName val="InsumosP"/>
      <sheetName val="AnálisisP1"/>
      <sheetName val="Presupuesto P1"/>
      <sheetName val="PresupuestoP2"/>
      <sheetName val="Presupuesto P3"/>
      <sheetName val="Presupuesto P4"/>
      <sheetName val="Cronogramas"/>
      <sheetName val="Oficiales"/>
      <sheetName val="Cant. Real"/>
      <sheetName val="Ene-Feb"/>
      <sheetName val="Jul-Ago"/>
      <sheetName val="Mar-Abr"/>
      <sheetName val="May-Jun"/>
      <sheetName val="Nov-Dic"/>
      <sheetName val="Sep-Oct"/>
    </sheetNames>
    <sheetDataSet>
      <sheetData sheetId="0" refreshError="1">
        <row r="6">
          <cell r="B6" t="str">
            <v>AGRECON S.A.</v>
          </cell>
        </row>
        <row r="7">
          <cell r="A7">
            <v>0.04</v>
          </cell>
          <cell r="B7" t="str">
            <v>Concreto 2000 PSI normal</v>
          </cell>
          <cell r="C7" t="str">
            <v xml:space="preserve">M³ </v>
          </cell>
          <cell r="D7">
            <v>86884</v>
          </cell>
        </row>
        <row r="8">
          <cell r="A8">
            <v>32</v>
          </cell>
          <cell r="B8" t="str">
            <v>Conc. Pavimento m.r. 400 psi</v>
          </cell>
          <cell r="C8" t="str">
            <v xml:space="preserve">M³ </v>
          </cell>
          <cell r="D8">
            <v>101152</v>
          </cell>
        </row>
        <row r="9">
          <cell r="A9">
            <v>33</v>
          </cell>
          <cell r="B9" t="str">
            <v>Concreto 2500 normal</v>
          </cell>
          <cell r="C9" t="str">
            <v xml:space="preserve">M³ </v>
          </cell>
          <cell r="D9">
            <v>100688</v>
          </cell>
        </row>
        <row r="10">
          <cell r="A10">
            <v>34</v>
          </cell>
          <cell r="B10" t="str">
            <v>Conc. Pavimento m.r. 450 psi</v>
          </cell>
          <cell r="C10" t="str">
            <v xml:space="preserve">M³ </v>
          </cell>
          <cell r="D10">
            <v>107648</v>
          </cell>
        </row>
        <row r="11">
          <cell r="A11">
            <v>35</v>
          </cell>
          <cell r="B11" t="str">
            <v>Concreto 3000 ( granzon 1")</v>
          </cell>
          <cell r="C11" t="str">
            <v xml:space="preserve">M³ </v>
          </cell>
          <cell r="D11">
            <v>106836</v>
          </cell>
        </row>
        <row r="12">
          <cell r="A12">
            <v>36</v>
          </cell>
          <cell r="B12" t="str">
            <v>Conc. Pavimento m.r. 500 psi</v>
          </cell>
          <cell r="C12" t="str">
            <v xml:space="preserve">M³ </v>
          </cell>
          <cell r="D12">
            <v>115652</v>
          </cell>
        </row>
        <row r="13">
          <cell r="A13">
            <v>37</v>
          </cell>
          <cell r="B13" t="str">
            <v>Concreto 3500 ( granzon 1")</v>
          </cell>
          <cell r="C13" t="str">
            <v xml:space="preserve">M³ </v>
          </cell>
          <cell r="D13">
            <v>114956</v>
          </cell>
        </row>
        <row r="14">
          <cell r="A14">
            <v>38</v>
          </cell>
          <cell r="B14" t="str">
            <v>Conc. Pavimento m.r. 550 psi</v>
          </cell>
          <cell r="C14" t="str">
            <v xml:space="preserve">M³ </v>
          </cell>
          <cell r="D14">
            <v>126788</v>
          </cell>
        </row>
        <row r="15">
          <cell r="A15">
            <v>39</v>
          </cell>
          <cell r="B15" t="str">
            <v>Concreto 4000 PSI normal</v>
          </cell>
          <cell r="C15" t="str">
            <v xml:space="preserve">M³ </v>
          </cell>
          <cell r="D15">
            <v>126092</v>
          </cell>
        </row>
        <row r="16">
          <cell r="A16">
            <v>40</v>
          </cell>
          <cell r="B16" t="str">
            <v>Conc. Pavimento m.r. 600 psi</v>
          </cell>
          <cell r="C16" t="str">
            <v xml:space="preserve">M³ </v>
          </cell>
          <cell r="D16">
            <v>147552</v>
          </cell>
        </row>
        <row r="17">
          <cell r="A17">
            <v>41</v>
          </cell>
          <cell r="B17" t="str">
            <v>Concreto 4500 PSI normal</v>
          </cell>
          <cell r="C17" t="str">
            <v xml:space="preserve">M³ </v>
          </cell>
          <cell r="D17">
            <v>137692</v>
          </cell>
        </row>
        <row r="18">
          <cell r="A18">
            <v>42</v>
          </cell>
          <cell r="B18" t="str">
            <v>Conc. Pavimento m.r. 650 psi</v>
          </cell>
          <cell r="C18" t="str">
            <v xml:space="preserve">M³ </v>
          </cell>
          <cell r="D18">
            <v>150916</v>
          </cell>
        </row>
        <row r="19">
          <cell r="A19">
            <v>43</v>
          </cell>
          <cell r="B19" t="str">
            <v xml:space="preserve">Concreto 5000  PSI </v>
          </cell>
          <cell r="C19" t="str">
            <v xml:space="preserve">M³ </v>
          </cell>
          <cell r="D19">
            <v>146740</v>
          </cell>
        </row>
        <row r="20">
          <cell r="A20">
            <v>44</v>
          </cell>
          <cell r="B20" t="str">
            <v>Suelo Cemento 1:30</v>
          </cell>
          <cell r="C20" t="str">
            <v xml:space="preserve">M³ </v>
          </cell>
          <cell r="D20">
            <v>20996</v>
          </cell>
        </row>
        <row r="21">
          <cell r="A21">
            <v>45</v>
          </cell>
          <cell r="B21" t="str">
            <v>Conc. Pavimento m.r. 700 psi</v>
          </cell>
          <cell r="C21" t="str">
            <v xml:space="preserve">M³ </v>
          </cell>
          <cell r="D21">
            <v>163792</v>
          </cell>
        </row>
        <row r="22">
          <cell r="A22">
            <v>46</v>
          </cell>
          <cell r="B22" t="str">
            <v>Suelo Cemento  prop 1:5</v>
          </cell>
          <cell r="C22" t="str">
            <v xml:space="preserve">M³ </v>
          </cell>
          <cell r="D22">
            <v>42920</v>
          </cell>
        </row>
        <row r="23">
          <cell r="A23">
            <v>47</v>
          </cell>
          <cell r="B23" t="str">
            <v>Sobrecosto concreto impermeabilizado</v>
          </cell>
          <cell r="C23" t="str">
            <v xml:space="preserve">M³ </v>
          </cell>
          <cell r="D23">
            <v>3712</v>
          </cell>
        </row>
        <row r="24">
          <cell r="A24">
            <v>48</v>
          </cell>
          <cell r="B24" t="str">
            <v>Sobrecosto concre acelerado 7 di</v>
          </cell>
          <cell r="C24" t="str">
            <v xml:space="preserve">M³ </v>
          </cell>
          <cell r="D24">
            <v>14036</v>
          </cell>
        </row>
        <row r="25">
          <cell r="A25">
            <v>49</v>
          </cell>
          <cell r="B25" t="str">
            <v>Sobrecosto concre acelerado 3 di</v>
          </cell>
          <cell r="C25" t="str">
            <v xml:space="preserve">M³ </v>
          </cell>
          <cell r="D25">
            <v>25288</v>
          </cell>
        </row>
        <row r="26">
          <cell r="A26">
            <v>50</v>
          </cell>
          <cell r="B26" t="str">
            <v>Sobrecosto concre retardado</v>
          </cell>
          <cell r="C26" t="str">
            <v xml:space="preserve">M³ </v>
          </cell>
          <cell r="D26">
            <v>6728</v>
          </cell>
        </row>
        <row r="27">
          <cell r="A27">
            <v>51</v>
          </cell>
          <cell r="B27" t="str">
            <v>Servicio de Bombeo</v>
          </cell>
          <cell r="C27" t="str">
            <v xml:space="preserve">M³ </v>
          </cell>
          <cell r="D27">
            <v>9280</v>
          </cell>
        </row>
        <row r="28">
          <cell r="A28">
            <v>52</v>
          </cell>
          <cell r="B28" t="str">
            <v>Mortero larga vida 1:4 pega</v>
          </cell>
          <cell r="C28" t="str">
            <v xml:space="preserve">M³ </v>
          </cell>
          <cell r="D28">
            <v>76560</v>
          </cell>
        </row>
        <row r="29">
          <cell r="A29">
            <v>53</v>
          </cell>
          <cell r="B29" t="str">
            <v>Sob. Concre. Doble plast- tremie-</v>
          </cell>
          <cell r="C29" t="str">
            <v xml:space="preserve">M³ </v>
          </cell>
          <cell r="D29">
            <v>8004</v>
          </cell>
        </row>
        <row r="30">
          <cell r="A30">
            <v>54</v>
          </cell>
          <cell r="B30" t="str">
            <v>Mortero larga vida 1:4 pañete</v>
          </cell>
          <cell r="C30" t="str">
            <v xml:space="preserve">M³ </v>
          </cell>
          <cell r="D30">
            <v>76560</v>
          </cell>
        </row>
        <row r="31">
          <cell r="A31">
            <v>55</v>
          </cell>
          <cell r="B31" t="str">
            <v>Suelo Cemento  prop 1:6</v>
          </cell>
          <cell r="C31" t="str">
            <v xml:space="preserve">M³ </v>
          </cell>
          <cell r="D31">
            <v>38512</v>
          </cell>
        </row>
        <row r="32">
          <cell r="A32">
            <v>56</v>
          </cell>
          <cell r="B32" t="str">
            <v>Suelo Cemento  prop 1:8</v>
          </cell>
          <cell r="C32" t="str">
            <v xml:space="preserve">M³ </v>
          </cell>
          <cell r="D32">
            <v>32944</v>
          </cell>
        </row>
        <row r="33">
          <cell r="A33">
            <v>57</v>
          </cell>
          <cell r="B33" t="str">
            <v>Suelo Cemento  prop 1:10</v>
          </cell>
          <cell r="C33" t="str">
            <v xml:space="preserve">M³ </v>
          </cell>
          <cell r="D33">
            <v>30508</v>
          </cell>
        </row>
        <row r="34">
          <cell r="A34">
            <v>58</v>
          </cell>
          <cell r="B34" t="str">
            <v>Suelo Cemento  prop 1:13</v>
          </cell>
          <cell r="C34" t="str">
            <v xml:space="preserve">M³ </v>
          </cell>
          <cell r="D34">
            <v>27028</v>
          </cell>
        </row>
        <row r="35">
          <cell r="A35">
            <v>59</v>
          </cell>
          <cell r="B35" t="str">
            <v>Suelo Cemento  prop 1:20</v>
          </cell>
          <cell r="C35" t="str">
            <v xml:space="preserve">M³ </v>
          </cell>
          <cell r="D35">
            <v>23432</v>
          </cell>
        </row>
        <row r="36">
          <cell r="A36">
            <v>70</v>
          </cell>
          <cell r="B36" t="str">
            <v>Adoquin peatonal ac6 6 cms</v>
          </cell>
          <cell r="C36" t="str">
            <v xml:space="preserve">M² </v>
          </cell>
          <cell r="D36">
            <v>8068</v>
          </cell>
        </row>
        <row r="37">
          <cell r="A37">
            <v>71</v>
          </cell>
          <cell r="B37" t="str">
            <v>Adoquin vehicularl ac8 8 cms</v>
          </cell>
          <cell r="C37" t="str">
            <v xml:space="preserve">M² </v>
          </cell>
          <cell r="D37">
            <v>9309</v>
          </cell>
        </row>
        <row r="38">
          <cell r="B38" t="str">
            <v>AGREGADOS</v>
          </cell>
        </row>
        <row r="39">
          <cell r="A39">
            <v>72</v>
          </cell>
          <cell r="B39" t="str">
            <v>Herramientas menores</v>
          </cell>
          <cell r="C39" t="str">
            <v>GL</v>
          </cell>
          <cell r="D39">
            <v>500</v>
          </cell>
        </row>
        <row r="40">
          <cell r="A40">
            <v>73</v>
          </cell>
          <cell r="B40" t="str">
            <v>Arena</v>
          </cell>
          <cell r="C40" t="str">
            <v xml:space="preserve">M³ </v>
          </cell>
          <cell r="D40">
            <v>12000</v>
          </cell>
        </row>
        <row r="41">
          <cell r="A41">
            <v>74</v>
          </cell>
          <cell r="B41" t="str">
            <v>Gravilla</v>
          </cell>
          <cell r="C41" t="str">
            <v xml:space="preserve">M³ </v>
          </cell>
          <cell r="D41">
            <v>30000</v>
          </cell>
        </row>
        <row r="42">
          <cell r="A42">
            <v>75</v>
          </cell>
          <cell r="B42" t="str">
            <v>Piedra bruta</v>
          </cell>
          <cell r="C42" t="str">
            <v xml:space="preserve">M³ </v>
          </cell>
          <cell r="D42">
            <v>15000</v>
          </cell>
        </row>
        <row r="43">
          <cell r="A43">
            <v>76</v>
          </cell>
          <cell r="B43" t="str">
            <v>Granzon</v>
          </cell>
          <cell r="C43" t="str">
            <v xml:space="preserve">M³ </v>
          </cell>
          <cell r="D43">
            <v>30000</v>
          </cell>
        </row>
        <row r="44">
          <cell r="A44">
            <v>77</v>
          </cell>
          <cell r="B44" t="str">
            <v>Relleno selecionado</v>
          </cell>
          <cell r="C44" t="str">
            <v xml:space="preserve">M³ </v>
          </cell>
          <cell r="D44">
            <v>14000</v>
          </cell>
        </row>
        <row r="45">
          <cell r="A45">
            <v>78</v>
          </cell>
          <cell r="B45" t="str">
            <v>Arenilla</v>
          </cell>
          <cell r="C45" t="str">
            <v xml:space="preserve">M³ </v>
          </cell>
        </row>
        <row r="46">
          <cell r="A46">
            <v>79</v>
          </cell>
          <cell r="B46" t="str">
            <v>Triturado</v>
          </cell>
          <cell r="C46" t="str">
            <v xml:space="preserve">M³ </v>
          </cell>
          <cell r="D46">
            <v>30000</v>
          </cell>
        </row>
        <row r="47">
          <cell r="A47">
            <v>80</v>
          </cell>
          <cell r="B47" t="str">
            <v>Polvillo de cantera</v>
          </cell>
          <cell r="C47" t="str">
            <v xml:space="preserve">M³ </v>
          </cell>
        </row>
        <row r="48">
          <cell r="A48">
            <v>81</v>
          </cell>
          <cell r="B48" t="str">
            <v>Cemento</v>
          </cell>
          <cell r="C48" t="str">
            <v>Kg</v>
          </cell>
          <cell r="D48">
            <v>250</v>
          </cell>
        </row>
        <row r="49">
          <cell r="A49">
            <v>82</v>
          </cell>
          <cell r="B49" t="str">
            <v>Agua</v>
          </cell>
          <cell r="C49" t="str">
            <v>Lt</v>
          </cell>
          <cell r="D49">
            <v>4</v>
          </cell>
        </row>
        <row r="50">
          <cell r="A50">
            <v>83</v>
          </cell>
          <cell r="B50" t="str">
            <v>Concreto 3000 psi en obra</v>
          </cell>
          <cell r="C50" t="str">
            <v xml:space="preserve">M³ </v>
          </cell>
          <cell r="D50">
            <v>127660</v>
          </cell>
        </row>
        <row r="52">
          <cell r="B52" t="str">
            <v>EQUIPOS</v>
          </cell>
        </row>
        <row r="53">
          <cell r="A53">
            <v>84</v>
          </cell>
          <cell r="B53" t="str">
            <v>Taco metalico de 3 mts</v>
          </cell>
          <cell r="C53" t="str">
            <v>DI</v>
          </cell>
          <cell r="D53">
            <v>109</v>
          </cell>
        </row>
        <row r="54">
          <cell r="A54">
            <v>85</v>
          </cell>
          <cell r="B54" t="str">
            <v>Taco metalico de 4 mts</v>
          </cell>
          <cell r="C54" t="str">
            <v>DI</v>
          </cell>
          <cell r="D54">
            <v>122</v>
          </cell>
        </row>
        <row r="55">
          <cell r="A55">
            <v>86</v>
          </cell>
          <cell r="B55" t="str">
            <v>Taco metalico de 3 a 6 mts</v>
          </cell>
          <cell r="C55" t="str">
            <v>DI</v>
          </cell>
          <cell r="D55">
            <v>135</v>
          </cell>
        </row>
        <row r="56">
          <cell r="A56">
            <v>87</v>
          </cell>
          <cell r="B56" t="str">
            <v>Cercha Metalica</v>
          </cell>
          <cell r="C56" t="str">
            <v>DI</v>
          </cell>
          <cell r="D56">
            <v>109</v>
          </cell>
        </row>
        <row r="57">
          <cell r="A57">
            <v>88</v>
          </cell>
          <cell r="B57" t="str">
            <v>Chaza de madera</v>
          </cell>
          <cell r="C57" t="str">
            <v>DI</v>
          </cell>
          <cell r="D57">
            <v>113</v>
          </cell>
        </row>
        <row r="58">
          <cell r="A58">
            <v>89</v>
          </cell>
          <cell r="B58" t="str">
            <v>Guarderas de madera</v>
          </cell>
          <cell r="C58" t="str">
            <v>DI</v>
          </cell>
          <cell r="D58">
            <v>94</v>
          </cell>
        </row>
        <row r="59">
          <cell r="A59">
            <v>97</v>
          </cell>
          <cell r="B59" t="str">
            <v>Mezcladora con oper 9 p3</v>
          </cell>
          <cell r="C59" t="str">
            <v>DI</v>
          </cell>
          <cell r="D59">
            <v>37000</v>
          </cell>
        </row>
        <row r="60">
          <cell r="A60">
            <v>98</v>
          </cell>
          <cell r="B60" t="str">
            <v>Vibrador elect concreto con  operador.</v>
          </cell>
          <cell r="C60" t="str">
            <v>DI</v>
          </cell>
          <cell r="D60">
            <v>25000</v>
          </cell>
        </row>
        <row r="61">
          <cell r="A61">
            <v>99</v>
          </cell>
          <cell r="B61" t="str">
            <v>Rieles para pavimento</v>
          </cell>
          <cell r="C61" t="str">
            <v>DI</v>
          </cell>
          <cell r="D61">
            <v>1150</v>
          </cell>
        </row>
        <row r="62">
          <cell r="A62">
            <v>100</v>
          </cell>
          <cell r="B62" t="str">
            <v>Pisa concreto o burro</v>
          </cell>
          <cell r="C62" t="str">
            <v>DI</v>
          </cell>
          <cell r="D62">
            <v>2320</v>
          </cell>
        </row>
        <row r="63">
          <cell r="A63">
            <v>101</v>
          </cell>
          <cell r="B63" t="str">
            <v>Cilindro de prueba</v>
          </cell>
          <cell r="C63" t="str">
            <v>DI</v>
          </cell>
          <cell r="D63">
            <v>1200</v>
          </cell>
        </row>
        <row r="64">
          <cell r="A64">
            <v>102</v>
          </cell>
          <cell r="B64" t="str">
            <v>Motobomba con operador</v>
          </cell>
          <cell r="C64" t="str">
            <v>DI</v>
          </cell>
          <cell r="D64">
            <v>31204</v>
          </cell>
        </row>
        <row r="65">
          <cell r="A65">
            <v>106</v>
          </cell>
          <cell r="B65" t="str">
            <v>Rodillo compactador vibr.</v>
          </cell>
          <cell r="C65" t="str">
            <v>DI</v>
          </cell>
          <cell r="D65">
            <v>92800</v>
          </cell>
        </row>
        <row r="66">
          <cell r="A66">
            <v>107</v>
          </cell>
          <cell r="B66" t="str">
            <v xml:space="preserve">Compresor con un martillo </v>
          </cell>
          <cell r="C66" t="str">
            <v>DI</v>
          </cell>
          <cell r="D66">
            <v>206248</v>
          </cell>
        </row>
        <row r="67">
          <cell r="A67">
            <v>108</v>
          </cell>
          <cell r="B67" t="str">
            <v xml:space="preserve">Compresor con dos martillo </v>
          </cell>
          <cell r="C67" t="str">
            <v>DI</v>
          </cell>
          <cell r="D67">
            <v>222488</v>
          </cell>
        </row>
        <row r="68">
          <cell r="A68">
            <v>112</v>
          </cell>
          <cell r="B68" t="str">
            <v>Vibrocompactador</v>
          </cell>
          <cell r="C68" t="str">
            <v>HO</v>
          </cell>
          <cell r="D68">
            <v>28000</v>
          </cell>
        </row>
        <row r="69">
          <cell r="A69">
            <v>114</v>
          </cell>
          <cell r="B69" t="str">
            <v>Carretilla llanta neumatica</v>
          </cell>
          <cell r="D69">
            <v>522</v>
          </cell>
        </row>
        <row r="70">
          <cell r="A70">
            <v>118</v>
          </cell>
          <cell r="B70" t="str">
            <v>Buldozer d-6 desmonte</v>
          </cell>
          <cell r="C70" t="str">
            <v>HO</v>
          </cell>
          <cell r="D70">
            <v>40702</v>
          </cell>
        </row>
        <row r="71">
          <cell r="A71">
            <v>119</v>
          </cell>
          <cell r="B71" t="str">
            <v xml:space="preserve">Volqueta 5.5 M³ </v>
          </cell>
          <cell r="C71" t="str">
            <v>HO</v>
          </cell>
          <cell r="D71">
            <v>15000</v>
          </cell>
        </row>
        <row r="72">
          <cell r="A72">
            <v>120</v>
          </cell>
          <cell r="B72" t="str">
            <v>Motoniveladora caterpillar</v>
          </cell>
          <cell r="C72" t="str">
            <v>HO</v>
          </cell>
          <cell r="D72">
            <v>40000</v>
          </cell>
        </row>
        <row r="73">
          <cell r="A73">
            <v>121</v>
          </cell>
          <cell r="B73" t="str">
            <v>Vibrocompactador o rana</v>
          </cell>
          <cell r="C73" t="str">
            <v>Di</v>
          </cell>
          <cell r="D73">
            <v>40702</v>
          </cell>
        </row>
        <row r="74">
          <cell r="B74" t="str">
            <v>MANO DE OBRA</v>
          </cell>
        </row>
        <row r="75">
          <cell r="A75">
            <v>125</v>
          </cell>
          <cell r="B75" t="str">
            <v>Cuadrilla Tipo AA (Of-Ayud)</v>
          </cell>
          <cell r="C75" t="str">
            <v>HH</v>
          </cell>
          <cell r="D75">
            <v>7000</v>
          </cell>
        </row>
        <row r="76">
          <cell r="A76">
            <v>126</v>
          </cell>
          <cell r="B76" t="str">
            <v>Operador de equipos</v>
          </cell>
          <cell r="C76" t="str">
            <v>DI</v>
          </cell>
          <cell r="D76">
            <v>10000</v>
          </cell>
        </row>
        <row r="77">
          <cell r="A77">
            <v>127</v>
          </cell>
          <cell r="B77" t="str">
            <v>Hora Ayudante Albañileria</v>
          </cell>
          <cell r="C77" t="str">
            <v>HO</v>
          </cell>
          <cell r="D77">
            <v>1793</v>
          </cell>
        </row>
        <row r="78">
          <cell r="A78">
            <v>128</v>
          </cell>
          <cell r="B78" t="str">
            <v>Hora Oficial Albañileria</v>
          </cell>
          <cell r="C78" t="str">
            <v>HO</v>
          </cell>
          <cell r="D78">
            <v>2507</v>
          </cell>
        </row>
        <row r="79">
          <cell r="B79" t="str">
            <v>A.I.U.</v>
          </cell>
        </row>
        <row r="80">
          <cell r="A80">
            <v>130</v>
          </cell>
          <cell r="B80" t="str">
            <v>Administración</v>
          </cell>
          <cell r="C80" t="str">
            <v>%</v>
          </cell>
          <cell r="D80">
            <v>10</v>
          </cell>
        </row>
        <row r="81">
          <cell r="A81">
            <v>131</v>
          </cell>
          <cell r="B81" t="str">
            <v>Utilidad</v>
          </cell>
          <cell r="C81" t="str">
            <v>%</v>
          </cell>
          <cell r="D81">
            <v>8</v>
          </cell>
        </row>
        <row r="82">
          <cell r="A82">
            <v>132</v>
          </cell>
          <cell r="B82" t="str">
            <v>Imprevistos</v>
          </cell>
          <cell r="C82" t="str">
            <v>%</v>
          </cell>
          <cell r="D82">
            <v>10</v>
          </cell>
        </row>
        <row r="83">
          <cell r="B83" t="str">
            <v>ACERO</v>
          </cell>
        </row>
        <row r="84">
          <cell r="A84">
            <v>135</v>
          </cell>
          <cell r="B84" t="str">
            <v>Acero de transferencia</v>
          </cell>
          <cell r="C84" t="str">
            <v>Kg</v>
          </cell>
          <cell r="D84">
            <v>1400</v>
          </cell>
        </row>
        <row r="85">
          <cell r="A85">
            <v>136</v>
          </cell>
          <cell r="B85" t="str">
            <v>Acero de refuerzo</v>
          </cell>
          <cell r="C85" t="str">
            <v>Kg</v>
          </cell>
          <cell r="D85">
            <v>1400</v>
          </cell>
        </row>
        <row r="86">
          <cell r="A86">
            <v>137</v>
          </cell>
          <cell r="B86" t="str">
            <v>Curado de concreto</v>
          </cell>
          <cell r="C86" t="str">
            <v>Kg</v>
          </cell>
          <cell r="D86">
            <v>4500</v>
          </cell>
        </row>
        <row r="87">
          <cell r="A87">
            <v>138</v>
          </cell>
          <cell r="B87" t="str">
            <v>Caliche</v>
          </cell>
          <cell r="C87" t="str">
            <v xml:space="preserve">M³ </v>
          </cell>
          <cell r="D87">
            <v>12000</v>
          </cell>
        </row>
        <row r="88">
          <cell r="A88">
            <v>139</v>
          </cell>
          <cell r="B88" t="str">
            <v>Asfalto solido</v>
          </cell>
          <cell r="C88" t="str">
            <v>Kg</v>
          </cell>
          <cell r="D88">
            <v>300</v>
          </cell>
        </row>
        <row r="89">
          <cell r="A89">
            <v>141</v>
          </cell>
          <cell r="B89" t="str">
            <v>Concreto 2500 psi en obra</v>
          </cell>
          <cell r="C89" t="str">
            <v xml:space="preserve">M³ </v>
          </cell>
          <cell r="D89">
            <v>151015</v>
          </cell>
        </row>
        <row r="90">
          <cell r="A90">
            <v>140</v>
          </cell>
          <cell r="B90" t="str">
            <v>Herramientas menores</v>
          </cell>
          <cell r="C90" t="str">
            <v>UN</v>
          </cell>
          <cell r="D90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>
            <v>0</v>
          </cell>
          <cell r="G34">
            <v>0</v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E36">
            <v>40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E37">
            <v>40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E38">
            <v>40</v>
          </cell>
          <cell r="F38">
            <v>0</v>
          </cell>
          <cell r="G38">
            <v>0</v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>
            <v>0</v>
          </cell>
          <cell r="G47">
            <v>0</v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>
            <v>0</v>
          </cell>
          <cell r="G51">
            <v>0</v>
          </cell>
          <cell r="H51">
            <v>5.4964153812730829E-2</v>
          </cell>
        </row>
        <row r="52">
          <cell r="F52">
            <v>0</v>
          </cell>
          <cell r="G52">
            <v>0</v>
          </cell>
          <cell r="H52">
            <v>0</v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>
            <v>0</v>
          </cell>
          <cell r="G31">
            <v>0</v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>
            <v>0</v>
          </cell>
          <cell r="G33">
            <v>0</v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>
            <v>0</v>
          </cell>
          <cell r="G34">
            <v>0</v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>
            <v>0</v>
          </cell>
          <cell r="G42">
            <v>0</v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>
            <v>0</v>
          </cell>
          <cell r="G44">
            <v>0</v>
          </cell>
          <cell r="H44">
            <v>1.9099590723055934E-2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E35">
            <v>42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E42">
            <v>42</v>
          </cell>
          <cell r="F42">
            <v>0</v>
          </cell>
          <cell r="G42">
            <v>0</v>
          </cell>
          <cell r="H42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F44">
            <v>0</v>
          </cell>
          <cell r="G44">
            <v>0</v>
          </cell>
          <cell r="H44">
            <v>2.474460839954597E-2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  <sheetName val="Cantidades Obra"/>
      <sheetName val=" Acta modif 1-2"/>
      <sheetName val="Acta parcial 2-final"/>
      <sheetName val="Acta Parci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  <sheetName val="BASE"/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  <sheetName val="Acum"/>
      <sheetName val="REAJ"/>
      <sheetName val="Corte_(6)"/>
      <sheetName val="Corte_(5)"/>
      <sheetName val="Corte_(4)"/>
      <sheetName val="Corte_(3)"/>
      <sheetName val="Corte_(2)"/>
      <sheetName val="Corte_(1)"/>
      <sheetName val="REAJUSTE_DEFINITACTA1"/>
      <sheetName val="REAJUSTESDEFINITACTAS2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AO"/>
      <sheetName val="Resumen"/>
      <sheetName val="AIUI"/>
      <sheetName val="Precios SAO Abril 12_11"/>
      <sheetName val="PPTO TOTAL SAO"/>
      <sheetName val="ACDTO. (PVC)"/>
      <sheetName val="Actdas.Acdto"/>
      <sheetName val="ALCDO(Concreto)"/>
      <sheetName val="SUMIDEROS"/>
      <sheetName val="Actdas. Alcdo"/>
      <sheetName val="ALCDO(PVC)"/>
      <sheetName val="SUMIDEROS,"/>
      <sheetName val="Actdas.Alcdo."/>
      <sheetName val="SUMIDEROS, (2)"/>
      <sheetName val="Actdas.Alcdo. (2)"/>
      <sheetName val="PAV CON B.A"/>
      <sheetName val="PAV CON B.G"/>
      <sheetName val="Parcheo"/>
    </sheetNames>
    <sheetDataSet>
      <sheetData sheetId="0"/>
      <sheetData sheetId="1">
        <row r="9">
          <cell r="C9">
            <v>2532881360.0587134</v>
          </cell>
        </row>
      </sheetData>
      <sheetData sheetId="2">
        <row r="4">
          <cell r="A4">
            <v>4011000</v>
          </cell>
        </row>
      </sheetData>
      <sheetData sheetId="3">
        <row r="5">
          <cell r="B5">
            <v>4010000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  <sheetName val="CF y CV"/>
      <sheetName val="CANALETA9"/>
      <sheetName val="Solicitud de Servicios"/>
      <sheetName val="INSUMOS"/>
      <sheetName val="Gráfica_2_1"/>
      <sheetName val="Tablas_3_1-3_9"/>
      <sheetName val="Tabla_4_1"/>
      <sheetName val="Tabla_4_2"/>
      <sheetName val="Tabla_5_2"/>
      <sheetName val="Tabla_6_7"/>
      <sheetName val="Tabla_1_1"/>
      <sheetName val="Tabla_2_1"/>
      <sheetName val="Tabla_5_1"/>
      <sheetName val="Tabla_6_1"/>
      <sheetName val="Tabla_6_2"/>
      <sheetName val="Tabla_6_3"/>
      <sheetName val="Tabla_6_4"/>
      <sheetName val="Tabla_6_5"/>
      <sheetName val="Tabla_6_6"/>
      <sheetName val="Gráfica_6_1"/>
      <sheetName val="Tabla_7_1"/>
      <sheetName val="Tabla_7_2"/>
      <sheetName val="Tabla_7_3"/>
      <sheetName val="Tabla_8_1"/>
      <sheetName val="Tabla_8_2"/>
      <sheetName val="Tabla_8_3"/>
      <sheetName val="Tabla_8_4"/>
      <sheetName val="Informe de Obra Ex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P Basico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ENE"/>
      <sheetName val="FEB"/>
      <sheetName val="MAR"/>
    </sheetNames>
    <sheetDataSet>
      <sheetData sheetId="0">
        <row r="7">
          <cell r="A7" t="str">
            <v>ÍTEM</v>
          </cell>
          <cell r="B7" t="str">
            <v>DESCRIPCIÓN</v>
          </cell>
          <cell r="E7" t="str">
            <v>UNIDAD</v>
          </cell>
          <cell r="F7" t="str">
            <v>CANTIDAD</v>
          </cell>
          <cell r="G7" t="str">
            <v>V/UNITARIO</v>
          </cell>
          <cell r="H7" t="str">
            <v>V/TOTAL</v>
          </cell>
        </row>
        <row r="8">
          <cell r="A8">
            <v>0</v>
          </cell>
        </row>
        <row r="9">
          <cell r="A9">
            <v>1</v>
          </cell>
          <cell r="B9" t="str">
            <v>OBRAS PRELIMINARES</v>
          </cell>
        </row>
        <row r="10">
          <cell r="A10">
            <v>1.1000000000000001</v>
          </cell>
          <cell r="B10" t="str">
            <v>Localización y replanteo</v>
          </cell>
          <cell r="E10" t="str">
            <v>GL</v>
          </cell>
          <cell r="F10">
            <v>1</v>
          </cell>
          <cell r="G10">
            <v>282275</v>
          </cell>
          <cell r="H10">
            <v>282275</v>
          </cell>
        </row>
        <row r="11">
          <cell r="G11" t="str">
            <v>SUBTOTAL</v>
          </cell>
          <cell r="H11">
            <v>282275</v>
          </cell>
        </row>
        <row r="12">
          <cell r="A12">
            <v>2</v>
          </cell>
          <cell r="B12" t="str">
            <v>MOVIMIENTOS DE TIERRAS</v>
          </cell>
        </row>
        <row r="13">
          <cell r="A13">
            <v>2.1</v>
          </cell>
          <cell r="B13" t="str">
            <v>Excavación Manual</v>
          </cell>
          <cell r="E13" t="str">
            <v>M3</v>
          </cell>
          <cell r="F13">
            <v>172.28118000000001</v>
          </cell>
          <cell r="G13">
            <v>31875</v>
          </cell>
          <cell r="H13">
            <v>5491462.6124999998</v>
          </cell>
        </row>
        <row r="14">
          <cell r="A14">
            <v>2.2000000000000002</v>
          </cell>
          <cell r="B14" t="str">
            <v>Relleno con materal granular</v>
          </cell>
          <cell r="E14" t="str">
            <v>M3</v>
          </cell>
          <cell r="F14">
            <v>15.18318</v>
          </cell>
          <cell r="G14">
            <v>41730</v>
          </cell>
          <cell r="H14">
            <v>633594.10140000004</v>
          </cell>
        </row>
        <row r="15">
          <cell r="G15" t="str">
            <v>SUBTOTAL</v>
          </cell>
          <cell r="H15">
            <v>6125056.7138999999</v>
          </cell>
        </row>
        <row r="16">
          <cell r="A16">
            <v>3</v>
          </cell>
          <cell r="B16" t="str">
            <v>CONCRETOS ESTRUCTURAS</v>
          </cell>
        </row>
        <row r="17">
          <cell r="A17">
            <v>3.1</v>
          </cell>
          <cell r="B17" t="str">
            <v>Concreto de 4000 PSI para  placa de fondo y muros e=20 cm</v>
          </cell>
          <cell r="E17" t="str">
            <v>M3</v>
          </cell>
          <cell r="F17">
            <v>36.035250000000005</v>
          </cell>
          <cell r="G17">
            <v>620196.69999999995</v>
          </cell>
          <cell r="H17">
            <v>22348943.133675002</v>
          </cell>
        </row>
        <row r="18">
          <cell r="A18">
            <v>3.2</v>
          </cell>
          <cell r="B18" t="str">
            <v>Construcción de losa superior concreto de 3000 PSI E=15cm</v>
          </cell>
          <cell r="E18" t="str">
            <v>M3</v>
          </cell>
          <cell r="F18">
            <v>15.872000000000003</v>
          </cell>
          <cell r="G18">
            <v>530718.69999999995</v>
          </cell>
          <cell r="H18">
            <v>8423567.2064000014</v>
          </cell>
        </row>
        <row r="19">
          <cell r="A19">
            <v>3.3</v>
          </cell>
          <cell r="B19" t="str">
            <v>Concreto 2000 PSI para solados</v>
          </cell>
          <cell r="E19" t="str">
            <v>M3</v>
          </cell>
          <cell r="F19">
            <v>4.3762449999999999</v>
          </cell>
          <cell r="G19">
            <v>263991</v>
          </cell>
          <cell r="H19">
            <v>1155289.2937950001</v>
          </cell>
        </row>
        <row r="20">
          <cell r="A20">
            <v>3.4</v>
          </cell>
          <cell r="B20" t="str">
            <v>Concreto 3000 PSI para columnas, vigas, columnetas, caseta de bombeo y cajas acometida y drenaje</v>
          </cell>
          <cell r="E20" t="str">
            <v>M3</v>
          </cell>
          <cell r="F20">
            <v>3.3489200000000001</v>
          </cell>
          <cell r="G20">
            <v>487682.85000000003</v>
          </cell>
          <cell r="H20">
            <v>1633210.8500220003</v>
          </cell>
        </row>
        <row r="21">
          <cell r="G21" t="str">
            <v>SUBTOTAL</v>
          </cell>
          <cell r="H21">
            <v>33561010.483892001</v>
          </cell>
        </row>
        <row r="22">
          <cell r="A22">
            <v>4</v>
          </cell>
          <cell r="B22" t="str">
            <v>ACERO DE REFUERZO</v>
          </cell>
        </row>
        <row r="23">
          <cell r="A23">
            <v>4.0999999999999996</v>
          </cell>
          <cell r="B23" t="str">
            <v xml:space="preserve">Acero de Refuerzo fy 60000 PSI </v>
          </cell>
          <cell r="E23" t="str">
            <v>Kg</v>
          </cell>
          <cell r="F23">
            <v>5240</v>
          </cell>
          <cell r="G23">
            <v>3103.35</v>
          </cell>
          <cell r="H23">
            <v>16261554</v>
          </cell>
        </row>
        <row r="24">
          <cell r="A24">
            <v>4.2</v>
          </cell>
          <cell r="B24" t="str">
            <v>Acero de Refuerzo fy 37000 PSI</v>
          </cell>
          <cell r="E24" t="str">
            <v>Kg</v>
          </cell>
          <cell r="F24">
            <v>647.1</v>
          </cell>
          <cell r="G24">
            <v>2628.75</v>
          </cell>
          <cell r="H24">
            <v>1701064.125</v>
          </cell>
        </row>
        <row r="25">
          <cell r="G25" t="str">
            <v>SUBTOTAL</v>
          </cell>
          <cell r="H25">
            <v>17962618.125</v>
          </cell>
        </row>
        <row r="26">
          <cell r="A26">
            <v>5</v>
          </cell>
          <cell r="B26" t="str">
            <v>MAMPOSTERÍA</v>
          </cell>
        </row>
        <row r="27">
          <cell r="A27">
            <v>5.0999999999999996</v>
          </cell>
          <cell r="B27" t="str">
            <v>Muro en ladrillo tolete común e = 0,12 m</v>
          </cell>
          <cell r="E27" t="str">
            <v>M2</v>
          </cell>
          <cell r="F27">
            <v>13.372999999999999</v>
          </cell>
          <cell r="G27">
            <v>28221.670000000002</v>
          </cell>
          <cell r="H27">
            <v>377408.39291</v>
          </cell>
        </row>
        <row r="28">
          <cell r="G28" t="str">
            <v>SUBTOTAL</v>
          </cell>
          <cell r="H28">
            <v>377408.39291</v>
          </cell>
        </row>
        <row r="29">
          <cell r="A29">
            <v>6</v>
          </cell>
          <cell r="B29" t="str">
            <v>INSTALACIONES HIDRÁULICAS</v>
          </cell>
        </row>
        <row r="30">
          <cell r="A30">
            <v>6.1</v>
          </cell>
          <cell r="B30" t="str">
            <v>Punto hidráulico tubería presión 4"</v>
          </cell>
          <cell r="E30" t="str">
            <v>UND</v>
          </cell>
          <cell r="F30">
            <v>2</v>
          </cell>
          <cell r="G30">
            <v>247804.2</v>
          </cell>
          <cell r="H30">
            <v>495608.4</v>
          </cell>
        </row>
        <row r="31">
          <cell r="A31">
            <v>6.2</v>
          </cell>
          <cell r="B31" t="str">
            <v>Suministro e instalación de tubería PVC    presión de 4"</v>
          </cell>
          <cell r="E31" t="str">
            <v>ML</v>
          </cell>
          <cell r="F31">
            <v>18</v>
          </cell>
          <cell r="G31">
            <v>40839.840000000004</v>
          </cell>
          <cell r="H31">
            <v>735117.12000000011</v>
          </cell>
        </row>
        <row r="32">
          <cell r="A32">
            <v>6.3</v>
          </cell>
          <cell r="B32" t="str">
            <v>Desagüe PVC 4" incluye tubería y accesorios. NO incluye registro</v>
          </cell>
          <cell r="E32" t="str">
            <v>ML</v>
          </cell>
          <cell r="F32">
            <v>76</v>
          </cell>
          <cell r="G32">
            <v>28625.4</v>
          </cell>
          <cell r="H32">
            <v>2175530.4</v>
          </cell>
        </row>
        <row r="33">
          <cell r="A33">
            <v>6.4</v>
          </cell>
          <cell r="B33" t="str">
            <v>Suministro Registro Paso  4"</v>
          </cell>
          <cell r="E33" t="str">
            <v>UND</v>
          </cell>
          <cell r="F33">
            <v>2</v>
          </cell>
          <cell r="G33">
            <v>627939.69999999995</v>
          </cell>
          <cell r="H33">
            <v>1255879.3999999999</v>
          </cell>
        </row>
        <row r="34">
          <cell r="A34">
            <v>6.5</v>
          </cell>
          <cell r="B34" t="str">
            <v>Suministro válvula cheque 4"</v>
          </cell>
          <cell r="E34" t="str">
            <v>UND</v>
          </cell>
          <cell r="F34">
            <v>2</v>
          </cell>
          <cell r="G34">
            <v>916799.7</v>
          </cell>
          <cell r="H34">
            <v>1833599.4</v>
          </cell>
        </row>
        <row r="35">
          <cell r="G35" t="str">
            <v>SUBTOTAL</v>
          </cell>
          <cell r="H35">
            <v>6495734.7199999997</v>
          </cell>
        </row>
        <row r="36">
          <cell r="A36">
            <v>7</v>
          </cell>
          <cell r="B36" t="str">
            <v>INSTALACIONES ELÉCTRICAS</v>
          </cell>
        </row>
        <row r="37">
          <cell r="A37">
            <v>7.1</v>
          </cell>
          <cell r="B37" t="str">
            <v>Suministro e instalación punto eléctrico para toma doble (incluye toma con polo a tierra, circuito normal)</v>
          </cell>
          <cell r="E37" t="str">
            <v>UND</v>
          </cell>
          <cell r="F37">
            <v>1</v>
          </cell>
          <cell r="G37">
            <v>168385</v>
          </cell>
          <cell r="H37">
            <v>168385</v>
          </cell>
        </row>
        <row r="38">
          <cell r="A38">
            <v>7.2</v>
          </cell>
          <cell r="B38" t="str">
            <v>Suministro e instalación punto eléctrico para iluminación (incluye interruptor  doble o sencillo,  plafón y bombillo incandescente de 100W)</v>
          </cell>
          <cell r="E38" t="str">
            <v>UND</v>
          </cell>
          <cell r="F38">
            <v>1</v>
          </cell>
          <cell r="G38">
            <v>67363.333333333328</v>
          </cell>
          <cell r="H38">
            <v>67363.333333333328</v>
          </cell>
        </row>
        <row r="39">
          <cell r="A39">
            <v>7.3</v>
          </cell>
          <cell r="B39" t="str">
            <v>Suministro e instalación punto eléctrico para conexión de equipo bomba mecánica (incluye toma con polo a tierra, circuito trifásico)</v>
          </cell>
          <cell r="E39" t="str">
            <v>UND</v>
          </cell>
          <cell r="F39">
            <v>1</v>
          </cell>
          <cell r="G39">
            <v>988710</v>
          </cell>
          <cell r="H39">
            <v>988710</v>
          </cell>
        </row>
        <row r="40">
          <cell r="G40" t="str">
            <v>SUBTOTAL</v>
          </cell>
          <cell r="H40">
            <v>1224458.3333333333</v>
          </cell>
        </row>
        <row r="41">
          <cell r="A41">
            <v>8</v>
          </cell>
          <cell r="B41" t="str">
            <v>IMPERMEABILIZACIONES</v>
          </cell>
        </row>
        <row r="42">
          <cell r="A42">
            <v>8.1</v>
          </cell>
          <cell r="B42" t="str">
            <v>Impermeabilización placa de cubierta de tanque manto 3M</v>
          </cell>
          <cell r="E42" t="str">
            <v>M2</v>
          </cell>
          <cell r="F42">
            <v>78.080000000000013</v>
          </cell>
          <cell r="G42">
            <v>23600</v>
          </cell>
          <cell r="H42">
            <v>1842688.0000000002</v>
          </cell>
        </row>
        <row r="43">
          <cell r="A43">
            <v>8.1999999999999993</v>
          </cell>
          <cell r="B43" t="str">
            <v>Impermeabilización muros exteriores tanque en pintura a dos manos</v>
          </cell>
          <cell r="E43" t="str">
            <v>M2</v>
          </cell>
          <cell r="F43">
            <v>33.840000000000003</v>
          </cell>
          <cell r="G43">
            <v>16555</v>
          </cell>
          <cell r="H43">
            <v>560221.20000000007</v>
          </cell>
        </row>
        <row r="44">
          <cell r="A44">
            <v>8.3000000000000007</v>
          </cell>
          <cell r="B44" t="str">
            <v>Sello de juntas de construcción losa de fondo y muros cinta PVC V-15</v>
          </cell>
          <cell r="E44" t="str">
            <v>ML</v>
          </cell>
          <cell r="F44">
            <v>37.6</v>
          </cell>
          <cell r="G44">
            <v>25690</v>
          </cell>
          <cell r="H44">
            <v>965944</v>
          </cell>
        </row>
        <row r="45">
          <cell r="G45" t="str">
            <v>SUBTOTAL</v>
          </cell>
          <cell r="H45">
            <v>3368853.2</v>
          </cell>
        </row>
        <row r="46">
          <cell r="A46">
            <v>9</v>
          </cell>
          <cell r="B46" t="str">
            <v>VIDRIOS</v>
          </cell>
        </row>
        <row r="47">
          <cell r="A47">
            <v>9.1</v>
          </cell>
          <cell r="B47" t="str">
            <v>Vidrio cristal incoloro 4 mm</v>
          </cell>
          <cell r="E47" t="str">
            <v>M2</v>
          </cell>
          <cell r="F47">
            <v>0.72000000000000008</v>
          </cell>
          <cell r="G47">
            <v>22090</v>
          </cell>
          <cell r="H47">
            <v>15904.800000000001</v>
          </cell>
        </row>
        <row r="48">
          <cell r="G48" t="str">
            <v>SUBTOTAL</v>
          </cell>
          <cell r="H48">
            <v>15904.800000000001</v>
          </cell>
        </row>
        <row r="49">
          <cell r="A49">
            <v>10</v>
          </cell>
          <cell r="B49" t="str">
            <v>CARPINTERÍA METÁLICA</v>
          </cell>
        </row>
        <row r="50">
          <cell r="A50">
            <v>10.1</v>
          </cell>
          <cell r="B50" t="str">
            <v>Puerta en lámina con marco metálico cal 18 (0,8 - 0,9)m, incluye pintura y cerradura</v>
          </cell>
          <cell r="E50" t="str">
            <v>UND</v>
          </cell>
          <cell r="F50">
            <v>1</v>
          </cell>
          <cell r="G50">
            <v>239532.5</v>
          </cell>
          <cell r="H50">
            <v>239532.5</v>
          </cell>
        </row>
        <row r="51">
          <cell r="A51">
            <v>10.199999999999999</v>
          </cell>
          <cell r="B51" t="str">
            <v>Ventana lámina con marco metálico cal 18, incluye pintura e instalación</v>
          </cell>
          <cell r="E51" t="str">
            <v>M2</v>
          </cell>
          <cell r="F51">
            <v>0.72000000000000008</v>
          </cell>
          <cell r="G51">
            <v>117005</v>
          </cell>
          <cell r="H51">
            <v>84243.6</v>
          </cell>
        </row>
        <row r="52">
          <cell r="A52">
            <v>10.3</v>
          </cell>
          <cell r="B52" t="str">
            <v>Suministro e instalación tapa orificio de acceso en lámina alfajor cal 12</v>
          </cell>
          <cell r="E52" t="str">
            <v>UND</v>
          </cell>
          <cell r="F52">
            <v>3</v>
          </cell>
          <cell r="G52">
            <v>76992</v>
          </cell>
          <cell r="H52">
            <v>230976</v>
          </cell>
        </row>
        <row r="53">
          <cell r="G53" t="str">
            <v>SUBTOTAL</v>
          </cell>
          <cell r="H53">
            <v>554752.1</v>
          </cell>
        </row>
        <row r="54">
          <cell r="A54">
            <v>11</v>
          </cell>
          <cell r="B54" t="str">
            <v>VARIOS</v>
          </cell>
        </row>
        <row r="55">
          <cell r="A55">
            <v>11.1</v>
          </cell>
          <cell r="B55" t="str">
            <v>Suministro e instalación equipo de bombeo, incluye accesorios eléctricos e hidráulicos</v>
          </cell>
          <cell r="E55" t="str">
            <v>GL</v>
          </cell>
          <cell r="F55">
            <v>1</v>
          </cell>
          <cell r="G55">
            <v>15222600</v>
          </cell>
          <cell r="H55">
            <v>15222600</v>
          </cell>
        </row>
        <row r="56">
          <cell r="A56">
            <v>11.2</v>
          </cell>
          <cell r="B56" t="str">
            <v>Filtro Perimetral</v>
          </cell>
          <cell r="E56" t="str">
            <v>ML</v>
          </cell>
          <cell r="F56">
            <v>37.6</v>
          </cell>
          <cell r="G56">
            <v>91457.9</v>
          </cell>
          <cell r="H56">
            <v>3438817.04</v>
          </cell>
        </row>
        <row r="57">
          <cell r="A57">
            <v>11.3</v>
          </cell>
          <cell r="B57" t="str">
            <v>Aseo general de la obra</v>
          </cell>
          <cell r="E57" t="str">
            <v>GL</v>
          </cell>
          <cell r="F57">
            <v>1</v>
          </cell>
          <cell r="G57">
            <v>135450</v>
          </cell>
          <cell r="H57">
            <v>135450</v>
          </cell>
        </row>
        <row r="58">
          <cell r="G58" t="str">
            <v>SUBTOTAL</v>
          </cell>
          <cell r="H58">
            <v>18796867.039999999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2"/>
      <sheetName val="062 (2)"/>
    </sheetNames>
    <sheetDataSet>
      <sheetData sheetId="0">
        <row r="1">
          <cell r="A1" t="str">
            <v>MINISTERIO DE EDUCACION NACIONAL</v>
          </cell>
        </row>
        <row r="2">
          <cell r="A2" t="str">
            <v>UNION TEMPORAL VALLE</v>
          </cell>
        </row>
        <row r="3">
          <cell r="A3" t="str">
            <v>CONSTRUCCIÓN DE DOS AULAS</v>
          </cell>
        </row>
        <row r="4">
          <cell r="A4" t="str">
            <v>I.E. TOMAS CIPRIANO MOSQUERA</v>
          </cell>
        </row>
        <row r="5">
          <cell r="A5" t="str">
            <v>MUNICIPIO DE POPAYAN</v>
          </cell>
        </row>
        <row r="6">
          <cell r="A6" t="str">
            <v>Presupuesto</v>
          </cell>
        </row>
        <row r="7">
          <cell r="A7" t="str">
            <v>Clave</v>
          </cell>
          <cell r="B7" t="str">
            <v>Descripción</v>
          </cell>
          <cell r="C7" t="str">
            <v>Unidad</v>
          </cell>
          <cell r="D7" t="str">
            <v xml:space="preserve">Cantidad </v>
          </cell>
          <cell r="E7" t="str">
            <v>Precio U.</v>
          </cell>
          <cell r="F7" t="str">
            <v>%</v>
          </cell>
          <cell r="G7" t="str">
            <v>Total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otalesReposicion"/>
      <sheetName val="TotalesOptimizacion"/>
      <sheetName val="TOTAL SUB1"/>
      <sheetName val="TOTAL1(MODIF.)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EBAR Yuquita 02 22"/>
      <sheetName val="APUS O C feb 22"/>
      <sheetName val="APUS EMecán"/>
      <sheetName val="AU_OC"/>
      <sheetName val="AU_SU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 DE DISTRIBUCION"/>
      <sheetName val="PARAFISCALES"/>
      <sheetName val="BASICOS"/>
      <sheetName val="LISTA DE PRECIOS"/>
      <sheetName val="LINEA DE IMPULSION"/>
      <sheetName val="OBRA CIVIL"/>
      <sheetName val="Hoja3"/>
    </sheetNames>
    <sheetDataSet>
      <sheetData sheetId="0"/>
      <sheetData sheetId="1"/>
      <sheetData sheetId="2"/>
      <sheetData sheetId="3">
        <row r="4">
          <cell r="B4">
            <v>60</v>
          </cell>
        </row>
        <row r="7">
          <cell r="B7">
            <v>66000</v>
          </cell>
        </row>
        <row r="8">
          <cell r="B8">
            <v>23500</v>
          </cell>
        </row>
        <row r="9">
          <cell r="B9">
            <v>12000</v>
          </cell>
        </row>
        <row r="10">
          <cell r="B10">
            <v>390009.5</v>
          </cell>
        </row>
        <row r="11">
          <cell r="B11">
            <v>349538</v>
          </cell>
        </row>
        <row r="13">
          <cell r="B13">
            <v>311679.5</v>
          </cell>
        </row>
        <row r="21">
          <cell r="B21">
            <v>12000</v>
          </cell>
        </row>
        <row r="22">
          <cell r="B22">
            <v>16000</v>
          </cell>
        </row>
        <row r="23">
          <cell r="B23">
            <v>32000</v>
          </cell>
        </row>
        <row r="25">
          <cell r="B25">
            <v>3000</v>
          </cell>
        </row>
        <row r="26">
          <cell r="B26">
            <v>5000</v>
          </cell>
        </row>
        <row r="27">
          <cell r="B27">
            <v>4000</v>
          </cell>
        </row>
        <row r="28">
          <cell r="B28">
            <v>9164</v>
          </cell>
        </row>
        <row r="29">
          <cell r="B29">
            <v>27000</v>
          </cell>
        </row>
        <row r="31">
          <cell r="B31">
            <v>18000</v>
          </cell>
        </row>
        <row r="32">
          <cell r="B32">
            <v>8000</v>
          </cell>
        </row>
        <row r="33">
          <cell r="B33">
            <v>5000</v>
          </cell>
        </row>
        <row r="34">
          <cell r="B34">
            <v>15000</v>
          </cell>
        </row>
        <row r="35">
          <cell r="B35">
            <v>2500</v>
          </cell>
        </row>
        <row r="36">
          <cell r="B36">
            <v>1500000</v>
          </cell>
        </row>
        <row r="37">
          <cell r="B37">
            <v>217800</v>
          </cell>
        </row>
        <row r="38">
          <cell r="B38">
            <v>998100</v>
          </cell>
        </row>
        <row r="39">
          <cell r="B39">
            <v>472500</v>
          </cell>
        </row>
        <row r="40">
          <cell r="B40">
            <v>472500</v>
          </cell>
        </row>
        <row r="41">
          <cell r="B41">
            <v>472500</v>
          </cell>
        </row>
        <row r="42">
          <cell r="B42">
            <v>363150</v>
          </cell>
        </row>
        <row r="59">
          <cell r="B59">
            <v>3125</v>
          </cell>
        </row>
        <row r="60">
          <cell r="B60">
            <v>2500</v>
          </cell>
        </row>
        <row r="66">
          <cell r="B66">
            <v>8125</v>
          </cell>
        </row>
        <row r="67">
          <cell r="B67">
            <v>10625</v>
          </cell>
        </row>
        <row r="68">
          <cell r="B68">
            <v>21250</v>
          </cell>
        </row>
        <row r="69">
          <cell r="B69">
            <v>10000</v>
          </cell>
        </row>
        <row r="70">
          <cell r="B70">
            <v>3125</v>
          </cell>
        </row>
        <row r="73">
          <cell r="B73">
            <v>4375</v>
          </cell>
        </row>
        <row r="74">
          <cell r="B74">
            <v>15000</v>
          </cell>
        </row>
        <row r="75">
          <cell r="B75">
            <v>12500</v>
          </cell>
        </row>
        <row r="80">
          <cell r="B80">
            <v>130000</v>
          </cell>
        </row>
        <row r="81">
          <cell r="B81">
            <v>500</v>
          </cell>
        </row>
        <row r="82">
          <cell r="B82">
            <v>90000</v>
          </cell>
        </row>
        <row r="83">
          <cell r="B83">
            <v>25000</v>
          </cell>
        </row>
        <row r="84">
          <cell r="B84">
            <v>35000</v>
          </cell>
        </row>
        <row r="85">
          <cell r="B85">
            <v>50000</v>
          </cell>
        </row>
        <row r="86">
          <cell r="B86">
            <v>130000</v>
          </cell>
        </row>
        <row r="87">
          <cell r="B87">
            <v>100000</v>
          </cell>
        </row>
        <row r="88">
          <cell r="B88">
            <v>100000</v>
          </cell>
        </row>
        <row r="89">
          <cell r="B89">
            <v>500000</v>
          </cell>
        </row>
        <row r="90">
          <cell r="B90">
            <v>90000</v>
          </cell>
        </row>
        <row r="91">
          <cell r="B91">
            <v>6000</v>
          </cell>
        </row>
        <row r="92">
          <cell r="B92">
            <v>35000</v>
          </cell>
        </row>
        <row r="93">
          <cell r="B93">
            <v>300</v>
          </cell>
        </row>
        <row r="94">
          <cell r="B94">
            <v>300</v>
          </cell>
        </row>
        <row r="95">
          <cell r="B95">
            <v>360000</v>
          </cell>
        </row>
        <row r="96">
          <cell r="B96">
            <v>400000</v>
          </cell>
        </row>
        <row r="97">
          <cell r="B97">
            <v>80000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SOCIALES"/>
      <sheetName val="PERSONAL"/>
      <sheetName val="lisprecios"/>
      <sheetName val="PRESU"/>
    </sheetNames>
    <sheetDataSet>
      <sheetData sheetId="0"/>
      <sheetData sheetId="1">
        <row r="22">
          <cell r="D22">
            <v>118800</v>
          </cell>
        </row>
        <row r="27">
          <cell r="D27">
            <v>216000</v>
          </cell>
        </row>
        <row r="45">
          <cell r="D45">
            <v>64800</v>
          </cell>
        </row>
      </sheetData>
      <sheetData sheetId="2">
        <row r="10">
          <cell r="D10">
            <v>300</v>
          </cell>
        </row>
        <row r="12">
          <cell r="D12">
            <v>12000</v>
          </cell>
        </row>
        <row r="13">
          <cell r="D13">
            <v>25000</v>
          </cell>
        </row>
        <row r="14">
          <cell r="D14">
            <v>50</v>
          </cell>
        </row>
        <row r="25">
          <cell r="D25">
            <v>350</v>
          </cell>
        </row>
        <row r="35">
          <cell r="D35">
            <v>30000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G2. Sur - LOS PARRAS  3472"/>
      <sheetName val="SABANETA 3335"/>
      <sheetName val="AJIZAL 3335"/>
      <sheetName val="BASE"/>
    </sheetNames>
    <sheetDataSet>
      <sheetData sheetId="0"/>
      <sheetData sheetId="1" refreshError="1">
        <row r="7">
          <cell r="C7" t="str">
            <v>301, 301.A1</v>
          </cell>
          <cell r="D7">
            <v>1</v>
          </cell>
          <cell r="E7" t="str">
            <v>Corte, retiro y botada de pavimento:</v>
          </cell>
        </row>
        <row r="8">
          <cell r="C8" t="str">
            <v xml:space="preserve"> </v>
          </cell>
        </row>
        <row r="9">
          <cell r="B9">
            <v>4030101</v>
          </cell>
          <cell r="D9" t="str">
            <v>1.1</v>
          </cell>
          <cell r="E9" t="str">
            <v>Asfaltico (flexible)</v>
          </cell>
          <cell r="F9" t="str">
            <v>m3</v>
          </cell>
          <cell r="G9">
            <v>381</v>
          </cell>
          <cell r="I9">
            <v>43791</v>
          </cell>
          <cell r="J9">
            <v>58395.298499999997</v>
          </cell>
          <cell r="K9">
            <v>16684371</v>
          </cell>
        </row>
        <row r="10">
          <cell r="G10">
            <v>0</v>
          </cell>
        </row>
        <row r="11">
          <cell r="B11">
            <v>4030103</v>
          </cell>
          <cell r="D11" t="str">
            <v>1.2</v>
          </cell>
          <cell r="E11" t="str">
            <v>Concreto (rigido), incluye rieles o piedra pegada</v>
          </cell>
          <cell r="F11" t="str">
            <v>m3</v>
          </cell>
          <cell r="G11">
            <v>10</v>
          </cell>
          <cell r="I11">
            <v>56124</v>
          </cell>
          <cell r="J11">
            <v>74841.353999999992</v>
          </cell>
          <cell r="K11">
            <v>561240</v>
          </cell>
        </row>
        <row r="12">
          <cell r="G12">
            <v>0</v>
          </cell>
        </row>
        <row r="13">
          <cell r="B13">
            <v>4040345</v>
          </cell>
          <cell r="C13" t="str">
            <v>309, 309.A1</v>
          </cell>
          <cell r="D13">
            <v>2</v>
          </cell>
          <cell r="E13" t="str">
            <v>Retiro, almacenamiento y colocación de adoquines de concreto (no incluye suministro)</v>
          </cell>
          <cell r="F13" t="str">
            <v>m2</v>
          </cell>
          <cell r="G13">
            <v>42</v>
          </cell>
          <cell r="I13">
            <v>13527</v>
          </cell>
          <cell r="J13">
            <v>18038.254499999999</v>
          </cell>
          <cell r="K13">
            <v>568134</v>
          </cell>
        </row>
        <row r="14">
          <cell r="B14">
            <v>4040215</v>
          </cell>
          <cell r="C14" t="str">
            <v>105, 105.A2</v>
          </cell>
          <cell r="D14">
            <v>3</v>
          </cell>
          <cell r="E14" t="str">
            <v>Retiro, almacenamiento y colocación de cordones de concreto (no incluye suministro)</v>
          </cell>
          <cell r="F14" t="str">
            <v>m</v>
          </cell>
          <cell r="G14">
            <v>25</v>
          </cell>
          <cell r="I14">
            <v>13280</v>
          </cell>
          <cell r="J14">
            <v>17708.879999999997</v>
          </cell>
          <cell r="K14">
            <v>332000</v>
          </cell>
        </row>
        <row r="15">
          <cell r="G15">
            <v>0</v>
          </cell>
        </row>
        <row r="16">
          <cell r="C16" t="str">
            <v>100, 105</v>
          </cell>
          <cell r="D16">
            <v>4</v>
          </cell>
          <cell r="E16" t="str">
            <v>Demolición, cargue, retiro y botada de:</v>
          </cell>
          <cell r="F16" t="str">
            <v xml:space="preserve"> </v>
          </cell>
          <cell r="G16">
            <v>0</v>
          </cell>
        </row>
        <row r="17">
          <cell r="G17">
            <v>0</v>
          </cell>
        </row>
        <row r="18">
          <cell r="B18">
            <v>4015201</v>
          </cell>
          <cell r="C18" t="str">
            <v xml:space="preserve"> 105.2, 105.2.A1</v>
          </cell>
          <cell r="D18">
            <v>4.0999999999999996</v>
          </cell>
          <cell r="E18" t="str">
            <v>Andenes con y sin escalas, en cualquier material (simples o reforzado)</v>
          </cell>
          <cell r="F18" t="str">
            <v xml:space="preserve"> m3</v>
          </cell>
          <cell r="G18">
            <v>8</v>
          </cell>
          <cell r="I18">
            <v>44732</v>
          </cell>
          <cell r="J18">
            <v>59650.121999999996</v>
          </cell>
          <cell r="K18">
            <v>357856</v>
          </cell>
        </row>
        <row r="19">
          <cell r="G19">
            <v>0</v>
          </cell>
        </row>
        <row r="20">
          <cell r="B20">
            <v>4015103</v>
          </cell>
          <cell r="C20" t="str">
            <v xml:space="preserve"> 105.1, 105.1.A1</v>
          </cell>
          <cell r="D20">
            <v>4.2</v>
          </cell>
          <cell r="E20" t="str">
            <v>Cordones (retiro si son prefabricados)</v>
          </cell>
          <cell r="F20" t="str">
            <v xml:space="preserve"> m3</v>
          </cell>
          <cell r="G20">
            <v>3</v>
          </cell>
          <cell r="I20">
            <v>49008</v>
          </cell>
          <cell r="J20">
            <v>65352.167999999998</v>
          </cell>
          <cell r="K20">
            <v>147024</v>
          </cell>
        </row>
        <row r="21">
          <cell r="K21">
            <v>0</v>
          </cell>
        </row>
        <row r="22">
          <cell r="B22">
            <v>4015536</v>
          </cell>
          <cell r="C22" t="str">
            <v xml:space="preserve"> 105.2, 105.1.A3</v>
          </cell>
          <cell r="D22">
            <v>4.3</v>
          </cell>
          <cell r="E22" t="str">
            <v>Concreto simple o reforzado</v>
          </cell>
          <cell r="F22" t="str">
            <v xml:space="preserve"> m3</v>
          </cell>
          <cell r="G22">
            <v>3</v>
          </cell>
          <cell r="I22">
            <v>65047</v>
          </cell>
          <cell r="J22">
            <v>86740.174499999994</v>
          </cell>
          <cell r="K22">
            <v>195141</v>
          </cell>
        </row>
        <row r="24">
          <cell r="C24" t="str">
            <v xml:space="preserve"> 103, 104, 107, 107.1, 107.A1, 201, 201.A1</v>
          </cell>
          <cell r="D24">
            <v>5</v>
          </cell>
          <cell r="E24" t="str">
            <v>Excavación, manual o mecánica, en cualquier material y grado de humedad, a las siguientes profundidades:</v>
          </cell>
          <cell r="G24">
            <v>0</v>
          </cell>
        </row>
        <row r="25">
          <cell r="G25">
            <v>0</v>
          </cell>
        </row>
        <row r="26">
          <cell r="B26">
            <v>4021103</v>
          </cell>
          <cell r="D26">
            <v>5.0999999999999996</v>
          </cell>
          <cell r="E26" t="str">
            <v>Entre 0 y 2,0 m de profundidad</v>
          </cell>
          <cell r="F26" t="str">
            <v>m3</v>
          </cell>
          <cell r="G26">
            <v>3585</v>
          </cell>
          <cell r="I26">
            <v>7189</v>
          </cell>
          <cell r="J26">
            <v>9586.5314999999991</v>
          </cell>
          <cell r="K26">
            <v>25772565</v>
          </cell>
        </row>
        <row r="27">
          <cell r="G27">
            <v>0</v>
          </cell>
        </row>
        <row r="28">
          <cell r="B28">
            <v>4021303</v>
          </cell>
          <cell r="C28">
            <v>107.2</v>
          </cell>
          <cell r="D28">
            <v>5.2</v>
          </cell>
          <cell r="E28" t="str">
            <v>En roca, a cualquier profundidad</v>
          </cell>
          <cell r="F28" t="str">
            <v>m3</v>
          </cell>
          <cell r="G28">
            <v>7</v>
          </cell>
          <cell r="I28">
            <v>53529</v>
          </cell>
          <cell r="J28">
            <v>71380.921499999997</v>
          </cell>
          <cell r="K28">
            <v>374703</v>
          </cell>
        </row>
        <row r="29">
          <cell r="G29">
            <v>0</v>
          </cell>
        </row>
        <row r="30">
          <cell r="B30">
            <v>4021503</v>
          </cell>
          <cell r="D30">
            <v>5.3</v>
          </cell>
          <cell r="E30" t="str">
            <v>Para nichos de investigación entre 0 y 2 m (incluye lleno con material de la escavación y botada de escombros)</v>
          </cell>
          <cell r="F30" t="str">
            <v>m3</v>
          </cell>
          <cell r="G30">
            <v>150</v>
          </cell>
          <cell r="I30">
            <v>18551</v>
          </cell>
          <cell r="J30">
            <v>24737.7585</v>
          </cell>
          <cell r="K30">
            <v>2782650</v>
          </cell>
        </row>
        <row r="31">
          <cell r="C31" t="str">
            <v xml:space="preserve"> </v>
          </cell>
          <cell r="G31">
            <v>0</v>
          </cell>
        </row>
        <row r="32">
          <cell r="B32">
            <v>4025001</v>
          </cell>
          <cell r="C32">
            <v>205</v>
          </cell>
          <cell r="D32">
            <v>6</v>
          </cell>
          <cell r="E32" t="str">
            <v>Cargue, retiro y botada de material sobrante y escombros, a cualquier distancia (incluye acarreo en sitio sin acceso vehicular)</v>
          </cell>
          <cell r="F32" t="str">
            <v>m3</v>
          </cell>
          <cell r="G32">
            <v>2257</v>
          </cell>
          <cell r="I32">
            <v>16625</v>
          </cell>
          <cell r="J32">
            <v>22169.4375</v>
          </cell>
          <cell r="K32">
            <v>37522625</v>
          </cell>
        </row>
        <row r="33">
          <cell r="G33">
            <v>0</v>
          </cell>
        </row>
        <row r="34">
          <cell r="C34" t="str">
            <v>204, 204.A1, 206</v>
          </cell>
          <cell r="D34">
            <v>7</v>
          </cell>
          <cell r="E34" t="str">
            <v>Llenos compactados en zanjas y apiques:</v>
          </cell>
          <cell r="G34">
            <v>0</v>
          </cell>
        </row>
        <row r="35">
          <cell r="G35">
            <v>0</v>
          </cell>
        </row>
        <row r="36">
          <cell r="B36">
            <v>4024103</v>
          </cell>
          <cell r="D36">
            <v>7.1</v>
          </cell>
          <cell r="E36" t="str">
            <v>Con material selecto de excavación</v>
          </cell>
          <cell r="F36" t="str">
            <v>m3</v>
          </cell>
          <cell r="G36">
            <v>1330</v>
          </cell>
          <cell r="I36">
            <v>8051</v>
          </cell>
          <cell r="J36">
            <v>10736.0085</v>
          </cell>
          <cell r="K36">
            <v>10707830</v>
          </cell>
        </row>
        <row r="37">
          <cell r="G37">
            <v>0</v>
          </cell>
        </row>
        <row r="38">
          <cell r="B38">
            <v>4024112</v>
          </cell>
          <cell r="D38">
            <v>7.2</v>
          </cell>
          <cell r="E38" t="str">
            <v>Con material de préstamo (arenilla o similar)</v>
          </cell>
          <cell r="F38" t="str">
            <v>m3</v>
          </cell>
          <cell r="G38">
            <v>1015</v>
          </cell>
          <cell r="I38">
            <v>15712</v>
          </cell>
          <cell r="J38">
            <v>20951.951999999997</v>
          </cell>
          <cell r="K38">
            <v>15947680</v>
          </cell>
        </row>
        <row r="39">
          <cell r="G39">
            <v>0</v>
          </cell>
        </row>
        <row r="40">
          <cell r="B40">
            <v>4030301</v>
          </cell>
          <cell r="C40">
            <v>303</v>
          </cell>
          <cell r="D40">
            <v>7.3</v>
          </cell>
          <cell r="E40" t="str">
            <v>Con material granular para base</v>
          </cell>
          <cell r="F40" t="str">
            <v>m3</v>
          </cell>
          <cell r="G40">
            <v>951</v>
          </cell>
          <cell r="I40">
            <v>41911</v>
          </cell>
          <cell r="J40">
            <v>55888.318499999994</v>
          </cell>
          <cell r="K40">
            <v>39857361</v>
          </cell>
        </row>
        <row r="41">
          <cell r="G41">
            <v>0</v>
          </cell>
        </row>
        <row r="42">
          <cell r="B42">
            <v>4040401</v>
          </cell>
          <cell r="C42">
            <v>404</v>
          </cell>
          <cell r="D42">
            <v>8</v>
          </cell>
          <cell r="E42" t="str">
            <v>Suministro, transporte e instalación de entresuelo para apoyo de tubería, en arenilla</v>
          </cell>
          <cell r="F42" t="str">
            <v>m3</v>
          </cell>
          <cell r="G42">
            <v>220</v>
          </cell>
          <cell r="I42">
            <v>37094</v>
          </cell>
          <cell r="J42">
            <v>49464.848999999995</v>
          </cell>
          <cell r="K42">
            <v>8160680</v>
          </cell>
        </row>
        <row r="43">
          <cell r="G43">
            <v>0</v>
          </cell>
        </row>
        <row r="44">
          <cell r="B44">
            <v>4040301</v>
          </cell>
          <cell r="C44" t="str">
            <v>403, 403.A2, 501, 506, 507</v>
          </cell>
          <cell r="D44">
            <v>9</v>
          </cell>
          <cell r="E44" t="str">
            <v>Reconstrucción de andenes en concreto, con y sin escalas</v>
          </cell>
          <cell r="F44" t="str">
            <v>m2</v>
          </cell>
          <cell r="G44">
            <v>70</v>
          </cell>
          <cell r="I44">
            <v>32102</v>
          </cell>
          <cell r="J44">
            <v>42808.017</v>
          </cell>
          <cell r="K44">
            <v>2247140</v>
          </cell>
        </row>
        <row r="45">
          <cell r="G45">
            <v>0</v>
          </cell>
        </row>
        <row r="46">
          <cell r="B46">
            <v>4040220</v>
          </cell>
          <cell r="C46">
            <v>402</v>
          </cell>
          <cell r="D46">
            <v>10</v>
          </cell>
          <cell r="E46" t="str">
            <v>Reconstrucción de cordones simples, de dos o tres caras, prefabricados o vaciados  en el sitio de cualquier dimensión.</v>
          </cell>
          <cell r="F46" t="str">
            <v>m</v>
          </cell>
          <cell r="G46">
            <v>50</v>
          </cell>
          <cell r="I46">
            <v>16358</v>
          </cell>
          <cell r="J46">
            <v>21813.393</v>
          </cell>
          <cell r="K46">
            <v>817900</v>
          </cell>
        </row>
        <row r="48">
          <cell r="B48">
            <v>4040130</v>
          </cell>
          <cell r="C48" t="str">
            <v>401, 401.A1, 501, 506, 507</v>
          </cell>
          <cell r="D48">
            <v>11</v>
          </cell>
          <cell r="E48" t="str">
            <v>Reconstrucción de cunetas o cordón cuneta, cualquier tipo de sección</v>
          </cell>
          <cell r="F48" t="str">
            <v>m</v>
          </cell>
          <cell r="G48">
            <v>5</v>
          </cell>
          <cell r="I48">
            <v>21714</v>
          </cell>
          <cell r="J48">
            <v>28955.618999999999</v>
          </cell>
          <cell r="K48">
            <v>108570</v>
          </cell>
        </row>
        <row r="49">
          <cell r="G49">
            <v>0</v>
          </cell>
        </row>
        <row r="50">
          <cell r="C50" t="str">
            <v>406, 406.A1, 407.A1</v>
          </cell>
          <cell r="D50">
            <v>12</v>
          </cell>
          <cell r="E50" t="str">
            <v>Reconstrucción de engramados</v>
          </cell>
          <cell r="G50">
            <v>0</v>
          </cell>
        </row>
        <row r="51">
          <cell r="G51">
            <v>0</v>
          </cell>
        </row>
        <row r="52">
          <cell r="B52">
            <v>4040601</v>
          </cell>
          <cell r="D52">
            <v>12.1</v>
          </cell>
          <cell r="E52" t="str">
            <v>Con reutilización de grama existente:</v>
          </cell>
          <cell r="F52" t="str">
            <v>m2</v>
          </cell>
          <cell r="G52">
            <v>5</v>
          </cell>
          <cell r="I52">
            <v>3997</v>
          </cell>
          <cell r="J52">
            <v>5329.9994999999999</v>
          </cell>
          <cell r="K52">
            <v>19985</v>
          </cell>
        </row>
        <row r="53">
          <cell r="G53">
            <v>0</v>
          </cell>
        </row>
        <row r="54">
          <cell r="B54">
            <v>4040603</v>
          </cell>
          <cell r="D54">
            <v>12.2</v>
          </cell>
          <cell r="E54" t="str">
            <v>Con suministro, transporte y colocación de grama</v>
          </cell>
          <cell r="F54" t="str">
            <v>m2</v>
          </cell>
          <cell r="G54">
            <v>30</v>
          </cell>
          <cell r="I54">
            <v>6637</v>
          </cell>
          <cell r="J54">
            <v>8850.4394999999986</v>
          </cell>
          <cell r="K54">
            <v>199110</v>
          </cell>
        </row>
        <row r="56">
          <cell r="B56">
            <v>4051101</v>
          </cell>
          <cell r="C56" t="str">
            <v xml:space="preserve"> 306, 306.A1, 307</v>
          </cell>
          <cell r="D56">
            <v>13</v>
          </cell>
          <cell r="E56" t="str">
            <v>Suministro, transporte, colocación  de concreto de 21  Mpa  para el vaciado de fundaciones, apoyo de anclajes y  elementos de confinación de pavimentos.</v>
          </cell>
          <cell r="F56" t="str">
            <v>m3</v>
          </cell>
          <cell r="G56">
            <v>15</v>
          </cell>
          <cell r="I56">
            <v>203228</v>
          </cell>
          <cell r="J56">
            <v>271004.538</v>
          </cell>
          <cell r="K56">
            <v>3048420</v>
          </cell>
        </row>
        <row r="57">
          <cell r="G57">
            <v>0</v>
          </cell>
        </row>
        <row r="58">
          <cell r="C58" t="str">
            <v>305, 306, 306.A1, 307</v>
          </cell>
          <cell r="D58">
            <v>14</v>
          </cell>
          <cell r="E58" t="str">
            <v xml:space="preserve">Suministro, transporte, colocación y compactación de pavimento asfáltico, para: </v>
          </cell>
          <cell r="G58">
            <v>0</v>
          </cell>
        </row>
        <row r="60">
          <cell r="B60">
            <v>4030701</v>
          </cell>
          <cell r="D60">
            <v>14.1</v>
          </cell>
          <cell r="E60" t="str">
            <v>Pavimentación total de la vía</v>
          </cell>
          <cell r="F60" t="str">
            <v>m3</v>
          </cell>
          <cell r="G60">
            <v>5</v>
          </cell>
          <cell r="I60">
            <v>293063</v>
          </cell>
          <cell r="J60">
            <v>390799.51049999997</v>
          </cell>
          <cell r="K60">
            <v>1465315</v>
          </cell>
        </row>
        <row r="61">
          <cell r="G61">
            <v>0</v>
          </cell>
        </row>
        <row r="62">
          <cell r="B62">
            <v>4030705</v>
          </cell>
          <cell r="D62">
            <v>14.2</v>
          </cell>
          <cell r="E62" t="str">
            <v>Para parcheo</v>
          </cell>
          <cell r="F62" t="str">
            <v>m3</v>
          </cell>
          <cell r="G62">
            <v>496</v>
          </cell>
          <cell r="I62">
            <v>368064</v>
          </cell>
          <cell r="J62">
            <v>490813.34399999998</v>
          </cell>
          <cell r="K62">
            <v>182559744</v>
          </cell>
        </row>
        <row r="63">
          <cell r="G63">
            <v>0</v>
          </cell>
        </row>
        <row r="64">
          <cell r="B64" t="str">
            <v xml:space="preserve">TUBERIAS Y ACCESORIOS  PARA REDES DE ACUEDUCTO </v>
          </cell>
        </row>
        <row r="65">
          <cell r="C65" t="str">
            <v>701, 701.1, 701.1.A1, 704</v>
          </cell>
          <cell r="D65">
            <v>15</v>
          </cell>
          <cell r="E65" t="str">
            <v>Suministro, transporte y colocación de tubería de acero para acueducto schedule 40 (incluye protección y tratamiento), en los siguientes diámetros:</v>
          </cell>
          <cell r="G65">
            <v>0</v>
          </cell>
        </row>
        <row r="66">
          <cell r="B66">
            <v>4071008</v>
          </cell>
          <cell r="D66">
            <v>15.1</v>
          </cell>
          <cell r="E66" t="str">
            <v>75 mm (3")</v>
          </cell>
          <cell r="F66" t="str">
            <v>m</v>
          </cell>
          <cell r="G66">
            <v>4</v>
          </cell>
          <cell r="I66">
            <v>62066</v>
          </cell>
          <cell r="J66">
            <v>82765.010999999999</v>
          </cell>
          <cell r="K66">
            <v>248264</v>
          </cell>
        </row>
        <row r="67">
          <cell r="G67">
            <v>0</v>
          </cell>
        </row>
        <row r="68">
          <cell r="B68">
            <v>4071010</v>
          </cell>
          <cell r="D68">
            <v>15.2</v>
          </cell>
          <cell r="E68" t="str">
            <v>100 mm (4")</v>
          </cell>
          <cell r="F68" t="str">
            <v>m</v>
          </cell>
          <cell r="G68">
            <v>40</v>
          </cell>
          <cell r="I68">
            <v>78590</v>
          </cell>
          <cell r="J68">
            <v>104799.765</v>
          </cell>
          <cell r="K68">
            <v>3143600</v>
          </cell>
        </row>
        <row r="69">
          <cell r="G69">
            <v>0</v>
          </cell>
        </row>
        <row r="70">
          <cell r="B70">
            <v>4071014</v>
          </cell>
          <cell r="D70">
            <v>15.3</v>
          </cell>
          <cell r="E70" t="str">
            <v>150 mm (6")</v>
          </cell>
          <cell r="F70" t="str">
            <v>m</v>
          </cell>
          <cell r="G70">
            <v>9</v>
          </cell>
          <cell r="I70">
            <v>121932</v>
          </cell>
          <cell r="J70">
            <v>162596.32199999999</v>
          </cell>
          <cell r="K70">
            <v>1097388</v>
          </cell>
        </row>
        <row r="72">
          <cell r="B72">
            <v>4071018</v>
          </cell>
          <cell r="D72">
            <v>15.4</v>
          </cell>
          <cell r="E72" t="str">
            <v>250 mm (10")</v>
          </cell>
          <cell r="F72" t="str">
            <v>m</v>
          </cell>
          <cell r="G72">
            <v>3</v>
          </cell>
          <cell r="I72">
            <v>280343</v>
          </cell>
          <cell r="J72">
            <v>373837.39049999998</v>
          </cell>
          <cell r="K72">
            <v>841029</v>
          </cell>
        </row>
        <row r="74">
          <cell r="C74" t="str">
            <v>701, 701.3, 701.3.A1, 704</v>
          </cell>
          <cell r="D74">
            <v>16</v>
          </cell>
          <cell r="E74" t="str">
            <v>Transporte y colocación  tubería   PVC-P  RDE 13.5  para acueducto ( Las Empresas suministran la tubería,  los empaques y el lubricante requerido, en los siguientes diámetros:</v>
          </cell>
          <cell r="G74">
            <v>0</v>
          </cell>
        </row>
        <row r="75">
          <cell r="B75">
            <v>4073012</v>
          </cell>
          <cell r="D75">
            <v>16.100000000000001</v>
          </cell>
          <cell r="E75" t="str">
            <v>100 mm (4")</v>
          </cell>
          <cell r="F75" t="str">
            <v>m</v>
          </cell>
          <cell r="G75">
            <v>3200</v>
          </cell>
          <cell r="I75">
            <v>11091</v>
          </cell>
          <cell r="J75">
            <v>14789.848499999998</v>
          </cell>
          <cell r="K75">
            <v>35491200</v>
          </cell>
        </row>
        <row r="76">
          <cell r="G76">
            <v>0</v>
          </cell>
        </row>
        <row r="77">
          <cell r="B77">
            <v>4073014</v>
          </cell>
          <cell r="D77">
            <v>16.2</v>
          </cell>
          <cell r="E77" t="str">
            <v>150 mm (6")</v>
          </cell>
          <cell r="F77" t="str">
            <v>m</v>
          </cell>
          <cell r="G77">
            <v>900</v>
          </cell>
          <cell r="I77">
            <v>12377</v>
          </cell>
          <cell r="J77">
            <v>16504.729499999998</v>
          </cell>
          <cell r="K77">
            <v>11139300</v>
          </cell>
        </row>
        <row r="79">
          <cell r="C79" t="str">
            <v>701, 701.1, 701.1.A1, 704</v>
          </cell>
          <cell r="D79">
            <v>17</v>
          </cell>
          <cell r="E79" t="str">
            <v>Transporte y colocación de tubería de hierro dúctil para acueducto  TK9 unión mécanica  ( Las empresas suministran  la tubería ,los empaques y el lubricante, en los siguientes diámetros:</v>
          </cell>
          <cell r="G79">
            <v>0</v>
          </cell>
        </row>
        <row r="80">
          <cell r="B80">
            <v>4072012</v>
          </cell>
          <cell r="D80">
            <v>17.100000000000001</v>
          </cell>
          <cell r="E80" t="str">
            <v>300 mm (12")</v>
          </cell>
          <cell r="F80" t="str">
            <v>m</v>
          </cell>
          <cell r="G80">
            <v>500</v>
          </cell>
          <cell r="I80">
            <v>22472</v>
          </cell>
          <cell r="J80">
            <v>29966.411999999997</v>
          </cell>
          <cell r="K80">
            <v>11236000</v>
          </cell>
        </row>
        <row r="82">
          <cell r="B82">
            <v>4072014</v>
          </cell>
          <cell r="D82">
            <v>17.2</v>
          </cell>
          <cell r="E82" t="str">
            <v>350 mm (14")</v>
          </cell>
          <cell r="F82" t="str">
            <v>m</v>
          </cell>
          <cell r="G82">
            <v>450</v>
          </cell>
          <cell r="I82">
            <v>27858</v>
          </cell>
          <cell r="J82">
            <v>37148.642999999996</v>
          </cell>
          <cell r="K82">
            <v>12536100</v>
          </cell>
        </row>
        <row r="83">
          <cell r="G83">
            <v>0</v>
          </cell>
        </row>
        <row r="84">
          <cell r="B84">
            <v>4071068</v>
          </cell>
          <cell r="C84" t="str">
            <v>706, 701.N1</v>
          </cell>
          <cell r="D84">
            <v>18</v>
          </cell>
          <cell r="E84" t="str">
            <v>Suministro, transporte y colocación de tubería galvanizada de 37.5 mm (1 1/2") para atraque de tuberias (incluye cortes y soldaduras)</v>
          </cell>
          <cell r="F84" t="str">
            <v>m</v>
          </cell>
          <cell r="G84">
            <v>20</v>
          </cell>
          <cell r="I84">
            <v>12099</v>
          </cell>
          <cell r="J84">
            <v>16134.0165</v>
          </cell>
          <cell r="K84">
            <v>241980</v>
          </cell>
        </row>
        <row r="86">
          <cell r="C86" t="str">
            <v>803, 707, 707.A2</v>
          </cell>
          <cell r="D86">
            <v>19</v>
          </cell>
          <cell r="E86" t="str">
            <v>Suministro, transporte y colocación de tubería PVC-Sanitaria para desagües de cajas de válvulas, incluye suministro, transporte e instalación de rejilla en aluminio en la caja y las perforaciones, emboquilladas y resanes tanto en la caja como en la cámara</v>
          </cell>
        </row>
        <row r="87">
          <cell r="B87">
            <v>4083178</v>
          </cell>
          <cell r="D87">
            <v>19.100000000000001</v>
          </cell>
          <cell r="E87" t="str">
            <v>100 mm (4")</v>
          </cell>
          <cell r="F87" t="str">
            <v>m</v>
          </cell>
          <cell r="G87">
            <v>80</v>
          </cell>
          <cell r="I87">
            <v>24899</v>
          </cell>
          <cell r="J87">
            <v>33202.816500000001</v>
          </cell>
          <cell r="K87">
            <v>1991920</v>
          </cell>
        </row>
        <row r="88">
          <cell r="G88">
            <v>0</v>
          </cell>
        </row>
        <row r="89">
          <cell r="C89">
            <v>601</v>
          </cell>
          <cell r="D89">
            <v>20</v>
          </cell>
          <cell r="E89" t="str">
            <v>Suministro, transporte, figuración y colocación de  acero de refuerzo en los siguientes diámetros :</v>
          </cell>
        </row>
        <row r="90">
          <cell r="B90">
            <v>4060122</v>
          </cell>
          <cell r="D90">
            <v>20.100000000000001</v>
          </cell>
          <cell r="E90" t="str">
            <v>9.52 mm  (3/8")  grado 60</v>
          </cell>
          <cell r="F90" t="str">
            <v>kg</v>
          </cell>
          <cell r="G90">
            <v>75</v>
          </cell>
          <cell r="I90">
            <v>3162</v>
          </cell>
          <cell r="J90">
            <v>4216.527</v>
          </cell>
          <cell r="K90">
            <v>237150</v>
          </cell>
        </row>
        <row r="92">
          <cell r="B92">
            <v>4060120</v>
          </cell>
          <cell r="D92">
            <v>20.2</v>
          </cell>
          <cell r="E92" t="str">
            <v>12.70 mm  (1/2")  grado 60</v>
          </cell>
          <cell r="F92" t="str">
            <v>kg</v>
          </cell>
          <cell r="G92">
            <v>16</v>
          </cell>
          <cell r="I92">
            <v>2244</v>
          </cell>
          <cell r="J92">
            <v>2992.3739999999998</v>
          </cell>
          <cell r="K92">
            <v>35904</v>
          </cell>
        </row>
        <row r="94">
          <cell r="B94">
            <v>4060124</v>
          </cell>
          <cell r="D94">
            <v>20.3</v>
          </cell>
          <cell r="E94" t="str">
            <v>12.70 mm  (5/8")  grado 60</v>
          </cell>
          <cell r="F94" t="str">
            <v>kg</v>
          </cell>
          <cell r="G94">
            <v>20</v>
          </cell>
          <cell r="I94">
            <v>2261</v>
          </cell>
          <cell r="J94">
            <v>3015.0434999999998</v>
          </cell>
          <cell r="K94">
            <v>45220</v>
          </cell>
        </row>
        <row r="95">
          <cell r="E95" t="str">
            <v>ACCESORIOS</v>
          </cell>
        </row>
        <row r="96">
          <cell r="G96">
            <v>0</v>
          </cell>
        </row>
        <row r="97">
          <cell r="C97" t="str">
            <v>705, 706</v>
          </cell>
          <cell r="D97">
            <v>21</v>
          </cell>
          <cell r="E97" t="str">
            <v>Suministro, transporte y colocación de unión de reparación universal, en los siguientes diámetros:</v>
          </cell>
          <cell r="G97">
            <v>0</v>
          </cell>
        </row>
        <row r="98">
          <cell r="B98">
            <v>4079150</v>
          </cell>
          <cell r="D98">
            <v>21.1</v>
          </cell>
          <cell r="E98" t="str">
            <v>De 75 mm (3") - Rango de atención en extemos de 88.1 mm a 102.4</v>
          </cell>
          <cell r="F98" t="str">
            <v>un</v>
          </cell>
          <cell r="G98">
            <v>6</v>
          </cell>
          <cell r="I98">
            <v>79749</v>
          </cell>
          <cell r="J98">
            <v>106345.29149999999</v>
          </cell>
          <cell r="K98">
            <v>478494</v>
          </cell>
        </row>
        <row r="99">
          <cell r="G99">
            <v>0</v>
          </cell>
        </row>
        <row r="100">
          <cell r="B100">
            <v>4079152</v>
          </cell>
          <cell r="D100">
            <v>21.2</v>
          </cell>
          <cell r="E100" t="str">
            <v>De 100 mm (4") - Rango de atención en extremos de 109 mm a 127.8 mm</v>
          </cell>
          <cell r="F100" t="str">
            <v>un</v>
          </cell>
          <cell r="G100">
            <v>58</v>
          </cell>
          <cell r="I100">
            <v>81189</v>
          </cell>
          <cell r="J100">
            <v>108265.5315</v>
          </cell>
          <cell r="K100">
            <v>4708962</v>
          </cell>
        </row>
        <row r="101">
          <cell r="G101">
            <v>0</v>
          </cell>
        </row>
        <row r="102">
          <cell r="B102">
            <v>4079154</v>
          </cell>
          <cell r="D102">
            <v>21.3</v>
          </cell>
          <cell r="E102" t="str">
            <v>De 150 mm (6") - Rango de atención en extremos de 159.2 mm a 181.6 mm</v>
          </cell>
          <cell r="F102" t="str">
            <v>un</v>
          </cell>
          <cell r="G102">
            <v>17</v>
          </cell>
          <cell r="I102">
            <v>131600</v>
          </cell>
          <cell r="J102">
            <v>175488.59999999998</v>
          </cell>
          <cell r="K102">
            <v>2237200</v>
          </cell>
        </row>
        <row r="103">
          <cell r="G103">
            <v>0</v>
          </cell>
        </row>
        <row r="104">
          <cell r="B104">
            <v>4079156</v>
          </cell>
          <cell r="D104">
            <v>21.4</v>
          </cell>
          <cell r="E104" t="str">
            <v>De 200 mm (8") - Rango de atención en extremos de 218.1 mm a 235.0 mm</v>
          </cell>
          <cell r="F104" t="str">
            <v>un</v>
          </cell>
          <cell r="G104">
            <v>1</v>
          </cell>
          <cell r="I104">
            <v>206927</v>
          </cell>
          <cell r="J104">
            <v>275937.1545</v>
          </cell>
          <cell r="K104">
            <v>206927</v>
          </cell>
        </row>
        <row r="105">
          <cell r="G105">
            <v>0</v>
          </cell>
        </row>
        <row r="106">
          <cell r="B106">
            <v>4079158</v>
          </cell>
          <cell r="D106">
            <v>21.5</v>
          </cell>
          <cell r="E106" t="str">
            <v>De 250 mm (10") - Rango de atención en extremos de 272 mm a 289 mm</v>
          </cell>
          <cell r="F106" t="str">
            <v>un</v>
          </cell>
          <cell r="G106">
            <v>2</v>
          </cell>
          <cell r="I106">
            <v>309361</v>
          </cell>
          <cell r="J106">
            <v>412532.89349999995</v>
          </cell>
          <cell r="K106">
            <v>618722</v>
          </cell>
        </row>
        <row r="108">
          <cell r="B108">
            <v>4079160</v>
          </cell>
          <cell r="D108">
            <v>21.6</v>
          </cell>
          <cell r="E108" t="str">
            <v>De 300 mm (12") - Rango de atención en extremos de XXX  mm   a  XXX mm</v>
          </cell>
          <cell r="F108" t="str">
            <v>un</v>
          </cell>
          <cell r="G108">
            <v>5</v>
          </cell>
          <cell r="I108">
            <v>443745</v>
          </cell>
          <cell r="J108">
            <v>591733.9574999999</v>
          </cell>
          <cell r="K108">
            <v>2218725</v>
          </cell>
        </row>
        <row r="110">
          <cell r="D110">
            <v>21.7</v>
          </cell>
          <cell r="E110" t="str">
            <v>De 350 mm (14") - Rango de atención en extremos de XXX mm a  XXX mm</v>
          </cell>
          <cell r="F110" t="str">
            <v>un</v>
          </cell>
          <cell r="G110">
            <v>4</v>
          </cell>
          <cell r="I110">
            <v>580000</v>
          </cell>
          <cell r="J110">
            <v>773430</v>
          </cell>
          <cell r="K110">
            <v>2320000</v>
          </cell>
        </row>
        <row r="112">
          <cell r="C112" t="str">
            <v>701, 701.2, 701.7, 704, 706</v>
          </cell>
          <cell r="D112">
            <v>22</v>
          </cell>
          <cell r="E112" t="str">
            <v>Suministro, transporte y colocación de tees en hierro fundido o hierro ductil para tubería PVC RDE 13.5, en los siguientes diámetros:</v>
          </cell>
        </row>
        <row r="113">
          <cell r="B113">
            <v>4072360</v>
          </cell>
          <cell r="D113">
            <v>22.1</v>
          </cell>
          <cell r="E113" t="str">
            <v>De 100 mm x 100 mm (4" x 4")</v>
          </cell>
          <cell r="F113" t="str">
            <v>un</v>
          </cell>
          <cell r="G113">
            <v>8</v>
          </cell>
          <cell r="I113">
            <v>110895</v>
          </cell>
          <cell r="J113">
            <v>147878.48249999998</v>
          </cell>
          <cell r="K113">
            <v>887160</v>
          </cell>
        </row>
        <row r="114">
          <cell r="G114">
            <v>0</v>
          </cell>
        </row>
        <row r="115">
          <cell r="B115">
            <v>4072343</v>
          </cell>
          <cell r="D115">
            <v>22.2</v>
          </cell>
          <cell r="E115" t="str">
            <v>De 150 mm x 75 mm (6" x 3")</v>
          </cell>
          <cell r="F115" t="str">
            <v>un</v>
          </cell>
          <cell r="G115">
            <v>1</v>
          </cell>
          <cell r="I115">
            <v>173198</v>
          </cell>
          <cell r="J115">
            <v>230959.533</v>
          </cell>
          <cell r="K115">
            <v>173198</v>
          </cell>
        </row>
        <row r="116">
          <cell r="G116">
            <v>0</v>
          </cell>
        </row>
        <row r="117">
          <cell r="B117">
            <v>4072366</v>
          </cell>
          <cell r="D117">
            <v>22.3</v>
          </cell>
          <cell r="E117" t="str">
            <v>De 150 mm x 100 mm (6" x 4")</v>
          </cell>
          <cell r="F117" t="str">
            <v>un</v>
          </cell>
          <cell r="G117">
            <v>9</v>
          </cell>
          <cell r="I117">
            <v>205678</v>
          </cell>
          <cell r="J117">
            <v>274271.61299999995</v>
          </cell>
          <cell r="K117">
            <v>1851102</v>
          </cell>
        </row>
        <row r="118">
          <cell r="G118">
            <v>0</v>
          </cell>
        </row>
        <row r="119">
          <cell r="C119" t="str">
            <v>706.A2</v>
          </cell>
          <cell r="D119">
            <v>24</v>
          </cell>
          <cell r="E119" t="str">
            <v>Suministro, transporte y colocación de de tee partida para  intercalado de hidrantes ( el hidrante y el codo lo suministran las Empresas ), incluye válvula de compuerta elástica bridada, adaptador de transicón brida x unta rápida y anclaje de la válvula ,</v>
          </cell>
          <cell r="G119">
            <v>0</v>
          </cell>
        </row>
        <row r="120">
          <cell r="B120">
            <v>4071559</v>
          </cell>
          <cell r="D120">
            <v>24.1</v>
          </cell>
          <cell r="E120" t="str">
            <v>75 mm x  75 mm (3" x 3")</v>
          </cell>
          <cell r="F120" t="str">
            <v>un</v>
          </cell>
          <cell r="G120">
            <v>1</v>
          </cell>
          <cell r="I120">
            <v>1939239</v>
          </cell>
          <cell r="J120">
            <v>2585975.2064999999</v>
          </cell>
          <cell r="K120">
            <v>1939239</v>
          </cell>
        </row>
        <row r="122">
          <cell r="B122">
            <v>4071563</v>
          </cell>
          <cell r="D122">
            <v>24.2</v>
          </cell>
          <cell r="E122" t="str">
            <v>150 mm x 150 mm ( 6" x  6")</v>
          </cell>
          <cell r="F122" t="str">
            <v>un</v>
          </cell>
          <cell r="G122">
            <v>6</v>
          </cell>
          <cell r="I122">
            <v>3504563</v>
          </cell>
          <cell r="J122">
            <v>4673334.7604999999</v>
          </cell>
          <cell r="K122">
            <v>21027378</v>
          </cell>
        </row>
        <row r="123">
          <cell r="G123">
            <v>0</v>
          </cell>
        </row>
        <row r="124">
          <cell r="C124" t="str">
            <v>701, 701.2, 701.3, 701.7, 704, 706</v>
          </cell>
          <cell r="D124">
            <v>25</v>
          </cell>
          <cell r="E124" t="str">
            <v>Suministro, transporte y colocación de codos de hierro fundido o hierro dúctil para hierro dúctil, en los siguientes diámetros:</v>
          </cell>
          <cell r="G124">
            <v>0</v>
          </cell>
        </row>
        <row r="125">
          <cell r="B125">
            <v>4076072</v>
          </cell>
          <cell r="D125">
            <v>25.1</v>
          </cell>
          <cell r="E125" t="str">
            <v>300 mm (12") de 90°</v>
          </cell>
          <cell r="F125" t="str">
            <v>un</v>
          </cell>
          <cell r="G125">
            <v>1</v>
          </cell>
          <cell r="I125">
            <v>1108425</v>
          </cell>
          <cell r="J125">
            <v>1478084.7374999998</v>
          </cell>
          <cell r="K125">
            <v>1108425</v>
          </cell>
        </row>
        <row r="126">
          <cell r="G126">
            <v>0</v>
          </cell>
        </row>
        <row r="127">
          <cell r="B127">
            <v>4076124</v>
          </cell>
          <cell r="D127">
            <v>25.2</v>
          </cell>
          <cell r="E127" t="str">
            <v>300 mm (12") de 45°</v>
          </cell>
          <cell r="F127" t="str">
            <v>un</v>
          </cell>
          <cell r="G127">
            <v>2</v>
          </cell>
          <cell r="I127">
            <v>893825</v>
          </cell>
          <cell r="J127">
            <v>1191915.6375</v>
          </cell>
          <cell r="K127">
            <v>1787650</v>
          </cell>
        </row>
        <row r="128">
          <cell r="G128">
            <v>0</v>
          </cell>
        </row>
        <row r="129">
          <cell r="B129">
            <v>4076160</v>
          </cell>
          <cell r="D129">
            <v>25.3</v>
          </cell>
          <cell r="E129" t="str">
            <v>300 mm (12") de 22.5°</v>
          </cell>
          <cell r="F129" t="str">
            <v>un</v>
          </cell>
          <cell r="G129">
            <v>7</v>
          </cell>
          <cell r="I129">
            <v>747665</v>
          </cell>
          <cell r="J129">
            <v>997011.27749999997</v>
          </cell>
          <cell r="K129">
            <v>5233655</v>
          </cell>
        </row>
        <row r="130">
          <cell r="G130">
            <v>0</v>
          </cell>
        </row>
        <row r="131">
          <cell r="B131">
            <v>4076204</v>
          </cell>
          <cell r="D131">
            <v>25.4</v>
          </cell>
          <cell r="E131" t="str">
            <v>300 mm (12") de 11.25°</v>
          </cell>
          <cell r="F131" t="str">
            <v>un</v>
          </cell>
          <cell r="G131">
            <v>5</v>
          </cell>
          <cell r="I131">
            <v>747665</v>
          </cell>
          <cell r="J131">
            <v>997011.27749999997</v>
          </cell>
          <cell r="K131">
            <v>3738325</v>
          </cell>
        </row>
        <row r="133">
          <cell r="B133">
            <v>4076101</v>
          </cell>
          <cell r="D133">
            <v>25.5</v>
          </cell>
          <cell r="E133" t="str">
            <v>350 mm (14") de 90°</v>
          </cell>
          <cell r="F133" t="str">
            <v>un</v>
          </cell>
          <cell r="G133">
            <v>3</v>
          </cell>
          <cell r="I133">
            <v>1867519</v>
          </cell>
          <cell r="J133">
            <v>2490336.5864999997</v>
          </cell>
          <cell r="K133">
            <v>5602557</v>
          </cell>
        </row>
        <row r="134">
          <cell r="G134">
            <v>0</v>
          </cell>
        </row>
        <row r="135">
          <cell r="B135">
            <v>4076126</v>
          </cell>
          <cell r="D135">
            <v>25.6</v>
          </cell>
          <cell r="E135" t="str">
            <v>350 mm (14") de 45°</v>
          </cell>
          <cell r="F135" t="str">
            <v>un</v>
          </cell>
          <cell r="G135">
            <v>4</v>
          </cell>
          <cell r="I135">
            <v>1303574</v>
          </cell>
          <cell r="J135">
            <v>1738315.9289999998</v>
          </cell>
          <cell r="K135">
            <v>5214296</v>
          </cell>
        </row>
        <row r="136">
          <cell r="G136">
            <v>0</v>
          </cell>
        </row>
        <row r="137">
          <cell r="B137">
            <v>4076214</v>
          </cell>
          <cell r="D137">
            <v>25.7</v>
          </cell>
          <cell r="E137" t="str">
            <v>350 mm (14") de 22.5°</v>
          </cell>
          <cell r="F137" t="str">
            <v>un</v>
          </cell>
          <cell r="G137">
            <v>1</v>
          </cell>
          <cell r="I137">
            <v>1303574</v>
          </cell>
          <cell r="J137">
            <v>1738315.9289999998</v>
          </cell>
          <cell r="K137">
            <v>1303574</v>
          </cell>
        </row>
        <row r="138">
          <cell r="G138">
            <v>0</v>
          </cell>
        </row>
        <row r="139">
          <cell r="B139">
            <v>4076214</v>
          </cell>
          <cell r="D139">
            <v>25.8</v>
          </cell>
          <cell r="E139" t="str">
            <v>350 mm (14") de 11.25°</v>
          </cell>
          <cell r="F139" t="str">
            <v>un</v>
          </cell>
          <cell r="G139">
            <v>1</v>
          </cell>
          <cell r="I139">
            <v>1303574</v>
          </cell>
          <cell r="J139">
            <v>1738315.9289999998</v>
          </cell>
          <cell r="K139">
            <v>1303574</v>
          </cell>
        </row>
        <row r="140">
          <cell r="G140">
            <v>0</v>
          </cell>
        </row>
        <row r="141">
          <cell r="C141" t="str">
            <v>701, 701.2, 701.3, 701.7, 704, 706</v>
          </cell>
          <cell r="D141">
            <v>26</v>
          </cell>
          <cell r="E141" t="str">
            <v>Suministro, transporte y colocación de codos de PVC-P, hierro fundido o hierro dúctil para tubería PVC  RDE 13.5  , en los siguientes diámetros:</v>
          </cell>
        </row>
        <row r="142">
          <cell r="B142">
            <v>4072124</v>
          </cell>
          <cell r="D142">
            <v>26.1</v>
          </cell>
          <cell r="E142" t="str">
            <v>150 mm (6") de 90°</v>
          </cell>
          <cell r="F142" t="str">
            <v>un</v>
          </cell>
          <cell r="G142">
            <v>1</v>
          </cell>
          <cell r="I142">
            <v>256880</v>
          </cell>
          <cell r="J142">
            <v>342549.48</v>
          </cell>
          <cell r="K142">
            <v>256880</v>
          </cell>
        </row>
        <row r="144">
          <cell r="B144">
            <v>4072152</v>
          </cell>
          <cell r="D144">
            <v>26.2</v>
          </cell>
          <cell r="E144" t="str">
            <v>150 mm (6") de 45°</v>
          </cell>
          <cell r="F144" t="str">
            <v>un</v>
          </cell>
          <cell r="G144">
            <v>4</v>
          </cell>
          <cell r="I144">
            <v>181480</v>
          </cell>
          <cell r="J144">
            <v>242003.58</v>
          </cell>
          <cell r="K144">
            <v>725920</v>
          </cell>
        </row>
        <row r="146">
          <cell r="B146">
            <v>4072174</v>
          </cell>
          <cell r="D146">
            <v>26.3</v>
          </cell>
          <cell r="E146" t="str">
            <v>150 mm (6") de 22.5°</v>
          </cell>
          <cell r="F146" t="str">
            <v>un</v>
          </cell>
          <cell r="G146">
            <v>4</v>
          </cell>
          <cell r="I146">
            <v>165240</v>
          </cell>
          <cell r="J146">
            <v>220347.53999999998</v>
          </cell>
          <cell r="K146">
            <v>660960</v>
          </cell>
        </row>
        <row r="148">
          <cell r="B148">
            <v>4072192</v>
          </cell>
          <cell r="D148">
            <v>26.4</v>
          </cell>
          <cell r="E148" t="str">
            <v>150 mm (6") de 11.25°</v>
          </cell>
          <cell r="F148" t="str">
            <v>un</v>
          </cell>
          <cell r="G148">
            <v>6</v>
          </cell>
          <cell r="I148">
            <v>154047</v>
          </cell>
          <cell r="J148">
            <v>205421.67449999999</v>
          </cell>
          <cell r="K148">
            <v>924282</v>
          </cell>
        </row>
        <row r="150">
          <cell r="B150">
            <v>4072122</v>
          </cell>
          <cell r="D150">
            <v>26.5</v>
          </cell>
          <cell r="E150" t="str">
            <v>100 mm (4") de 90°</v>
          </cell>
          <cell r="F150" t="str">
            <v>un</v>
          </cell>
          <cell r="G150">
            <v>2</v>
          </cell>
          <cell r="I150">
            <v>104389</v>
          </cell>
          <cell r="J150">
            <v>139202.73149999999</v>
          </cell>
          <cell r="K150">
            <v>208778</v>
          </cell>
        </row>
        <row r="152">
          <cell r="B152">
            <v>4072150</v>
          </cell>
          <cell r="D152">
            <v>26.6</v>
          </cell>
          <cell r="E152" t="str">
            <v>100 mm (4") de 45°</v>
          </cell>
          <cell r="F152" t="str">
            <v>un</v>
          </cell>
          <cell r="G152">
            <v>5</v>
          </cell>
          <cell r="I152">
            <v>86989</v>
          </cell>
          <cell r="J152">
            <v>115999.83149999999</v>
          </cell>
          <cell r="K152">
            <v>434945</v>
          </cell>
        </row>
        <row r="154">
          <cell r="B154">
            <v>4072173</v>
          </cell>
          <cell r="D154">
            <v>26.7</v>
          </cell>
          <cell r="E154" t="str">
            <v>100 mm (4") de 22.5°</v>
          </cell>
          <cell r="F154" t="str">
            <v>un</v>
          </cell>
          <cell r="G154">
            <v>4</v>
          </cell>
          <cell r="I154">
            <v>74229</v>
          </cell>
          <cell r="J154">
            <v>98984.371499999994</v>
          </cell>
          <cell r="K154">
            <v>296916</v>
          </cell>
        </row>
        <row r="156">
          <cell r="B156">
            <v>4072194</v>
          </cell>
          <cell r="D156">
            <v>26.8</v>
          </cell>
          <cell r="E156" t="str">
            <v>100 mm (4") de 11,2.5°</v>
          </cell>
          <cell r="F156" t="str">
            <v>un</v>
          </cell>
          <cell r="G156">
            <v>4</v>
          </cell>
          <cell r="I156">
            <v>74229</v>
          </cell>
          <cell r="J156">
            <v>98984.371499999994</v>
          </cell>
          <cell r="K156">
            <v>296916</v>
          </cell>
        </row>
        <row r="158">
          <cell r="C158" t="str">
            <v>701, 701.1.A1, 701.2, 701.7, 704, 706</v>
          </cell>
          <cell r="D158">
            <v>27</v>
          </cell>
          <cell r="E158" t="str">
            <v>Suministro, transporte y colocación de reducciones hierro fundido, hierro dúctil o acero, J.R en los siguientes diametros:</v>
          </cell>
          <cell r="G158">
            <v>0</v>
          </cell>
        </row>
        <row r="159">
          <cell r="B159">
            <v>4076652</v>
          </cell>
          <cell r="D159">
            <v>27.1</v>
          </cell>
          <cell r="E159" t="str">
            <v>150 mm x 100 mm (6" x 4")</v>
          </cell>
          <cell r="F159" t="str">
            <v>un</v>
          </cell>
          <cell r="G159">
            <v>2</v>
          </cell>
          <cell r="I159">
            <v>127958</v>
          </cell>
          <cell r="J159">
            <v>170631.99299999999</v>
          </cell>
          <cell r="K159">
            <v>255916</v>
          </cell>
        </row>
        <row r="161">
          <cell r="B161">
            <v>4079811</v>
          </cell>
          <cell r="C161">
            <v>711</v>
          </cell>
          <cell r="D161">
            <v>28</v>
          </cell>
          <cell r="E161" t="str">
            <v>Retiro de válvulas de compuerta e hidrantes, tal y como se encuentren en el terreno, en cualquier diámetro</v>
          </cell>
          <cell r="F161" t="str">
            <v>un</v>
          </cell>
          <cell r="G161">
            <v>11</v>
          </cell>
          <cell r="I161">
            <v>41969</v>
          </cell>
          <cell r="J161">
            <v>55965.661499999995</v>
          </cell>
          <cell r="K161">
            <v>461659</v>
          </cell>
        </row>
        <row r="162">
          <cell r="G162">
            <v>0</v>
          </cell>
        </row>
        <row r="163">
          <cell r="C163" t="str">
            <v>703, 703.A1</v>
          </cell>
          <cell r="D163">
            <v>29</v>
          </cell>
          <cell r="E163" t="str">
            <v>Transporte y colocación de hidrantes en los siguientes diámetros:</v>
          </cell>
          <cell r="G163">
            <v>0</v>
          </cell>
        </row>
        <row r="164">
          <cell r="B164">
            <v>4078706</v>
          </cell>
          <cell r="D164">
            <v>30.1</v>
          </cell>
          <cell r="E164" t="str">
            <v>De 75 mm (3")</v>
          </cell>
          <cell r="F164" t="str">
            <v>un</v>
          </cell>
          <cell r="G164">
            <v>1</v>
          </cell>
          <cell r="I164">
            <v>67049</v>
          </cell>
          <cell r="J164">
            <v>89409.841499999995</v>
          </cell>
          <cell r="K164">
            <v>67049</v>
          </cell>
        </row>
        <row r="166">
          <cell r="B166">
            <v>4078728</v>
          </cell>
          <cell r="D166">
            <v>30.2</v>
          </cell>
          <cell r="E166" t="str">
            <v>De 150 mm (6")</v>
          </cell>
          <cell r="F166" t="str">
            <v>un</v>
          </cell>
          <cell r="G166">
            <v>6</v>
          </cell>
          <cell r="I166">
            <v>200173</v>
          </cell>
          <cell r="J166">
            <v>266930.69549999997</v>
          </cell>
          <cell r="K166">
            <v>1201038</v>
          </cell>
        </row>
        <row r="167">
          <cell r="G167">
            <v>0</v>
          </cell>
        </row>
        <row r="168">
          <cell r="C168" t="str">
            <v>702, 702.1 y 702.1.A1</v>
          </cell>
          <cell r="D168">
            <v>31</v>
          </cell>
          <cell r="E168" t="str">
            <v>Transporte y colocación de válvulas de compuerta elásticas de vástago no ascendente  CxC  en los siguientes diámetros:</v>
          </cell>
          <cell r="G168">
            <v>0</v>
          </cell>
        </row>
        <row r="169">
          <cell r="B169">
            <v>4078204</v>
          </cell>
          <cell r="D169">
            <v>31.1</v>
          </cell>
          <cell r="E169" t="str">
            <v>75 mm (3")</v>
          </cell>
          <cell r="F169" t="str">
            <v>un</v>
          </cell>
          <cell r="G169">
            <v>1</v>
          </cell>
          <cell r="I169">
            <v>13556.01</v>
          </cell>
          <cell r="J169">
            <v>18076.939334999999</v>
          </cell>
          <cell r="K169">
            <v>13556.01</v>
          </cell>
        </row>
        <row r="170">
          <cell r="G170">
            <v>0</v>
          </cell>
        </row>
        <row r="171">
          <cell r="B171">
            <v>4078206</v>
          </cell>
          <cell r="D171">
            <v>31.2</v>
          </cell>
          <cell r="E171" t="str">
            <v>100 mm (4")</v>
          </cell>
          <cell r="F171" t="str">
            <v>un</v>
          </cell>
          <cell r="G171">
            <v>5</v>
          </cell>
          <cell r="I171">
            <v>16947.759999999998</v>
          </cell>
          <cell r="J171">
            <v>22599.837959999997</v>
          </cell>
          <cell r="K171">
            <v>84738.799999999988</v>
          </cell>
        </row>
        <row r="172">
          <cell r="G172">
            <v>0</v>
          </cell>
        </row>
        <row r="173">
          <cell r="B173">
            <v>4078208</v>
          </cell>
          <cell r="D173">
            <v>31.3</v>
          </cell>
          <cell r="E173" t="str">
            <v>150 mm (6")</v>
          </cell>
          <cell r="F173" t="str">
            <v>un</v>
          </cell>
          <cell r="G173">
            <v>14</v>
          </cell>
          <cell r="I173">
            <v>40161.769999999997</v>
          </cell>
          <cell r="J173">
            <v>53555.720294999992</v>
          </cell>
          <cell r="K173">
            <v>562264.77999999991</v>
          </cell>
        </row>
        <row r="174">
          <cell r="G174">
            <v>0</v>
          </cell>
        </row>
        <row r="175">
          <cell r="B175">
            <v>4078210</v>
          </cell>
          <cell r="D175">
            <v>31.4</v>
          </cell>
          <cell r="E175" t="str">
            <v>200 mm (8")</v>
          </cell>
          <cell r="F175" t="str">
            <v>un</v>
          </cell>
          <cell r="G175">
            <v>0</v>
          </cell>
          <cell r="I175">
            <v>50270.95</v>
          </cell>
          <cell r="J175">
            <v>67036.311824999997</v>
          </cell>
        </row>
        <row r="176">
          <cell r="G176">
            <v>0</v>
          </cell>
        </row>
        <row r="177">
          <cell r="B177">
            <v>4078282</v>
          </cell>
          <cell r="D177">
            <v>31.5</v>
          </cell>
          <cell r="E177" t="str">
            <v>250 mm (10")</v>
          </cell>
          <cell r="F177" t="str">
            <v>un</v>
          </cell>
          <cell r="G177">
            <v>0</v>
          </cell>
          <cell r="I177">
            <v>55994.62</v>
          </cell>
          <cell r="J177">
            <v>74668.825769999996</v>
          </cell>
        </row>
        <row r="179">
          <cell r="B179">
            <v>4078284</v>
          </cell>
          <cell r="D179">
            <v>31.6</v>
          </cell>
          <cell r="E179" t="str">
            <v>300 mm (12")</v>
          </cell>
          <cell r="F179" t="str">
            <v>un</v>
          </cell>
          <cell r="G179">
            <v>2</v>
          </cell>
          <cell r="I179">
            <v>62933</v>
          </cell>
          <cell r="J179">
            <v>83921.155499999993</v>
          </cell>
          <cell r="K179">
            <v>125866</v>
          </cell>
        </row>
        <row r="180">
          <cell r="G180">
            <v>0</v>
          </cell>
        </row>
        <row r="181">
          <cell r="C181" t="str">
            <v>702, 702.1, 702.1.A2, 704</v>
          </cell>
          <cell r="D181">
            <v>32</v>
          </cell>
          <cell r="E181" t="str">
            <v>Transporte e intercalado de válvulas de compuerta en redes existentes, incluye niples y uniones, en los siguientes diametros:</v>
          </cell>
          <cell r="G181">
            <v>0</v>
          </cell>
        </row>
        <row r="182">
          <cell r="B182">
            <v>4078371</v>
          </cell>
          <cell r="D182">
            <v>32.1</v>
          </cell>
          <cell r="E182" t="str">
            <v>De 75 mm (3")</v>
          </cell>
          <cell r="F182" t="str">
            <v>un</v>
          </cell>
          <cell r="G182">
            <v>2</v>
          </cell>
          <cell r="I182">
            <v>166343</v>
          </cell>
          <cell r="J182">
            <v>221818.39049999998</v>
          </cell>
          <cell r="K182">
            <v>332686</v>
          </cell>
        </row>
        <row r="183">
          <cell r="G183">
            <v>0</v>
          </cell>
        </row>
        <row r="184">
          <cell r="B184">
            <v>4078372</v>
          </cell>
          <cell r="D184">
            <v>32.200000000000003</v>
          </cell>
          <cell r="E184" t="str">
            <v>De 100 mm (4")</v>
          </cell>
          <cell r="F184" t="str">
            <v>un</v>
          </cell>
          <cell r="G184">
            <v>8</v>
          </cell>
          <cell r="I184">
            <v>184800</v>
          </cell>
          <cell r="J184">
            <v>246430.8</v>
          </cell>
          <cell r="K184">
            <v>1478400</v>
          </cell>
        </row>
        <row r="185">
          <cell r="G185">
            <v>0</v>
          </cell>
        </row>
        <row r="186">
          <cell r="B186">
            <v>4078373</v>
          </cell>
          <cell r="D186">
            <v>32.299999999999997</v>
          </cell>
          <cell r="E186" t="str">
            <v>De 150 mm (6")</v>
          </cell>
          <cell r="F186" t="str">
            <v>un</v>
          </cell>
          <cell r="G186">
            <v>2</v>
          </cell>
          <cell r="I186">
            <v>280633</v>
          </cell>
          <cell r="J186">
            <v>374224.10549999995</v>
          </cell>
          <cell r="K186">
            <v>561266</v>
          </cell>
        </row>
        <row r="188">
          <cell r="B188">
            <v>4078374</v>
          </cell>
          <cell r="D188">
            <v>32.4</v>
          </cell>
          <cell r="E188" t="str">
            <v>De 200 mm (8")</v>
          </cell>
          <cell r="F188" t="str">
            <v>un</v>
          </cell>
          <cell r="G188">
            <v>4</v>
          </cell>
          <cell r="I188">
            <v>422153</v>
          </cell>
          <cell r="J188">
            <v>562941.02549999999</v>
          </cell>
          <cell r="K188">
            <v>1688612</v>
          </cell>
        </row>
        <row r="190">
          <cell r="B190">
            <v>4078375</v>
          </cell>
          <cell r="D190">
            <v>32.5</v>
          </cell>
          <cell r="E190" t="str">
            <v>De 250 mm ( 10")</v>
          </cell>
          <cell r="F190" t="str">
            <v>un</v>
          </cell>
          <cell r="G190">
            <v>1</v>
          </cell>
          <cell r="I190">
            <v>639337</v>
          </cell>
          <cell r="J190">
            <v>852555.88949999993</v>
          </cell>
          <cell r="K190">
            <v>639337</v>
          </cell>
        </row>
        <row r="192">
          <cell r="B192">
            <v>4079302</v>
          </cell>
          <cell r="C192" t="str">
            <v>707, 707.A1</v>
          </cell>
          <cell r="D192">
            <v>33</v>
          </cell>
          <cell r="E192" t="str">
            <v>Construcción de cajas para válvulas, según esquema 1, incluye suministro y transporte de materiales y marco de concreto</v>
          </cell>
          <cell r="F192" t="str">
            <v>un</v>
          </cell>
          <cell r="G192">
            <v>43</v>
          </cell>
          <cell r="I192">
            <v>134381</v>
          </cell>
          <cell r="J192">
            <v>179197.06349999999</v>
          </cell>
          <cell r="K192">
            <v>5778383</v>
          </cell>
        </row>
        <row r="194">
          <cell r="C194" t="str">
            <v>702, 702.1 y 702.1.A1</v>
          </cell>
          <cell r="D194">
            <v>34</v>
          </cell>
          <cell r="E194" t="str">
            <v>Transporte y colocación de válvulas mariposa   en los siguientes diámetros:</v>
          </cell>
          <cell r="G194">
            <v>0</v>
          </cell>
        </row>
        <row r="195">
          <cell r="B195">
            <v>4078414</v>
          </cell>
          <cell r="D195">
            <v>34.1</v>
          </cell>
          <cell r="E195" t="str">
            <v>De 350 mm (14")</v>
          </cell>
          <cell r="F195" t="str">
            <v>un</v>
          </cell>
          <cell r="G195">
            <v>2</v>
          </cell>
          <cell r="I195">
            <v>250000</v>
          </cell>
          <cell r="J195">
            <v>333375</v>
          </cell>
          <cell r="K195">
            <v>500000</v>
          </cell>
        </row>
        <row r="197">
          <cell r="C197" t="str">
            <v>702, 702.1 y 702.1.A1</v>
          </cell>
          <cell r="D197">
            <v>35</v>
          </cell>
          <cell r="E197" t="str">
            <v>Transporte y colocación de válvulas reguladoras de presión,  la Empresa suminitrará las válvulas  reguladoras y  el contratista suministrará las reduciones, los niples de acero soldados  y roscados, las bridas , ventosas, manometros , filtro en y y las de</v>
          </cell>
          <cell r="G197">
            <v>0</v>
          </cell>
        </row>
        <row r="198">
          <cell r="B198">
            <v>4078414</v>
          </cell>
          <cell r="D198">
            <v>35.1</v>
          </cell>
          <cell r="E198" t="str">
            <v>100 mm (4")</v>
          </cell>
          <cell r="F198" t="str">
            <v>un</v>
          </cell>
          <cell r="G198">
            <v>1</v>
          </cell>
          <cell r="I198">
            <v>2319080</v>
          </cell>
          <cell r="J198">
            <v>3092493.1799999997</v>
          </cell>
          <cell r="K198">
            <v>2319080</v>
          </cell>
        </row>
        <row r="200">
          <cell r="C200" t="str">
            <v>702, 702.1 y 702.1.A1</v>
          </cell>
          <cell r="D200">
            <v>36</v>
          </cell>
          <cell r="E200" t="str">
            <v>Construción de las  cajas  para la estación reguladora de presión en donde se alojarán las VRP,  en los siguientes diámetros, segun plano ACC-02-05-0119-16, e incluye la excavación, llenos y la botada de  los ecombros:</v>
          </cell>
          <cell r="G200">
            <v>0</v>
          </cell>
        </row>
        <row r="201">
          <cell r="B201">
            <v>4079320</v>
          </cell>
          <cell r="D201">
            <v>36.1</v>
          </cell>
          <cell r="E201" t="str">
            <v>100 mm (4")</v>
          </cell>
          <cell r="F201" t="str">
            <v>un</v>
          </cell>
          <cell r="G201">
            <v>1</v>
          </cell>
          <cell r="I201">
            <v>1439463</v>
          </cell>
          <cell r="J201">
            <v>1919523.9104999998</v>
          </cell>
          <cell r="K201">
            <v>1439463</v>
          </cell>
        </row>
        <row r="203">
          <cell r="B203" t="str">
            <v xml:space="preserve">                                OTROS ACCESORIOS </v>
          </cell>
        </row>
        <row r="204">
          <cell r="C204" t="str">
            <v>708, 708.A1</v>
          </cell>
          <cell r="D204">
            <v>37</v>
          </cell>
          <cell r="E204" t="str">
            <v xml:space="preserve">  Suministro,transporte y colocación de collares de derivación en hierro dúctil para tubería PVC-P, en los siguientes diámetros:</v>
          </cell>
          <cell r="G204">
            <v>0</v>
          </cell>
        </row>
        <row r="205">
          <cell r="B205">
            <v>4079460</v>
          </cell>
          <cell r="D205">
            <v>37.1</v>
          </cell>
          <cell r="E205" t="str">
            <v xml:space="preserve"> De 100 mm (4") a 13 mm (1/2")</v>
          </cell>
          <cell r="F205" t="str">
            <v>un</v>
          </cell>
          <cell r="G205">
            <v>175</v>
          </cell>
          <cell r="I205">
            <v>27249</v>
          </cell>
          <cell r="J205">
            <v>36336.541499999999</v>
          </cell>
          <cell r="K205">
            <v>4768575</v>
          </cell>
        </row>
        <row r="206">
          <cell r="G206">
            <v>0</v>
          </cell>
        </row>
        <row r="207">
          <cell r="B207">
            <v>4079461</v>
          </cell>
          <cell r="D207">
            <v>37.200000000000003</v>
          </cell>
          <cell r="E207" t="str">
            <v xml:space="preserve"> De 150 mm (6") a 13 mm (1/2")</v>
          </cell>
          <cell r="F207" t="str">
            <v>un</v>
          </cell>
          <cell r="G207">
            <v>65</v>
          </cell>
          <cell r="I207">
            <v>38220</v>
          </cell>
          <cell r="J207">
            <v>50966.369999999995</v>
          </cell>
          <cell r="K207">
            <v>2484300</v>
          </cell>
        </row>
        <row r="209">
          <cell r="D209">
            <v>38</v>
          </cell>
          <cell r="E209" t="str">
            <v>Cortes de tubería (incluye biselada):</v>
          </cell>
          <cell r="G209">
            <v>0</v>
          </cell>
        </row>
        <row r="210">
          <cell r="B210">
            <v>4041101</v>
          </cell>
          <cell r="C210">
            <v>411</v>
          </cell>
          <cell r="D210">
            <v>38.1</v>
          </cell>
          <cell r="E210" t="str">
            <v>Con acetileno</v>
          </cell>
          <cell r="F210" t="str">
            <v xml:space="preserve"> cm</v>
          </cell>
          <cell r="G210">
            <v>4276</v>
          </cell>
          <cell r="I210">
            <v>604</v>
          </cell>
          <cell r="J210">
            <v>805.43399999999997</v>
          </cell>
          <cell r="K210">
            <v>2582704</v>
          </cell>
        </row>
        <row r="211">
          <cell r="G211">
            <v>0</v>
          </cell>
        </row>
        <row r="212">
          <cell r="B212">
            <v>4041201</v>
          </cell>
          <cell r="C212">
            <v>412</v>
          </cell>
          <cell r="D212">
            <v>38.200000000000003</v>
          </cell>
          <cell r="E212" t="str">
            <v>Sin acetileno</v>
          </cell>
          <cell r="F212" t="str">
            <v xml:space="preserve"> cm</v>
          </cell>
          <cell r="G212">
            <v>2076</v>
          </cell>
          <cell r="I212">
            <v>604</v>
          </cell>
          <cell r="J212">
            <v>805.43399999999997</v>
          </cell>
          <cell r="K212">
            <v>1253904</v>
          </cell>
        </row>
        <row r="213">
          <cell r="G213">
            <v>0</v>
          </cell>
        </row>
        <row r="214">
          <cell r="B214">
            <v>4041301</v>
          </cell>
          <cell r="C214">
            <v>413</v>
          </cell>
          <cell r="D214">
            <v>39</v>
          </cell>
          <cell r="E214" t="str">
            <v>Suministro, transporte y colocación de cordón de soldadura completo</v>
          </cell>
          <cell r="F214" t="str">
            <v>cm</v>
          </cell>
          <cell r="G214">
            <v>3600</v>
          </cell>
          <cell r="I214">
            <v>881</v>
          </cell>
          <cell r="J214">
            <v>1174.8135</v>
          </cell>
          <cell r="K214">
            <v>3171600</v>
          </cell>
        </row>
        <row r="216">
          <cell r="B216">
            <v>4042294</v>
          </cell>
          <cell r="C216" t="str">
            <v>411,411,A1,413</v>
          </cell>
          <cell r="D216">
            <v>40</v>
          </cell>
          <cell r="E216" t="str">
            <v>Suministro transporte y  figuración. Corte y biselado de lámina de acero, espesor 6.25 mm. ( 1/4 ")</v>
          </cell>
          <cell r="F216" t="str">
            <v>un</v>
          </cell>
          <cell r="G216">
            <v>200</v>
          </cell>
          <cell r="I216">
            <v>186</v>
          </cell>
          <cell r="J216">
            <v>248.03099999999998</v>
          </cell>
          <cell r="K216">
            <v>37200</v>
          </cell>
        </row>
        <row r="218">
          <cell r="B218" t="str">
            <v xml:space="preserve">                                                                                                                       TUBERIAS Y ACCESORIOS PARA LAS ACOMETIDAS DE ACUEDUCTO</v>
          </cell>
        </row>
        <row r="220">
          <cell r="B220">
            <v>4079545</v>
          </cell>
          <cell r="C220" t="str">
            <v>704, 708.A1</v>
          </cell>
          <cell r="D220">
            <v>41</v>
          </cell>
          <cell r="E220" t="str">
            <v xml:space="preserve"> Suministro, transporte y colocación de tubería domiciliaria de acueducto en cualquier material, utilizando barreno para su instalaión, diámetro 12.7 mm (1/2")</v>
          </cell>
          <cell r="F220" t="str">
            <v>m</v>
          </cell>
          <cell r="G220">
            <v>60</v>
          </cell>
          <cell r="I220">
            <v>24350</v>
          </cell>
          <cell r="J220">
            <v>32470.724999999999</v>
          </cell>
          <cell r="K220">
            <v>1461000</v>
          </cell>
        </row>
        <row r="222">
          <cell r="C222">
            <v>708</v>
          </cell>
          <cell r="D222">
            <v>42</v>
          </cell>
          <cell r="E222" t="str">
            <v>Suministro, transporte y colocación de uniones dos y tres partes de 13 mm (1/2") para acometidas de acueducto en tubería de polietileno con alma de aluminio, de:</v>
          </cell>
        </row>
        <row r="223">
          <cell r="B223">
            <v>4075520</v>
          </cell>
          <cell r="D223">
            <v>42.1</v>
          </cell>
          <cell r="E223" t="str">
            <v>Tres partes</v>
          </cell>
          <cell r="F223" t="str">
            <v>un</v>
          </cell>
          <cell r="G223">
            <v>232</v>
          </cell>
          <cell r="I223">
            <v>4073</v>
          </cell>
          <cell r="J223">
            <v>5431.3454999999994</v>
          </cell>
          <cell r="K223">
            <v>944936</v>
          </cell>
        </row>
        <row r="225">
          <cell r="B225">
            <v>4079414</v>
          </cell>
          <cell r="C225" t="str">
            <v>708, 708.A1</v>
          </cell>
          <cell r="D225">
            <v>43</v>
          </cell>
          <cell r="E225" t="str">
            <v>Suministro , transporte y colocación de llaves de acera, diámetro 13 mm (1/2"), con racor, para tuberías de cobre, PE-AL-PE o polietileno (20 mm)</v>
          </cell>
          <cell r="F225" t="str">
            <v>un</v>
          </cell>
          <cell r="G225">
            <v>15</v>
          </cell>
          <cell r="I225">
            <v>18171</v>
          </cell>
          <cell r="J225">
            <v>24231.028499999997</v>
          </cell>
          <cell r="K225">
            <v>272565</v>
          </cell>
        </row>
        <row r="227">
          <cell r="C227" t="str">
            <v>708, 708.A1</v>
          </cell>
          <cell r="D227">
            <v>44</v>
          </cell>
          <cell r="E227" t="str">
            <v>Suministro, transporte y colocación de llaves de contención, en los siguientes diámetros:</v>
          </cell>
        </row>
        <row r="228">
          <cell r="B228">
            <v>4079449</v>
          </cell>
          <cell r="D228">
            <v>44.1</v>
          </cell>
          <cell r="E228" t="str">
            <v>13 mm (1/2")</v>
          </cell>
          <cell r="F228" t="str">
            <v>un</v>
          </cell>
          <cell r="G228">
            <v>10</v>
          </cell>
          <cell r="I228">
            <v>22886</v>
          </cell>
          <cell r="J228">
            <v>30518.480999999996</v>
          </cell>
          <cell r="K228">
            <v>228860</v>
          </cell>
        </row>
        <row r="230">
          <cell r="B230">
            <v>4079451</v>
          </cell>
          <cell r="D230">
            <v>44.2</v>
          </cell>
          <cell r="E230" t="str">
            <v>25 mm (1")</v>
          </cell>
          <cell r="F230" t="str">
            <v>un</v>
          </cell>
          <cell r="G230">
            <v>3</v>
          </cell>
          <cell r="I230">
            <v>48404</v>
          </cell>
          <cell r="J230">
            <v>64546.733999999997</v>
          </cell>
          <cell r="K230">
            <v>145212</v>
          </cell>
        </row>
        <row r="231">
          <cell r="K231">
            <v>0</v>
          </cell>
        </row>
        <row r="232">
          <cell r="B232">
            <v>4079426</v>
          </cell>
          <cell r="C232" t="str">
            <v>708, 708.A1</v>
          </cell>
          <cell r="D232">
            <v>45</v>
          </cell>
          <cell r="E232" t="str">
            <v xml:space="preserve"> Suministro, transporte y colocación de llaves de incorporación cónica o cilíndrica, diámetro 13 mm (1/2"), con racor, para tuberías de cobre, PE-AL-PE o polietileno (20 mm)</v>
          </cell>
          <cell r="F232" t="str">
            <v>un</v>
          </cell>
          <cell r="G232">
            <v>375</v>
          </cell>
          <cell r="I232">
            <v>21666.03</v>
          </cell>
          <cell r="J232">
            <v>28891.651004999996</v>
          </cell>
          <cell r="K232">
            <v>8124761.25</v>
          </cell>
        </row>
        <row r="234">
          <cell r="C234">
            <v>708</v>
          </cell>
          <cell r="D234">
            <v>46</v>
          </cell>
          <cell r="E234" t="str">
            <v>Cambio de toma (no necesita unión de tres partes ni cobre)</v>
          </cell>
        </row>
        <row r="235">
          <cell r="B235">
            <v>4250103</v>
          </cell>
          <cell r="D235">
            <v>46.1</v>
          </cell>
          <cell r="E235" t="str">
            <v xml:space="preserve"> 13 mm (1/2")</v>
          </cell>
          <cell r="F235" t="str">
            <v>un</v>
          </cell>
          <cell r="G235">
            <v>260</v>
          </cell>
          <cell r="I235">
            <v>8685</v>
          </cell>
          <cell r="J235">
            <v>11581.447499999998</v>
          </cell>
          <cell r="K235">
            <v>2258100</v>
          </cell>
        </row>
        <row r="237">
          <cell r="C237" t="str">
            <v>ACTIVIDADES COMPLEMENTARIAS</v>
          </cell>
        </row>
        <row r="238">
          <cell r="B238">
            <v>4042117</v>
          </cell>
          <cell r="C238" t="str">
            <v>423.N1</v>
          </cell>
          <cell r="D238">
            <v>47</v>
          </cell>
          <cell r="E238" t="str">
            <v>Suministro, transporte e instalación de cinta en polietileno para señalización de redes de acueducto</v>
          </cell>
          <cell r="F238" t="str">
            <v>m</v>
          </cell>
          <cell r="G238">
            <v>3950</v>
          </cell>
          <cell r="I238">
            <v>1082</v>
          </cell>
          <cell r="J238">
            <v>1442.847</v>
          </cell>
          <cell r="K238">
            <v>4273900</v>
          </cell>
        </row>
        <row r="240">
          <cell r="C240" t="str">
            <v>422.N1</v>
          </cell>
          <cell r="D240">
            <v>48</v>
          </cell>
          <cell r="E240" t="str">
            <v>Mano de obra (incluye prestaciones sociales)</v>
          </cell>
        </row>
        <row r="241">
          <cell r="B241">
            <v>4042152</v>
          </cell>
          <cell r="D241">
            <v>48.1</v>
          </cell>
          <cell r="E241" t="str">
            <v>Oficial</v>
          </cell>
          <cell r="F241" t="str">
            <v>h</v>
          </cell>
          <cell r="G241">
            <v>40</v>
          </cell>
          <cell r="I241">
            <v>8395.14</v>
          </cell>
          <cell r="J241">
            <v>11194.919189999999</v>
          </cell>
          <cell r="K241">
            <v>335805.6</v>
          </cell>
        </row>
        <row r="243">
          <cell r="B243">
            <v>4042150</v>
          </cell>
          <cell r="D243">
            <v>48.2</v>
          </cell>
          <cell r="E243" t="str">
            <v>Ayudante</v>
          </cell>
          <cell r="F243" t="str">
            <v>h</v>
          </cell>
          <cell r="G243">
            <v>40</v>
          </cell>
          <cell r="I243">
            <v>4095.26</v>
          </cell>
          <cell r="J243">
            <v>5461.0292099999997</v>
          </cell>
          <cell r="K243">
            <v>163810.40000000002</v>
          </cell>
        </row>
        <row r="246">
          <cell r="E246" t="str">
            <v xml:space="preserve">VALOR TOTAL DE LAS OBRAS EN NUMEROS </v>
          </cell>
          <cell r="K246">
            <v>546504406.83999991</v>
          </cell>
        </row>
        <row r="248">
          <cell r="E248" t="str">
            <v>VALOR TOTAL DE LAS OBRAS EN  LETRAS</v>
          </cell>
        </row>
        <row r="249">
          <cell r="C249" t="str">
            <v>Total suma AIUI</v>
          </cell>
          <cell r="E249">
            <v>0.33350000000000002</v>
          </cell>
        </row>
        <row r="251">
          <cell r="C251" t="str">
            <v xml:space="preserve">Además.              </v>
          </cell>
          <cell r="E251" t="str">
            <v xml:space="preserve">  _____________________%  (Especificar y soportar)</v>
          </cell>
        </row>
        <row r="253">
          <cell r="C253" t="str">
            <v>Firma del proponente. __________________________________________________________________________________</v>
          </cell>
        </row>
        <row r="255">
          <cell r="C255" t="str">
            <v>Nota:  El proponente  debe estudiar  todas y cada  una de  la especificaciones señaladas en los  ítem, para la elaboración de su oferta.</v>
          </cell>
        </row>
      </sheetData>
      <sheetData sheetId="2" refreshError="1">
        <row r="7">
          <cell r="D7" t="str">
            <v>ACTIVIDADES PRELIMINARES</v>
          </cell>
        </row>
        <row r="8">
          <cell r="B8" t="str">
            <v>103, 104,107 ,107A1, 201</v>
          </cell>
          <cell r="C8">
            <v>1</v>
          </cell>
          <cell r="D8" t="str">
            <v xml:space="preserve">Excavación manual o mecánica, en cualquier material y cualquier grado de humedad a las siguientes profundidades </v>
          </cell>
        </row>
        <row r="9">
          <cell r="A9">
            <v>4021103</v>
          </cell>
          <cell r="C9">
            <v>1.1000000000000001</v>
          </cell>
          <cell r="D9" t="str">
            <v>Excavación de zanjas entre 0 y 2,00 m de profundidad para redes de acueducto</v>
          </cell>
          <cell r="E9" t="str">
            <v>m3</v>
          </cell>
          <cell r="F9">
            <v>158</v>
          </cell>
          <cell r="G9">
            <v>11798</v>
          </cell>
          <cell r="H9">
            <v>7189</v>
          </cell>
          <cell r="I9">
            <v>9586.5314999999991</v>
          </cell>
          <cell r="J9">
            <v>1514671.977</v>
          </cell>
        </row>
        <row r="10">
          <cell r="A10">
            <v>4021130</v>
          </cell>
          <cell r="C10">
            <v>1.2</v>
          </cell>
          <cell r="D10" t="str">
            <v>Excavación de zanjas entre  2,00 y 4.00  m de profundidad para redes de acueducto</v>
          </cell>
          <cell r="E10" t="str">
            <v>m3</v>
          </cell>
          <cell r="F10">
            <v>65</v>
          </cell>
          <cell r="G10">
            <v>11798</v>
          </cell>
          <cell r="H10">
            <v>7962</v>
          </cell>
          <cell r="I10">
            <v>10617.326999999999</v>
          </cell>
          <cell r="J10">
            <v>690126.255</v>
          </cell>
        </row>
        <row r="11">
          <cell r="A11">
            <v>4021503</v>
          </cell>
          <cell r="C11">
            <v>1.3</v>
          </cell>
          <cell r="D11" t="str">
            <v>Excavaciòn para nichos de investigaciòn entre 0 y 2.00 metros  de profundidad (incluye lleno con material sobrante de la excavación y botada de los escombros)</v>
          </cell>
          <cell r="E11" t="str">
            <v>m3</v>
          </cell>
          <cell r="F11">
            <v>12</v>
          </cell>
          <cell r="G11">
            <v>15761</v>
          </cell>
          <cell r="H11">
            <v>18551</v>
          </cell>
          <cell r="I11">
            <v>24737.7585</v>
          </cell>
          <cell r="J11">
            <v>296853.10200000001</v>
          </cell>
        </row>
        <row r="12">
          <cell r="A12">
            <v>4021303</v>
          </cell>
          <cell r="C12">
            <v>1.4</v>
          </cell>
          <cell r="D12" t="str">
            <v>Excavación en roca, a cualquier profundidad</v>
          </cell>
          <cell r="E12" t="str">
            <v>m3</v>
          </cell>
          <cell r="F12">
            <v>5</v>
          </cell>
          <cell r="G12">
            <v>48891</v>
          </cell>
          <cell r="H12">
            <v>55428</v>
          </cell>
          <cell r="I12">
            <v>73913.237999999998</v>
          </cell>
          <cell r="J12">
            <v>369566.19</v>
          </cell>
        </row>
        <row r="14">
          <cell r="B14" t="str">
            <v>204, 204.A1,206,303,404</v>
          </cell>
          <cell r="C14">
            <v>2</v>
          </cell>
          <cell r="D14" t="str">
            <v>Llenos compactados en  zanjas y apiques:</v>
          </cell>
        </row>
        <row r="15">
          <cell r="A15">
            <v>4024103</v>
          </cell>
          <cell r="C15">
            <v>2.1</v>
          </cell>
          <cell r="D15" t="str">
            <v>Con material selecto de la excavación</v>
          </cell>
          <cell r="E15" t="str">
            <v>m3</v>
          </cell>
          <cell r="F15">
            <v>135</v>
          </cell>
          <cell r="G15">
            <v>6847</v>
          </cell>
          <cell r="H15">
            <v>8147</v>
          </cell>
          <cell r="I15">
            <v>10864.0245</v>
          </cell>
          <cell r="J15">
            <v>1466643.3074999999</v>
          </cell>
        </row>
        <row r="16">
          <cell r="A16">
            <v>4024112</v>
          </cell>
          <cell r="C16">
            <v>2.2000000000000002</v>
          </cell>
          <cell r="D16" t="str">
            <v>Con material de préstamo (arenilla o similar)</v>
          </cell>
          <cell r="E16" t="str">
            <v>m3</v>
          </cell>
          <cell r="F16">
            <v>90</v>
          </cell>
          <cell r="G16">
            <v>14409</v>
          </cell>
          <cell r="H16">
            <v>16896</v>
          </cell>
          <cell r="I16">
            <v>22530.815999999999</v>
          </cell>
          <cell r="J16">
            <v>2027773.44</v>
          </cell>
        </row>
        <row r="18">
          <cell r="A18">
            <v>4040401</v>
          </cell>
          <cell r="B18">
            <v>404</v>
          </cell>
          <cell r="C18">
            <v>3</v>
          </cell>
          <cell r="D18" t="str">
            <v>Suministro, transporte e instalación de entresuelo en arenilla, para apoyo de tubería.</v>
          </cell>
          <cell r="E18" t="str">
            <v>m3</v>
          </cell>
          <cell r="F18">
            <v>33</v>
          </cell>
          <cell r="G18">
            <v>30914</v>
          </cell>
          <cell r="H18">
            <v>40308</v>
          </cell>
          <cell r="I18">
            <v>53750.717999999993</v>
          </cell>
          <cell r="J18">
            <v>1773773.6939999997</v>
          </cell>
        </row>
        <row r="20">
          <cell r="A20">
            <v>4025001</v>
          </cell>
          <cell r="B20">
            <v>205</v>
          </cell>
          <cell r="C20">
            <v>4</v>
          </cell>
          <cell r="D20" t="str">
            <v>Cargue, retiro y botada de material sobrante y escombros, a cualquier distancia (incluye acarreo en sitio sin acceso vehicular)</v>
          </cell>
          <cell r="E20" t="str">
            <v>m3</v>
          </cell>
          <cell r="F20">
            <v>130</v>
          </cell>
          <cell r="G20">
            <v>19849</v>
          </cell>
          <cell r="H20">
            <v>16765</v>
          </cell>
          <cell r="I20">
            <v>22356.127499999999</v>
          </cell>
          <cell r="J20">
            <v>2906296.5749999997</v>
          </cell>
        </row>
        <row r="22">
          <cell r="B22">
            <v>202</v>
          </cell>
          <cell r="C22">
            <v>5</v>
          </cell>
          <cell r="D22" t="str">
            <v>Entibado de madera:</v>
          </cell>
        </row>
        <row r="23">
          <cell r="A23">
            <v>4022120</v>
          </cell>
          <cell r="C23">
            <v>5.0999999999999996</v>
          </cell>
          <cell r="D23" t="str">
            <v>Temporal</v>
          </cell>
          <cell r="E23" t="str">
            <v>m2</v>
          </cell>
          <cell r="F23">
            <v>30</v>
          </cell>
          <cell r="H23">
            <v>9932</v>
          </cell>
          <cell r="I23">
            <v>13244.321999999998</v>
          </cell>
          <cell r="J23">
            <v>397329.66</v>
          </cell>
        </row>
        <row r="25">
          <cell r="A25">
            <v>4023003</v>
          </cell>
          <cell r="B25">
            <v>203</v>
          </cell>
          <cell r="C25">
            <v>6</v>
          </cell>
          <cell r="D25" t="str">
            <v>Trinchos de madera permanente</v>
          </cell>
          <cell r="E25" t="str">
            <v>m2</v>
          </cell>
          <cell r="F25">
            <v>15</v>
          </cell>
          <cell r="H25">
            <v>7888</v>
          </cell>
          <cell r="I25">
            <v>10518.647999999999</v>
          </cell>
          <cell r="J25">
            <v>157779.72</v>
          </cell>
        </row>
        <row r="27">
          <cell r="B27" t="str">
            <v>701, 701.2, 704</v>
          </cell>
          <cell r="C27">
            <v>7</v>
          </cell>
          <cell r="D27" t="str">
            <v>Transporte y colocación de tubería de hierro dúctil TK9, unión mecánica, incluye el suministro y aplicación del lubricante requerido, en los siguientes diámetros:</v>
          </cell>
        </row>
        <row r="28">
          <cell r="A28">
            <v>4072006</v>
          </cell>
          <cell r="C28">
            <v>7.1</v>
          </cell>
          <cell r="D28" t="str">
            <v>De 150mm (6")</v>
          </cell>
          <cell r="E28" t="str">
            <v>m</v>
          </cell>
          <cell r="F28">
            <v>273</v>
          </cell>
          <cell r="G28">
            <v>16000</v>
          </cell>
          <cell r="H28">
            <v>10166</v>
          </cell>
          <cell r="I28">
            <v>13556.360999999999</v>
          </cell>
          <cell r="J28">
            <v>3700886.5529999998</v>
          </cell>
        </row>
        <row r="30">
          <cell r="A30">
            <v>4071068</v>
          </cell>
          <cell r="B30" t="str">
            <v>701, 701.N1</v>
          </cell>
          <cell r="C30">
            <v>8</v>
          </cell>
          <cell r="D30" t="str">
            <v xml:space="preserve">Suministro, transporte y colocación de tubería galvanizada de 37.5 mm (1 1/2") para atraque de tuberías ( incluye cortes y soldaduras) </v>
          </cell>
          <cell r="E30" t="str">
            <v>m</v>
          </cell>
          <cell r="F30">
            <v>25</v>
          </cell>
          <cell r="G30">
            <v>11908</v>
          </cell>
          <cell r="H30">
            <v>12099</v>
          </cell>
          <cell r="I30">
            <v>16134.0165</v>
          </cell>
          <cell r="J30">
            <v>403350.41249999998</v>
          </cell>
        </row>
        <row r="32">
          <cell r="B32" t="str">
            <v>705, 706, 701, 701.3</v>
          </cell>
          <cell r="C32">
            <v>9</v>
          </cell>
          <cell r="D32" t="str">
            <v>Suministro, transporte y colocación de unión de reparación universal , en los siguientes diámetros:</v>
          </cell>
        </row>
        <row r="33">
          <cell r="A33">
            <v>4079154</v>
          </cell>
          <cell r="C33">
            <v>9.1</v>
          </cell>
          <cell r="D33" t="str">
            <v>De 150 mm (6") - Rango de atención en extremos de 159.2 mm a 181.6 mm</v>
          </cell>
          <cell r="E33" t="str">
            <v>un</v>
          </cell>
          <cell r="F33">
            <v>6</v>
          </cell>
          <cell r="G33">
            <v>89697</v>
          </cell>
          <cell r="H33">
            <v>131600</v>
          </cell>
          <cell r="I33">
            <v>175488.59999999998</v>
          </cell>
          <cell r="J33">
            <v>1052931.5999999999</v>
          </cell>
        </row>
        <row r="35">
          <cell r="B35" t="str">
            <v>705, 706, 701, 701.3.A1</v>
          </cell>
          <cell r="C35">
            <v>10</v>
          </cell>
          <cell r="D35" t="str">
            <v>Suministro, transporte y colocación de unión de construcción  ( unión mecánica) en PVC RDE 21, en los siguientes diámetros:</v>
          </cell>
        </row>
        <row r="36">
          <cell r="A36">
            <v>4078992</v>
          </cell>
          <cell r="C36">
            <v>10.1</v>
          </cell>
          <cell r="D36" t="str">
            <v>De 150 mm (6")</v>
          </cell>
          <cell r="E36" t="str">
            <v>un</v>
          </cell>
          <cell r="F36">
            <v>4</v>
          </cell>
          <cell r="G36">
            <v>58514</v>
          </cell>
          <cell r="H36">
            <v>142805</v>
          </cell>
          <cell r="I36">
            <v>190430.4675</v>
          </cell>
          <cell r="J36">
            <v>761721.87</v>
          </cell>
        </row>
        <row r="37">
          <cell r="A37">
            <v>4078990</v>
          </cell>
          <cell r="B37" t="str">
            <v>701, 706, 701.2, 701.3, 701.7</v>
          </cell>
          <cell r="C37">
            <v>12</v>
          </cell>
          <cell r="D37" t="str">
            <v>Suministro, transporte y colocación de codos en hierro fundido o hierro dúctil, en los siguientes diámetros y ángulos</v>
          </cell>
          <cell r="I37">
            <v>0</v>
          </cell>
          <cell r="J37">
            <v>0</v>
          </cell>
        </row>
        <row r="38">
          <cell r="A38">
            <v>4078990</v>
          </cell>
          <cell r="C38">
            <v>12.1</v>
          </cell>
          <cell r="D38" t="str">
            <v>De 100 mm (4"), 90 grados</v>
          </cell>
          <cell r="E38" t="str">
            <v>un</v>
          </cell>
          <cell r="G38">
            <v>84875</v>
          </cell>
          <cell r="H38">
            <v>103265</v>
          </cell>
          <cell r="I38">
            <v>137703.8775</v>
          </cell>
          <cell r="J38">
            <v>0</v>
          </cell>
        </row>
        <row r="39">
          <cell r="A39">
            <v>4078990</v>
          </cell>
          <cell r="C39">
            <v>12.2</v>
          </cell>
          <cell r="D39" t="str">
            <v>De 100 mm (4"), 45 grados</v>
          </cell>
          <cell r="E39" t="str">
            <v>un</v>
          </cell>
          <cell r="G39">
            <v>178309</v>
          </cell>
          <cell r="H39">
            <v>85865</v>
          </cell>
          <cell r="I39">
            <v>114500.97749999999</v>
          </cell>
          <cell r="J39">
            <v>0</v>
          </cell>
        </row>
        <row r="40">
          <cell r="A40">
            <v>4078990</v>
          </cell>
          <cell r="C40">
            <v>12.3</v>
          </cell>
          <cell r="D40" t="str">
            <v>De 100 mm (4"), 22,50 grados</v>
          </cell>
          <cell r="E40" t="str">
            <v>un</v>
          </cell>
          <cell r="G40">
            <v>61225</v>
          </cell>
          <cell r="H40">
            <v>73105</v>
          </cell>
          <cell r="I40">
            <v>97485.517499999987</v>
          </cell>
          <cell r="J40">
            <v>0</v>
          </cell>
        </row>
        <row r="41">
          <cell r="A41">
            <v>4078990</v>
          </cell>
          <cell r="C41">
            <v>12.4</v>
          </cell>
          <cell r="D41" t="str">
            <v>De 100 mm (4"), 11,25 grados</v>
          </cell>
          <cell r="E41" t="str">
            <v>un</v>
          </cell>
          <cell r="G41">
            <v>61095</v>
          </cell>
          <cell r="H41">
            <v>73105</v>
          </cell>
          <cell r="I41">
            <v>97485.517499999987</v>
          </cell>
          <cell r="J41">
            <v>0</v>
          </cell>
        </row>
        <row r="42">
          <cell r="A42">
            <v>4078990</v>
          </cell>
          <cell r="C42">
            <v>12.5</v>
          </cell>
          <cell r="D42" t="str">
            <v>De 150 mm (6"), 90 grados</v>
          </cell>
          <cell r="E42" t="str">
            <v>un</v>
          </cell>
          <cell r="G42">
            <v>84875</v>
          </cell>
          <cell r="H42">
            <v>255194</v>
          </cell>
          <cell r="I42">
            <v>340301.19899999996</v>
          </cell>
          <cell r="J42">
            <v>0</v>
          </cell>
        </row>
        <row r="43">
          <cell r="A43">
            <v>4078990</v>
          </cell>
          <cell r="C43">
            <v>12.6</v>
          </cell>
          <cell r="D43" t="str">
            <v>De 150 mm (6"), 45 grados</v>
          </cell>
          <cell r="E43" t="str">
            <v>un</v>
          </cell>
          <cell r="G43">
            <v>178309</v>
          </cell>
          <cell r="H43">
            <v>179794</v>
          </cell>
          <cell r="I43">
            <v>239755.29899999997</v>
          </cell>
          <cell r="J43">
            <v>0</v>
          </cell>
        </row>
        <row r="44">
          <cell r="A44">
            <v>4078990</v>
          </cell>
          <cell r="C44">
            <v>12.7</v>
          </cell>
          <cell r="D44" t="str">
            <v>De 150 mm (6"), 22,50 grados</v>
          </cell>
          <cell r="E44" t="str">
            <v>un</v>
          </cell>
          <cell r="G44">
            <v>61225</v>
          </cell>
          <cell r="H44">
            <v>163554</v>
          </cell>
          <cell r="I44">
            <v>218099.25899999999</v>
          </cell>
          <cell r="J44">
            <v>0</v>
          </cell>
        </row>
        <row r="45">
          <cell r="A45">
            <v>4078990</v>
          </cell>
          <cell r="C45">
            <v>12.8</v>
          </cell>
          <cell r="D45" t="str">
            <v>De 150 mm (6"), 11,25 grados</v>
          </cell>
          <cell r="E45" t="str">
            <v>un</v>
          </cell>
          <cell r="G45">
            <v>61095</v>
          </cell>
          <cell r="H45">
            <v>153204</v>
          </cell>
          <cell r="I45">
            <v>204297.53399999999</v>
          </cell>
          <cell r="J45">
            <v>0</v>
          </cell>
        </row>
        <row r="46">
          <cell r="A46">
            <v>4078990</v>
          </cell>
          <cell r="C46">
            <v>12.9</v>
          </cell>
          <cell r="D46" t="str">
            <v>De 200 mm (8"), 90 grados</v>
          </cell>
          <cell r="E46" t="str">
            <v>un</v>
          </cell>
          <cell r="G46">
            <v>84875</v>
          </cell>
          <cell r="H46">
            <v>443863</v>
          </cell>
          <cell r="I46">
            <v>591891.31049999991</v>
          </cell>
          <cell r="J46">
            <v>0</v>
          </cell>
        </row>
        <row r="47">
          <cell r="A47">
            <v>4078990</v>
          </cell>
          <cell r="C47">
            <v>12.1</v>
          </cell>
          <cell r="D47" t="str">
            <v>De 200 mm (8"), 45 grados</v>
          </cell>
          <cell r="E47" t="str">
            <v>un</v>
          </cell>
          <cell r="G47">
            <v>178309</v>
          </cell>
          <cell r="H47">
            <v>359183</v>
          </cell>
          <cell r="I47">
            <v>478970.53049999999</v>
          </cell>
          <cell r="J47">
            <v>0</v>
          </cell>
        </row>
        <row r="48">
          <cell r="A48">
            <v>4078990</v>
          </cell>
          <cell r="C48">
            <v>12.11</v>
          </cell>
          <cell r="D48" t="str">
            <v>De 200 mm (8"), 22,50 grados</v>
          </cell>
          <cell r="E48" t="str">
            <v>un</v>
          </cell>
          <cell r="G48">
            <v>61225</v>
          </cell>
          <cell r="I48">
            <v>0</v>
          </cell>
          <cell r="J48">
            <v>0</v>
          </cell>
        </row>
        <row r="49">
          <cell r="A49">
            <v>4078990</v>
          </cell>
          <cell r="C49">
            <v>12.12</v>
          </cell>
          <cell r="D49" t="str">
            <v>De 200 mm (8"), 11,25 grados</v>
          </cell>
          <cell r="E49" t="str">
            <v>un</v>
          </cell>
          <cell r="G49">
            <v>61095</v>
          </cell>
          <cell r="I49">
            <v>0</v>
          </cell>
          <cell r="J49">
            <v>0</v>
          </cell>
        </row>
        <row r="50">
          <cell r="A50">
            <v>4078990</v>
          </cell>
          <cell r="B50" t="str">
            <v>701, 701.2, 706</v>
          </cell>
          <cell r="C50">
            <v>13</v>
          </cell>
          <cell r="D50" t="str">
            <v>Suministro, transporte y colocación de tees en hierro dúctil en los siguientes diámetros:</v>
          </cell>
          <cell r="I50">
            <v>0</v>
          </cell>
          <cell r="J50">
            <v>0</v>
          </cell>
        </row>
        <row r="51">
          <cell r="A51">
            <v>4078990</v>
          </cell>
          <cell r="C51">
            <v>13.1</v>
          </cell>
          <cell r="D51" t="str">
            <v>De 100mm x 100mm (4"x4")</v>
          </cell>
          <cell r="E51" t="str">
            <v>un</v>
          </cell>
          <cell r="G51">
            <v>79073</v>
          </cell>
          <cell r="H51">
            <v>109630</v>
          </cell>
          <cell r="I51">
            <v>146191.60499999998</v>
          </cell>
          <cell r="J51">
            <v>0</v>
          </cell>
        </row>
        <row r="52">
          <cell r="A52">
            <v>4078990</v>
          </cell>
          <cell r="C52">
            <v>13.2</v>
          </cell>
          <cell r="D52" t="str">
            <v>De 100 mm x 75 mm (4" x 3")</v>
          </cell>
          <cell r="E52" t="str">
            <v>un</v>
          </cell>
          <cell r="G52">
            <v>168813</v>
          </cell>
          <cell r="H52">
            <v>90287</v>
          </cell>
          <cell r="I52">
            <v>120397.71449999999</v>
          </cell>
          <cell r="J52">
            <v>0</v>
          </cell>
        </row>
        <row r="53">
          <cell r="A53">
            <v>4078990</v>
          </cell>
          <cell r="C53">
            <v>13.3</v>
          </cell>
          <cell r="D53" t="str">
            <v>De 150 mm x 150 mm (6" x 6")</v>
          </cell>
          <cell r="E53" t="str">
            <v>un</v>
          </cell>
          <cell r="G53">
            <v>168813</v>
          </cell>
          <cell r="H53">
            <v>228014</v>
          </cell>
          <cell r="I53">
            <v>304056.66899999999</v>
          </cell>
          <cell r="J53">
            <v>0</v>
          </cell>
        </row>
        <row r="54">
          <cell r="A54">
            <v>4078990</v>
          </cell>
          <cell r="C54">
            <v>13.4</v>
          </cell>
          <cell r="D54" t="str">
            <v>De 150 mm x 100 mm (6" x 4")</v>
          </cell>
          <cell r="E54" t="str">
            <v>un</v>
          </cell>
          <cell r="G54">
            <v>168813</v>
          </cell>
          <cell r="H54">
            <v>215254</v>
          </cell>
          <cell r="I54">
            <v>287041.20899999997</v>
          </cell>
          <cell r="J54">
            <v>0</v>
          </cell>
        </row>
        <row r="55">
          <cell r="A55">
            <v>4078990</v>
          </cell>
          <cell r="C55">
            <v>13.5</v>
          </cell>
          <cell r="D55" t="str">
            <v>De 200 mm x 200 mm (8" x 8")</v>
          </cell>
          <cell r="E55" t="str">
            <v>un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4078990</v>
          </cell>
          <cell r="C56">
            <v>13.6</v>
          </cell>
          <cell r="D56" t="str">
            <v>De 200 mm x 150 mm (8" x 6")</v>
          </cell>
          <cell r="E56" t="str">
            <v>un</v>
          </cell>
          <cell r="H56">
            <v>365394</v>
          </cell>
          <cell r="I56">
            <v>487252.89899999998</v>
          </cell>
          <cell r="J56">
            <v>0</v>
          </cell>
        </row>
        <row r="57">
          <cell r="A57">
            <v>4078990</v>
          </cell>
          <cell r="C57">
            <v>13.7</v>
          </cell>
          <cell r="D57" t="str">
            <v>De 200 mm x 100 mm (8" x 4")</v>
          </cell>
          <cell r="E57" t="str">
            <v>un</v>
          </cell>
          <cell r="H57">
            <v>365394</v>
          </cell>
          <cell r="I57">
            <v>487252.89899999998</v>
          </cell>
          <cell r="J57">
            <v>0</v>
          </cell>
        </row>
        <row r="59">
          <cell r="B59" t="str">
            <v>701, 701.2, 701.7, 706</v>
          </cell>
          <cell r="C59">
            <v>11</v>
          </cell>
          <cell r="D59" t="str">
            <v>Suministro, transporte y colocación de tees en hierro fundido o hierro ductil para hierro dúctil, en los siguientes diámetros:</v>
          </cell>
          <cell r="F59">
            <v>0</v>
          </cell>
        </row>
        <row r="60">
          <cell r="F60">
            <v>0</v>
          </cell>
        </row>
        <row r="61">
          <cell r="A61">
            <v>4072345</v>
          </cell>
          <cell r="C61">
            <v>11.1</v>
          </cell>
          <cell r="D61" t="str">
            <v>150 mm x 150 mm (6" x 6")</v>
          </cell>
          <cell r="E61" t="str">
            <v>un</v>
          </cell>
          <cell r="F61">
            <v>2</v>
          </cell>
          <cell r="H61">
            <v>230038</v>
          </cell>
          <cell r="I61">
            <v>306755.67299999995</v>
          </cell>
          <cell r="J61">
            <v>613511.3459999999</v>
          </cell>
        </row>
        <row r="62">
          <cell r="F62">
            <v>0</v>
          </cell>
        </row>
        <row r="63">
          <cell r="B63" t="str">
            <v>701, 701.2,  701.3,  701.7, 706</v>
          </cell>
          <cell r="C63">
            <v>12</v>
          </cell>
          <cell r="D63" t="str">
            <v>Suministro, transporte y colocación de codos de hierro fundido o hierro dúctil para hierro dúctil, en los siguientes diámetros:</v>
          </cell>
        </row>
        <row r="64">
          <cell r="A64">
            <v>4072174</v>
          </cell>
          <cell r="C64">
            <v>12.1</v>
          </cell>
          <cell r="D64" t="str">
            <v>150  mm (6") de 22.5°</v>
          </cell>
          <cell r="E64" t="str">
            <v>un</v>
          </cell>
          <cell r="F64">
            <v>7</v>
          </cell>
          <cell r="H64">
            <v>165240</v>
          </cell>
          <cell r="I64">
            <v>220347.53999999998</v>
          </cell>
          <cell r="J64">
            <v>1542432.7799999998</v>
          </cell>
        </row>
        <row r="66">
          <cell r="A66">
            <v>4072192</v>
          </cell>
          <cell r="C66">
            <v>12.2</v>
          </cell>
          <cell r="D66" t="str">
            <v>150  mm  (6") de 11.25°</v>
          </cell>
          <cell r="E66" t="str">
            <v>un</v>
          </cell>
          <cell r="F66">
            <v>6</v>
          </cell>
          <cell r="H66">
            <v>154047</v>
          </cell>
          <cell r="I66">
            <v>205421.67449999999</v>
          </cell>
          <cell r="J66">
            <v>1232530.047</v>
          </cell>
        </row>
        <row r="68">
          <cell r="A68">
            <v>4072124</v>
          </cell>
          <cell r="C68">
            <v>12.3</v>
          </cell>
          <cell r="D68" t="str">
            <v>150 mm (16") de 90°</v>
          </cell>
          <cell r="E68" t="str">
            <v>un</v>
          </cell>
          <cell r="F68">
            <v>1</v>
          </cell>
          <cell r="H68">
            <v>256880</v>
          </cell>
          <cell r="I68">
            <v>342549.48</v>
          </cell>
          <cell r="J68">
            <v>342549.48</v>
          </cell>
        </row>
        <row r="70">
          <cell r="A70">
            <v>4072152</v>
          </cell>
          <cell r="C70">
            <v>12.4</v>
          </cell>
          <cell r="D70" t="str">
            <v>150 mm  (6") de 45°</v>
          </cell>
          <cell r="E70" t="str">
            <v>un</v>
          </cell>
          <cell r="F70">
            <v>9</v>
          </cell>
          <cell r="H70">
            <v>181480</v>
          </cell>
          <cell r="I70">
            <v>242003.58</v>
          </cell>
          <cell r="J70">
            <v>2178032.2199999997</v>
          </cell>
        </row>
        <row r="72">
          <cell r="B72" t="str">
            <v>707, 707.A1</v>
          </cell>
          <cell r="C72">
            <v>13</v>
          </cell>
          <cell r="D72" t="str">
            <v>Construcción de cajas para  válvulas incluye tapa y marco, según esquema No.1 de la norma 707</v>
          </cell>
        </row>
        <row r="73">
          <cell r="A73">
            <v>4079302</v>
          </cell>
          <cell r="C73">
            <v>13.1</v>
          </cell>
          <cell r="D73" t="str">
            <v xml:space="preserve">Para válvulas de  diámetro  6 "  </v>
          </cell>
          <cell r="E73" t="str">
            <v>un</v>
          </cell>
          <cell r="F73">
            <v>2</v>
          </cell>
          <cell r="G73">
            <v>140354</v>
          </cell>
          <cell r="H73">
            <v>134682</v>
          </cell>
          <cell r="I73">
            <v>179598.44699999999</v>
          </cell>
          <cell r="J73">
            <v>359196.89399999997</v>
          </cell>
        </row>
        <row r="74">
          <cell r="A74">
            <v>4079302</v>
          </cell>
          <cell r="C74">
            <v>13.2</v>
          </cell>
          <cell r="D74" t="str">
            <v xml:space="preserve">Para válvulas de  diámetro  2 "  </v>
          </cell>
          <cell r="E74" t="str">
            <v>un</v>
          </cell>
          <cell r="F74">
            <v>2</v>
          </cell>
          <cell r="G74">
            <v>140354</v>
          </cell>
          <cell r="H74">
            <v>134682</v>
          </cell>
          <cell r="I74">
            <v>179598.44699999999</v>
          </cell>
          <cell r="J74">
            <v>359196.89399999997</v>
          </cell>
        </row>
        <row r="76">
          <cell r="B76" t="str">
            <v>702, 702.1 y 702.1.A1</v>
          </cell>
          <cell r="C76">
            <v>14</v>
          </cell>
          <cell r="D76" t="str">
            <v>Transporte y colocación de válvulas de compuerta elástica de vástago no ascendente extremo CxC (junta perdida con empaque), en los siguientes diámetros:</v>
          </cell>
        </row>
        <row r="77">
          <cell r="A77">
            <v>4077725</v>
          </cell>
          <cell r="C77">
            <v>24.1</v>
          </cell>
          <cell r="D77" t="str">
            <v xml:space="preserve">De 50 mm (2") </v>
          </cell>
          <cell r="E77" t="str">
            <v>un</v>
          </cell>
          <cell r="F77">
            <v>2</v>
          </cell>
          <cell r="H77">
            <v>23200</v>
          </cell>
          <cell r="I77">
            <v>30937.199999999997</v>
          </cell>
          <cell r="J77">
            <v>61874.399999999994</v>
          </cell>
        </row>
        <row r="78">
          <cell r="A78">
            <v>4078208</v>
          </cell>
          <cell r="C78">
            <v>14.1</v>
          </cell>
          <cell r="D78" t="str">
            <v xml:space="preserve">De 150 mm (6") </v>
          </cell>
          <cell r="E78" t="str">
            <v>un</v>
          </cell>
          <cell r="F78">
            <v>2</v>
          </cell>
          <cell r="H78">
            <v>40162</v>
          </cell>
          <cell r="I78">
            <v>53556.026999999995</v>
          </cell>
          <cell r="J78">
            <v>107112.05399999999</v>
          </cell>
        </row>
        <row r="79">
          <cell r="B79" t="str">
            <v>411,    411.A1</v>
          </cell>
          <cell r="C79">
            <v>15</v>
          </cell>
          <cell r="D79" t="str">
            <v>Cortes de tubería  (incluye biselada)</v>
          </cell>
          <cell r="I79">
            <v>0</v>
          </cell>
          <cell r="J79">
            <v>0</v>
          </cell>
        </row>
        <row r="80">
          <cell r="C80">
            <v>15.1</v>
          </cell>
          <cell r="D80" t="str">
            <v>Con acetileno</v>
          </cell>
          <cell r="E80" t="str">
            <v>cm</v>
          </cell>
          <cell r="G80">
            <v>611</v>
          </cell>
          <cell r="I80">
            <v>0</v>
          </cell>
          <cell r="J80">
            <v>0</v>
          </cell>
        </row>
        <row r="81">
          <cell r="C81">
            <v>15.2</v>
          </cell>
          <cell r="D81" t="str">
            <v>Sin acetileno</v>
          </cell>
          <cell r="E81" t="str">
            <v>cm</v>
          </cell>
          <cell r="G81">
            <v>611</v>
          </cell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B83" t="str">
            <v>411, 411.A.1</v>
          </cell>
          <cell r="C83">
            <v>16</v>
          </cell>
          <cell r="D83" t="str">
            <v>Suministro, transporte y colocación de cordón de soldadura completo</v>
          </cell>
          <cell r="E83" t="str">
            <v>cm</v>
          </cell>
          <cell r="G83">
            <v>826</v>
          </cell>
          <cell r="I83">
            <v>0</v>
          </cell>
          <cell r="J83">
            <v>0</v>
          </cell>
        </row>
        <row r="84">
          <cell r="B84" t="str">
            <v>711, 702.N4</v>
          </cell>
          <cell r="C84">
            <v>27</v>
          </cell>
          <cell r="D84" t="str">
            <v>Retiro de válvulas de compuerta e hidrantes y reintegro al almacén de EPM en Guayabal, tal y como se encuentren en el terreno, en cualquier diámetro</v>
          </cell>
          <cell r="E84" t="str">
            <v>un</v>
          </cell>
          <cell r="I84">
            <v>0</v>
          </cell>
          <cell r="J84">
            <v>0</v>
          </cell>
        </row>
        <row r="86">
          <cell r="B86" t="str">
            <v>703, 703.A1</v>
          </cell>
          <cell r="C86">
            <v>17</v>
          </cell>
          <cell r="D86" t="str">
            <v xml:space="preserve">Transporte y colocación de hidrante suministrado por EPM (no incluye la válvula), en los siguientes diámetros. </v>
          </cell>
        </row>
        <row r="87">
          <cell r="A87">
            <v>4078716</v>
          </cell>
          <cell r="C87">
            <v>15.1</v>
          </cell>
          <cell r="D87" t="str">
            <v xml:space="preserve">De  100 mm (4") </v>
          </cell>
          <cell r="E87" t="str">
            <v>un</v>
          </cell>
          <cell r="F87">
            <v>3</v>
          </cell>
          <cell r="G87">
            <v>30104</v>
          </cell>
          <cell r="H87">
            <v>67049</v>
          </cell>
          <cell r="I87">
            <v>89409.841499999995</v>
          </cell>
          <cell r="J87">
            <v>268229.5245</v>
          </cell>
        </row>
        <row r="89">
          <cell r="A89">
            <v>4042117</v>
          </cell>
          <cell r="B89" t="str">
            <v>423.N1</v>
          </cell>
          <cell r="C89">
            <v>16</v>
          </cell>
          <cell r="D89" t="str">
            <v>Suministro, transporte e instalación de cinta en polietileno para señalización de redes de acueducto</v>
          </cell>
          <cell r="E89" t="str">
            <v>m</v>
          </cell>
          <cell r="F89">
            <v>280</v>
          </cell>
          <cell r="H89">
            <v>1082</v>
          </cell>
          <cell r="I89">
            <v>1442.847</v>
          </cell>
          <cell r="J89">
            <v>403997.16</v>
          </cell>
        </row>
        <row r="91">
          <cell r="B91" t="str">
            <v>702.2, 702.2A1</v>
          </cell>
          <cell r="C91">
            <v>17</v>
          </cell>
          <cell r="D91" t="str">
            <v>Suministro, transporte y colocación de válvulas reguladoras de presión, incluye las reducciones niples de acero soldados y roscados, bridas, válvula de admisión y expulsión de aire, válvula de guarda, manómetros, filtro en Y, válvulas auxiliares de entrad</v>
          </cell>
        </row>
        <row r="92">
          <cell r="A92">
            <v>4078414</v>
          </cell>
          <cell r="C92">
            <v>17.100000000000001</v>
          </cell>
          <cell r="D92" t="str">
            <v>75 mm (3")</v>
          </cell>
          <cell r="E92" t="str">
            <v>un</v>
          </cell>
          <cell r="F92">
            <v>2</v>
          </cell>
          <cell r="H92">
            <v>2319080</v>
          </cell>
          <cell r="I92">
            <v>3092493.1799999997</v>
          </cell>
          <cell r="J92">
            <v>6184986.3599999994</v>
          </cell>
        </row>
        <row r="94">
          <cell r="B94">
            <v>707</v>
          </cell>
          <cell r="C94">
            <v>18</v>
          </cell>
          <cell r="D94" t="str">
            <v>Construcción de cajas para estación reguladora de presión según plano ACC-02-05-0119-16, se incluye excavación, lleno y botada de escombros, en los siguientes diámetros:</v>
          </cell>
        </row>
        <row r="95">
          <cell r="A95">
            <v>4079320</v>
          </cell>
          <cell r="C95">
            <v>18.100000000000001</v>
          </cell>
          <cell r="D95" t="str">
            <v>75 mm (3")</v>
          </cell>
          <cell r="E95" t="str">
            <v>un</v>
          </cell>
          <cell r="F95">
            <v>2</v>
          </cell>
          <cell r="H95">
            <v>1451620</v>
          </cell>
          <cell r="I95">
            <v>1935735.2699999998</v>
          </cell>
          <cell r="J95">
            <v>3871470.5399999996</v>
          </cell>
        </row>
        <row r="97">
          <cell r="D97" t="str">
            <v>ACTIVIDADES COMPLEMENTARIAS</v>
          </cell>
        </row>
        <row r="98">
          <cell r="A98">
            <v>4051101</v>
          </cell>
          <cell r="B98" t="str">
            <v>306, 306.A1,   307</v>
          </cell>
          <cell r="C98">
            <v>19</v>
          </cell>
          <cell r="D98" t="str">
            <v>Suministro, transporte y colocación de concreto (incluye aditivos requeridos por la mezcla), de f'c=21 MPa (210 kg/cm2) para vaciado de anclajes, fundaciones, apoyos de la tubería</v>
          </cell>
          <cell r="E98" t="str">
            <v>m3</v>
          </cell>
          <cell r="F98">
            <v>10</v>
          </cell>
          <cell r="G98">
            <v>201419</v>
          </cell>
          <cell r="H98">
            <v>206324</v>
          </cell>
          <cell r="I98">
            <v>275133.054</v>
          </cell>
          <cell r="J98">
            <v>2751330.54</v>
          </cell>
        </row>
        <row r="100">
          <cell r="B100">
            <v>601</v>
          </cell>
          <cell r="C100">
            <v>20</v>
          </cell>
          <cell r="D100" t="str">
            <v>Suministro, transporte, figuración y colocación de acero de refuerzo, en los siguientes diametros:</v>
          </cell>
        </row>
        <row r="101">
          <cell r="A101">
            <v>4060122</v>
          </cell>
          <cell r="C101">
            <v>20.100000000000001</v>
          </cell>
          <cell r="D101" t="str">
            <v>9,52 mm  (3/8"), grado 60</v>
          </cell>
          <cell r="E101" t="str">
            <v>Kg</v>
          </cell>
          <cell r="F101">
            <v>50</v>
          </cell>
          <cell r="G101">
            <v>0</v>
          </cell>
          <cell r="H101">
            <v>3162</v>
          </cell>
          <cell r="I101">
            <v>4216.527</v>
          </cell>
          <cell r="J101">
            <v>210826.35</v>
          </cell>
        </row>
        <row r="102">
          <cell r="A102">
            <v>4060120</v>
          </cell>
          <cell r="C102">
            <v>20.2</v>
          </cell>
          <cell r="D102" t="str">
            <v>12,70 mm  (1/2"), grado 60</v>
          </cell>
          <cell r="E102" t="str">
            <v>Kg</v>
          </cell>
          <cell r="F102">
            <v>250</v>
          </cell>
          <cell r="G102">
            <v>0</v>
          </cell>
          <cell r="H102">
            <v>2244</v>
          </cell>
          <cell r="I102">
            <v>2992.3739999999998</v>
          </cell>
          <cell r="J102">
            <v>748093.5</v>
          </cell>
        </row>
        <row r="104">
          <cell r="B104" t="str">
            <v>422.N1</v>
          </cell>
          <cell r="C104">
            <v>21</v>
          </cell>
          <cell r="D104" t="str">
            <v>Mano de obra (incluye prestaciones sociales, y herramienta menor)</v>
          </cell>
        </row>
        <row r="105">
          <cell r="A105">
            <v>4042152</v>
          </cell>
          <cell r="C105">
            <v>21.1</v>
          </cell>
          <cell r="D105" t="str">
            <v>Oficial</v>
          </cell>
          <cell r="E105" t="str">
            <v>h</v>
          </cell>
          <cell r="F105">
            <v>56</v>
          </cell>
          <cell r="G105">
            <v>6500</v>
          </cell>
          <cell r="H105">
            <v>8395</v>
          </cell>
          <cell r="I105">
            <v>11194.7325</v>
          </cell>
          <cell r="J105">
            <v>626905.02</v>
          </cell>
        </row>
        <row r="106">
          <cell r="A106">
            <v>4042150</v>
          </cell>
          <cell r="C106">
            <v>21.2</v>
          </cell>
          <cell r="D106" t="str">
            <v>Ayudante</v>
          </cell>
          <cell r="E106" t="str">
            <v>h</v>
          </cell>
          <cell r="F106">
            <v>150</v>
          </cell>
          <cell r="G106">
            <v>12000</v>
          </cell>
          <cell r="H106">
            <v>4095</v>
          </cell>
          <cell r="I106">
            <v>5460.6824999999999</v>
          </cell>
          <cell r="J106">
            <v>819102.375</v>
          </cell>
        </row>
        <row r="107">
          <cell r="G107" t="str">
            <v>SUBTOTAL     $</v>
          </cell>
          <cell r="J107">
            <v>40201081.840500005</v>
          </cell>
        </row>
        <row r="109">
          <cell r="D109" t="str">
            <v>VALOR TOTAL DE LAS OBRAS ( en números)</v>
          </cell>
        </row>
        <row r="110">
          <cell r="D110" t="str">
            <v xml:space="preserve">VALOR TOTAL DE LAS OBRAS ( en letras) </v>
          </cell>
        </row>
        <row r="111">
          <cell r="D111" t="str">
            <v xml:space="preserve">PLAZO (en días comunes o solares, cuarenta y cinco dias) </v>
          </cell>
        </row>
        <row r="113">
          <cell r="D113" t="str">
            <v>LOS PRECIOS ANTERIORES SON A TODO COSTO (incluyen costos directos más indirectos)</v>
          </cell>
        </row>
        <row r="114">
          <cell r="D114" t="str">
            <v>ADMINISTRACIÓN                                        21.50  %</v>
          </cell>
        </row>
        <row r="115">
          <cell r="D115" t="str">
            <v>IMPREVISTOS                                                 2.00  %</v>
          </cell>
        </row>
        <row r="116">
          <cell r="D116" t="str">
            <v>UTILIDADES                                                    6.00   %</v>
          </cell>
        </row>
        <row r="117">
          <cell r="D117" t="str">
            <v>IMPACTO COMUNITARIO                            47.85  %</v>
          </cell>
        </row>
        <row r="118">
          <cell r="D118" t="str">
            <v xml:space="preserve">TOTAL SUMA AIU                                          33.35  %               </v>
          </cell>
        </row>
        <row r="119">
          <cell r="D119" t="str">
            <v>OTROS (especificar y soportar)                             %</v>
          </cell>
        </row>
        <row r="124">
          <cell r="C124" t="str">
            <v>FIRMA DEL PROPONENTE</v>
          </cell>
          <cell r="E124" t="str">
            <v>FIRMA DEL INGENIERO QUE ABONA LA PROPUESTA</v>
          </cell>
        </row>
        <row r="129">
          <cell r="D129" t="str">
            <v xml:space="preserve">Zona Sur </v>
          </cell>
        </row>
        <row r="130">
          <cell r="D130" t="str">
            <v>Plan de la Infraestructura</v>
          </cell>
        </row>
        <row r="131">
          <cell r="D131" t="str">
            <v>En abril 21 de 2004 :</v>
          </cell>
        </row>
        <row r="133">
          <cell r="H133">
            <v>40201082</v>
          </cell>
        </row>
        <row r="134">
          <cell r="H134">
            <v>1126112260</v>
          </cell>
        </row>
        <row r="135">
          <cell r="H135">
            <v>728763626</v>
          </cell>
        </row>
        <row r="136">
          <cell r="D136" t="str">
            <v xml:space="preserve">Lo que vale actualmente </v>
          </cell>
          <cell r="H136">
            <v>1895076968</v>
          </cell>
        </row>
        <row r="140">
          <cell r="H140">
            <v>580859771</v>
          </cell>
        </row>
        <row r="141">
          <cell r="H141">
            <v>83769871</v>
          </cell>
        </row>
        <row r="142">
          <cell r="H142">
            <v>31130992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1" refreshError="1"/>
      <sheetData sheetId="2" refreshError="1"/>
      <sheetData sheetId="3" refreshError="1">
        <row r="2">
          <cell r="A2">
            <v>1</v>
          </cell>
          <cell r="B2" t="str">
            <v>DESCAPOTE A MANO</v>
          </cell>
          <cell r="C2" t="str">
            <v>M2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</row>
        <row r="935">
          <cell r="A935">
            <v>1563</v>
          </cell>
        </row>
        <row r="936">
          <cell r="A936">
            <v>1564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55">
          <cell r="A955">
            <v>1799</v>
          </cell>
          <cell r="B955" t="str">
            <v>CANCHAS MULTIPLES 15X 30 MTS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</row>
        <row r="1619">
          <cell r="A1619">
            <v>2986</v>
          </cell>
          <cell r="B1619" t="str">
            <v>CANCHAS MULTIPLES 15X 30 MTS</v>
          </cell>
        </row>
        <row r="1620">
          <cell r="A1620">
            <v>2987</v>
          </cell>
          <cell r="B1620" t="str">
            <v>FORMALETERIA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</row>
        <row r="1660">
          <cell r="A1660">
            <v>3027</v>
          </cell>
        </row>
        <row r="1661">
          <cell r="A1661">
            <v>3028</v>
          </cell>
        </row>
        <row r="1662">
          <cell r="A1662">
            <v>3029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C1760" t="str">
            <v>UND</v>
          </cell>
        </row>
        <row r="1761">
          <cell r="A1761">
            <v>3128</v>
          </cell>
          <cell r="C1761" t="str">
            <v>UND</v>
          </cell>
        </row>
        <row r="1762">
          <cell r="A1762">
            <v>3129</v>
          </cell>
          <cell r="C1762" t="str">
            <v>UND</v>
          </cell>
        </row>
        <row r="1763">
          <cell r="A1763">
            <v>3130</v>
          </cell>
          <cell r="C1763" t="str">
            <v>UND</v>
          </cell>
        </row>
        <row r="1764">
          <cell r="A1764">
            <v>3131</v>
          </cell>
          <cell r="C1764" t="str">
            <v>ML</v>
          </cell>
        </row>
        <row r="1765">
          <cell r="A1765">
            <v>3132</v>
          </cell>
          <cell r="C1765" t="str">
            <v>ML</v>
          </cell>
        </row>
        <row r="1766">
          <cell r="A1766">
            <v>3133</v>
          </cell>
          <cell r="C1766" t="str">
            <v>ML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C1770" t="str">
            <v>ML</v>
          </cell>
        </row>
        <row r="1771">
          <cell r="A1771">
            <v>3138</v>
          </cell>
          <cell r="C1771" t="str">
            <v>ML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C1801" t="str">
            <v>ML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</row>
        <row r="1810">
          <cell r="A1810">
            <v>3177</v>
          </cell>
        </row>
        <row r="1811">
          <cell r="A1811">
            <v>3178</v>
          </cell>
        </row>
        <row r="1812">
          <cell r="A1812">
            <v>3179</v>
          </cell>
        </row>
        <row r="1813">
          <cell r="A1813">
            <v>3180</v>
          </cell>
        </row>
        <row r="1814">
          <cell r="A1814">
            <v>3181</v>
          </cell>
        </row>
        <row r="1815">
          <cell r="A1815">
            <v>3182</v>
          </cell>
        </row>
        <row r="1816">
          <cell r="A1816">
            <v>3183</v>
          </cell>
        </row>
        <row r="1817">
          <cell r="A1817">
            <v>3184</v>
          </cell>
        </row>
        <row r="1818">
          <cell r="A1818">
            <v>3185</v>
          </cell>
        </row>
        <row r="1819">
          <cell r="A1819">
            <v>3186</v>
          </cell>
        </row>
        <row r="1820">
          <cell r="A1820">
            <v>3187</v>
          </cell>
        </row>
        <row r="1821">
          <cell r="A1821">
            <v>3188</v>
          </cell>
        </row>
        <row r="1822">
          <cell r="A1822">
            <v>3189</v>
          </cell>
        </row>
        <row r="1823">
          <cell r="A1823">
            <v>3190</v>
          </cell>
        </row>
        <row r="1824">
          <cell r="A1824">
            <v>3191</v>
          </cell>
        </row>
        <row r="1825">
          <cell r="A1825">
            <v>3192</v>
          </cell>
        </row>
        <row r="1826">
          <cell r="A1826">
            <v>3193</v>
          </cell>
        </row>
        <row r="1827">
          <cell r="A1827">
            <v>3194</v>
          </cell>
        </row>
        <row r="1828">
          <cell r="A1828">
            <v>3195</v>
          </cell>
        </row>
        <row r="1829">
          <cell r="A1829">
            <v>3196</v>
          </cell>
        </row>
        <row r="1830">
          <cell r="A1830">
            <v>3197</v>
          </cell>
        </row>
        <row r="1831">
          <cell r="A1831">
            <v>3198</v>
          </cell>
        </row>
        <row r="1832">
          <cell r="A1832">
            <v>3199</v>
          </cell>
        </row>
        <row r="1833">
          <cell r="A1833">
            <v>3200</v>
          </cell>
        </row>
        <row r="1834">
          <cell r="A1834">
            <v>3201</v>
          </cell>
        </row>
        <row r="1835">
          <cell r="A1835">
            <v>3202</v>
          </cell>
        </row>
        <row r="1836">
          <cell r="A1836">
            <v>3203</v>
          </cell>
        </row>
        <row r="1837">
          <cell r="A1837">
            <v>3204</v>
          </cell>
        </row>
        <row r="1838">
          <cell r="A1838">
            <v>3205</v>
          </cell>
        </row>
        <row r="1839">
          <cell r="A1839">
            <v>3206</v>
          </cell>
        </row>
        <row r="1840">
          <cell r="A1840">
            <v>3207</v>
          </cell>
        </row>
        <row r="1841">
          <cell r="A1841">
            <v>3208</v>
          </cell>
        </row>
        <row r="1842">
          <cell r="A1842">
            <v>3209</v>
          </cell>
        </row>
        <row r="1843">
          <cell r="A1843">
            <v>3210</v>
          </cell>
        </row>
        <row r="1844">
          <cell r="A1844">
            <v>3211</v>
          </cell>
        </row>
        <row r="1845">
          <cell r="A1845">
            <v>3212</v>
          </cell>
        </row>
        <row r="1846">
          <cell r="A1846">
            <v>3213</v>
          </cell>
        </row>
        <row r="1847">
          <cell r="A1847">
            <v>3214</v>
          </cell>
        </row>
        <row r="1848">
          <cell r="A1848">
            <v>3215</v>
          </cell>
        </row>
        <row r="1849">
          <cell r="A1849">
            <v>3216</v>
          </cell>
        </row>
        <row r="1850">
          <cell r="A1850">
            <v>3217</v>
          </cell>
        </row>
        <row r="1851">
          <cell r="A1851">
            <v>3218</v>
          </cell>
        </row>
        <row r="1852">
          <cell r="A1852">
            <v>3219</v>
          </cell>
        </row>
        <row r="1853">
          <cell r="A1853">
            <v>3220</v>
          </cell>
        </row>
        <row r="1854">
          <cell r="A1854">
            <v>3221</v>
          </cell>
        </row>
        <row r="1855">
          <cell r="A1855">
            <v>3222</v>
          </cell>
        </row>
        <row r="1856">
          <cell r="A1856">
            <v>3223</v>
          </cell>
        </row>
        <row r="1857">
          <cell r="A1857">
            <v>3224</v>
          </cell>
        </row>
        <row r="1858">
          <cell r="A1858">
            <v>3225</v>
          </cell>
        </row>
        <row r="1859">
          <cell r="A1859">
            <v>3226</v>
          </cell>
        </row>
        <row r="1860">
          <cell r="A1860">
            <v>3227</v>
          </cell>
        </row>
        <row r="1861">
          <cell r="A1861">
            <v>3228</v>
          </cell>
        </row>
        <row r="1862">
          <cell r="A1862">
            <v>3229</v>
          </cell>
        </row>
        <row r="1863">
          <cell r="A1863">
            <v>3230</v>
          </cell>
        </row>
        <row r="1864">
          <cell r="A1864">
            <v>3231</v>
          </cell>
        </row>
        <row r="1865">
          <cell r="A1865">
            <v>3232</v>
          </cell>
        </row>
        <row r="1866">
          <cell r="A1866">
            <v>3233</v>
          </cell>
        </row>
        <row r="1867">
          <cell r="A1867">
            <v>3234</v>
          </cell>
        </row>
        <row r="1868">
          <cell r="A1868">
            <v>3235</v>
          </cell>
        </row>
        <row r="1869">
          <cell r="A1869">
            <v>3236</v>
          </cell>
        </row>
        <row r="1870">
          <cell r="A1870">
            <v>3237</v>
          </cell>
        </row>
        <row r="1871">
          <cell r="A1871">
            <v>3238</v>
          </cell>
        </row>
        <row r="1872">
          <cell r="A1872">
            <v>3239</v>
          </cell>
        </row>
        <row r="1873">
          <cell r="A1873">
            <v>3240</v>
          </cell>
        </row>
        <row r="1874">
          <cell r="A1874">
            <v>3241</v>
          </cell>
        </row>
        <row r="1875">
          <cell r="A1875">
            <v>3242</v>
          </cell>
        </row>
        <row r="1876">
          <cell r="A1876">
            <v>3243</v>
          </cell>
        </row>
        <row r="1877">
          <cell r="A1877">
            <v>3244</v>
          </cell>
        </row>
        <row r="1878">
          <cell r="A1878">
            <v>3245</v>
          </cell>
        </row>
        <row r="1879">
          <cell r="A1879">
            <v>3246</v>
          </cell>
        </row>
        <row r="1880">
          <cell r="A1880">
            <v>3247</v>
          </cell>
        </row>
        <row r="1881">
          <cell r="A1881">
            <v>3248</v>
          </cell>
        </row>
        <row r="1882">
          <cell r="A1882">
            <v>3249</v>
          </cell>
        </row>
        <row r="1883">
          <cell r="A1883">
            <v>3250</v>
          </cell>
        </row>
        <row r="1884">
          <cell r="A1884">
            <v>3251</v>
          </cell>
        </row>
        <row r="1885">
          <cell r="A1885">
            <v>3252</v>
          </cell>
        </row>
        <row r="1886">
          <cell r="A1886">
            <v>3253</v>
          </cell>
        </row>
        <row r="1887">
          <cell r="A1887">
            <v>3254</v>
          </cell>
        </row>
        <row r="1888">
          <cell r="A1888">
            <v>3255</v>
          </cell>
        </row>
        <row r="1889">
          <cell r="A1889">
            <v>3256</v>
          </cell>
        </row>
        <row r="1890">
          <cell r="A1890">
            <v>3257</v>
          </cell>
        </row>
        <row r="1891">
          <cell r="A1891">
            <v>3258</v>
          </cell>
        </row>
        <row r="1892">
          <cell r="A1892">
            <v>3259</v>
          </cell>
        </row>
        <row r="1893">
          <cell r="A1893">
            <v>3260</v>
          </cell>
        </row>
        <row r="1894">
          <cell r="A1894">
            <v>3261</v>
          </cell>
        </row>
        <row r="1895">
          <cell r="A1895">
            <v>3262</v>
          </cell>
        </row>
        <row r="1896">
          <cell r="A1896">
            <v>3263</v>
          </cell>
        </row>
        <row r="1897">
          <cell r="A1897">
            <v>3264</v>
          </cell>
        </row>
        <row r="1898">
          <cell r="A1898">
            <v>3265</v>
          </cell>
        </row>
        <row r="1899">
          <cell r="A1899">
            <v>3266</v>
          </cell>
        </row>
        <row r="1900">
          <cell r="A1900">
            <v>3267</v>
          </cell>
        </row>
        <row r="1901">
          <cell r="A1901">
            <v>3268</v>
          </cell>
        </row>
        <row r="1902">
          <cell r="A1902">
            <v>3269</v>
          </cell>
        </row>
        <row r="1903">
          <cell r="A1903">
            <v>3270</v>
          </cell>
        </row>
        <row r="1904">
          <cell r="A1904">
            <v>3271</v>
          </cell>
        </row>
        <row r="1905">
          <cell r="A1905">
            <v>3272</v>
          </cell>
        </row>
        <row r="1906">
          <cell r="A1906">
            <v>3273</v>
          </cell>
        </row>
        <row r="1907">
          <cell r="A1907">
            <v>3274</v>
          </cell>
        </row>
        <row r="1908">
          <cell r="A1908">
            <v>3275</v>
          </cell>
        </row>
        <row r="1909">
          <cell r="A1909">
            <v>3276</v>
          </cell>
        </row>
        <row r="1910">
          <cell r="A1910">
            <v>3277</v>
          </cell>
        </row>
        <row r="1911">
          <cell r="A1911">
            <v>3278</v>
          </cell>
        </row>
        <row r="1912">
          <cell r="A1912">
            <v>3279</v>
          </cell>
        </row>
        <row r="1913">
          <cell r="A1913">
            <v>3280</v>
          </cell>
        </row>
        <row r="1914">
          <cell r="A1914">
            <v>3281</v>
          </cell>
        </row>
        <row r="1915">
          <cell r="A1915">
            <v>3282</v>
          </cell>
        </row>
        <row r="1916">
          <cell r="A1916">
            <v>3283</v>
          </cell>
        </row>
        <row r="1917">
          <cell r="A1917">
            <v>3284</v>
          </cell>
        </row>
        <row r="1918">
          <cell r="A1918">
            <v>3285</v>
          </cell>
        </row>
        <row r="1919">
          <cell r="A1919">
            <v>3286</v>
          </cell>
        </row>
        <row r="1920">
          <cell r="A1920">
            <v>3287</v>
          </cell>
        </row>
        <row r="1921">
          <cell r="A1921">
            <v>3288</v>
          </cell>
        </row>
        <row r="1922">
          <cell r="A1922">
            <v>3289</v>
          </cell>
        </row>
        <row r="1923">
          <cell r="A1923">
            <v>3290</v>
          </cell>
        </row>
        <row r="1924">
          <cell r="A1924">
            <v>3291</v>
          </cell>
        </row>
        <row r="1925">
          <cell r="A1925">
            <v>3292</v>
          </cell>
        </row>
        <row r="1926">
          <cell r="A1926">
            <v>3293</v>
          </cell>
        </row>
        <row r="1927">
          <cell r="A1927">
            <v>3294</v>
          </cell>
        </row>
        <row r="1928">
          <cell r="A1928">
            <v>3295</v>
          </cell>
        </row>
        <row r="1929">
          <cell r="A1929">
            <v>3296</v>
          </cell>
        </row>
        <row r="1930">
          <cell r="A1930">
            <v>3297</v>
          </cell>
        </row>
        <row r="1931">
          <cell r="A1931">
            <v>3298</v>
          </cell>
        </row>
        <row r="1932">
          <cell r="A1932">
            <v>3299</v>
          </cell>
        </row>
        <row r="1933">
          <cell r="A1933">
            <v>3300</v>
          </cell>
        </row>
        <row r="1934">
          <cell r="A1934">
            <v>3301</v>
          </cell>
        </row>
        <row r="1935">
          <cell r="A1935">
            <v>3302</v>
          </cell>
        </row>
        <row r="1936">
          <cell r="A1936">
            <v>3303</v>
          </cell>
        </row>
        <row r="1937">
          <cell r="A1937">
            <v>3304</v>
          </cell>
        </row>
        <row r="1938">
          <cell r="A1938">
            <v>3305</v>
          </cell>
        </row>
        <row r="1939">
          <cell r="A1939">
            <v>3306</v>
          </cell>
        </row>
        <row r="1940">
          <cell r="A1940">
            <v>3307</v>
          </cell>
        </row>
        <row r="1941">
          <cell r="A1941">
            <v>3308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oncreto muros"/>
      <sheetName val="Acero Muros"/>
      <sheetName val="Pilas"/>
      <sheetName val=" Ppto Turbo 02 18"/>
      <sheetName val="Ppto SAO"/>
      <sheetName val="APUS"/>
      <sheetName val="Hoja4"/>
      <sheetName val="Ppto SAO Elecmecán"/>
    </sheetNames>
    <sheetDataSet>
      <sheetData sheetId="0"/>
      <sheetData sheetId="1"/>
      <sheetData sheetId="2">
        <row r="10">
          <cell r="AS10" t="str">
            <v>X</v>
          </cell>
        </row>
        <row r="11">
          <cell r="AS11" t="str">
            <v>Y</v>
          </cell>
        </row>
        <row r="12">
          <cell r="AS12" t="str">
            <v>Z</v>
          </cell>
        </row>
        <row r="16">
          <cell r="AS16" t="str">
            <v>EJE A</v>
          </cell>
        </row>
        <row r="17">
          <cell r="AS17" t="str">
            <v>EJE B</v>
          </cell>
        </row>
        <row r="18">
          <cell r="AS18" t="str">
            <v>EJE C</v>
          </cell>
        </row>
        <row r="19">
          <cell r="AS19" t="str">
            <v>EJE D</v>
          </cell>
        </row>
        <row r="20">
          <cell r="AS20" t="str">
            <v>EJE 1</v>
          </cell>
        </row>
        <row r="21">
          <cell r="AS21" t="str">
            <v>EJE 2</v>
          </cell>
        </row>
        <row r="22">
          <cell r="AS22" t="str">
            <v>EJE 3</v>
          </cell>
        </row>
        <row r="23">
          <cell r="AS23" t="str">
            <v>EJE 4</v>
          </cell>
        </row>
        <row r="24">
          <cell r="AS24" t="str">
            <v>EJE 5</v>
          </cell>
        </row>
        <row r="25">
          <cell r="AS25" t="str">
            <v>LOSA FONDO</v>
          </cell>
        </row>
        <row r="26">
          <cell r="AS26" t="str">
            <v>LOSA N0.00</v>
          </cell>
        </row>
        <row r="27">
          <cell r="AS27" t="str">
            <v>CONTRAFUERTE</v>
          </cell>
        </row>
        <row r="28">
          <cell r="AS28" t="str">
            <v>PEDESTAL</v>
          </cell>
        </row>
      </sheetData>
      <sheetData sheetId="3">
        <row r="1">
          <cell r="AW1">
            <v>3</v>
          </cell>
          <cell r="AX1">
            <v>0.56000000000000005</v>
          </cell>
        </row>
        <row r="2">
          <cell r="AW2">
            <v>4</v>
          </cell>
          <cell r="AX2">
            <v>0.99399999999999999</v>
          </cell>
        </row>
        <row r="3">
          <cell r="AW3">
            <v>5</v>
          </cell>
          <cell r="AX3">
            <v>1.552</v>
          </cell>
        </row>
        <row r="4">
          <cell r="AW4">
            <v>6</v>
          </cell>
          <cell r="AX4">
            <v>2.2349999999999999</v>
          </cell>
        </row>
        <row r="5">
          <cell r="AW5">
            <v>7</v>
          </cell>
          <cell r="AX5">
            <v>3.0419999999999998</v>
          </cell>
        </row>
        <row r="6">
          <cell r="AW6">
            <v>8</v>
          </cell>
          <cell r="AX6">
            <v>3.9729999999999999</v>
          </cell>
        </row>
      </sheetData>
      <sheetData sheetId="4"/>
      <sheetData sheetId="5">
        <row r="3">
          <cell r="A3" t="str">
            <v>Código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4. G1 Norte"/>
    </sheetNames>
    <sheetDataSet>
      <sheetData sheetId="0">
        <row r="5">
          <cell r="A5">
            <v>4010000</v>
          </cell>
          <cell r="B5" t="str">
            <v>ACTIVIDADES PRELIMINARES</v>
          </cell>
          <cell r="D5">
            <v>0</v>
          </cell>
          <cell r="E5">
            <v>0</v>
          </cell>
          <cell r="F5">
            <v>62910244</v>
          </cell>
        </row>
        <row r="6">
          <cell r="A6">
            <v>4015100</v>
          </cell>
          <cell r="B6" t="str">
            <v>DEMOL. DE CORDONES Y CUNETAS</v>
          </cell>
          <cell r="D6">
            <v>0</v>
          </cell>
          <cell r="E6">
            <v>0</v>
          </cell>
          <cell r="F6">
            <v>1676272</v>
          </cell>
        </row>
        <row r="7">
          <cell r="A7">
            <v>4015103</v>
          </cell>
          <cell r="B7" t="str">
            <v>Demolición de cordones</v>
          </cell>
          <cell r="C7" t="str">
            <v>m3</v>
          </cell>
          <cell r="D7">
            <v>26</v>
          </cell>
          <cell r="E7">
            <v>64472</v>
          </cell>
          <cell r="F7">
            <v>1676272</v>
          </cell>
        </row>
        <row r="8">
          <cell r="A8">
            <v>4015200</v>
          </cell>
          <cell r="B8" t="str">
            <v>DEMOLICIÓN DE ANDENES</v>
          </cell>
          <cell r="D8">
            <v>0</v>
          </cell>
          <cell r="E8">
            <v>0</v>
          </cell>
          <cell r="F8">
            <v>58275360</v>
          </cell>
        </row>
        <row r="9">
          <cell r="A9">
            <v>4015201</v>
          </cell>
          <cell r="B9" t="str">
            <v>Demolición de andenes</v>
          </cell>
          <cell r="C9" t="str">
            <v>m3</v>
          </cell>
          <cell r="D9">
            <v>990</v>
          </cell>
          <cell r="E9">
            <v>58864</v>
          </cell>
          <cell r="F9">
            <v>58275360</v>
          </cell>
        </row>
        <row r="10">
          <cell r="A10">
            <v>4015300</v>
          </cell>
          <cell r="B10" t="str">
            <v>DEMOL. C.I. Y TUB. CTO. EMPOT.</v>
          </cell>
          <cell r="D10">
            <v>0</v>
          </cell>
          <cell r="E10">
            <v>0</v>
          </cell>
          <cell r="F10">
            <v>198464</v>
          </cell>
        </row>
        <row r="11">
          <cell r="A11">
            <v>4015322</v>
          </cell>
          <cell r="B11" t="str">
            <v>Demolición de cajas válvulas</v>
          </cell>
          <cell r="C11" t="str">
            <v>un</v>
          </cell>
          <cell r="D11">
            <v>32</v>
          </cell>
          <cell r="E11">
            <v>6202</v>
          </cell>
          <cell r="F11">
            <v>198464</v>
          </cell>
        </row>
        <row r="12">
          <cell r="A12">
            <v>4015400</v>
          </cell>
          <cell r="B12" t="str">
            <v>DEMOLICIÓN DE SUMIDEROS</v>
          </cell>
          <cell r="D12">
            <v>0</v>
          </cell>
          <cell r="E12">
            <v>0</v>
          </cell>
          <cell r="F12">
            <v>209400</v>
          </cell>
        </row>
        <row r="13">
          <cell r="A13">
            <v>4015401</v>
          </cell>
          <cell r="B13" t="str">
            <v>Demolicion de sumideros</v>
          </cell>
          <cell r="C13" t="str">
            <v>un</v>
          </cell>
          <cell r="D13">
            <v>5</v>
          </cell>
          <cell r="E13">
            <v>41880</v>
          </cell>
          <cell r="F13">
            <v>209400</v>
          </cell>
        </row>
        <row r="14">
          <cell r="A14">
            <v>4015500</v>
          </cell>
          <cell r="B14" t="str">
            <v>DEMOLICIONES EN EDIFICACIONES</v>
          </cell>
          <cell r="D14">
            <v>0</v>
          </cell>
          <cell r="E14">
            <v>0</v>
          </cell>
          <cell r="F14">
            <v>2550748</v>
          </cell>
        </row>
        <row r="15">
          <cell r="A15">
            <v>4015521</v>
          </cell>
          <cell r="B15" t="str">
            <v>Demolición muro bloque y ladri</v>
          </cell>
          <cell r="C15" t="str">
            <v>m3</v>
          </cell>
          <cell r="D15">
            <v>10</v>
          </cell>
          <cell r="E15">
            <v>49846</v>
          </cell>
          <cell r="F15">
            <v>498460</v>
          </cell>
        </row>
        <row r="16">
          <cell r="A16">
            <v>4015536</v>
          </cell>
          <cell r="B16" t="str">
            <v>Demolición obras en concreto</v>
          </cell>
          <cell r="C16" t="str">
            <v>m3</v>
          </cell>
          <cell r="D16">
            <v>24</v>
          </cell>
          <cell r="E16">
            <v>85512</v>
          </cell>
          <cell r="F16">
            <v>2052288</v>
          </cell>
        </row>
        <row r="17">
          <cell r="A17">
            <v>0</v>
          </cell>
        </row>
        <row r="18">
          <cell r="A18">
            <v>4020000</v>
          </cell>
          <cell r="B18" t="str">
            <v>EXCAVACIONES Y LLENOS ESTRUCT.</v>
          </cell>
          <cell r="D18">
            <v>0</v>
          </cell>
          <cell r="E18">
            <v>0</v>
          </cell>
          <cell r="F18">
            <v>268584624</v>
          </cell>
        </row>
        <row r="19">
          <cell r="A19">
            <v>4021100</v>
          </cell>
          <cell r="B19" t="str">
            <v>EXCAVACIONES MAT. COMÚN SECO</v>
          </cell>
          <cell r="D19">
            <v>0</v>
          </cell>
          <cell r="E19">
            <v>0</v>
          </cell>
          <cell r="F19">
            <v>56438550</v>
          </cell>
        </row>
        <row r="20">
          <cell r="A20">
            <v>4021103</v>
          </cell>
          <cell r="B20" t="str">
            <v>Excavación mat. común seco&lt;2m</v>
          </cell>
          <cell r="C20" t="str">
            <v>m3</v>
          </cell>
          <cell r="D20">
            <v>5985</v>
          </cell>
          <cell r="E20">
            <v>9430</v>
          </cell>
          <cell r="F20">
            <v>56438550</v>
          </cell>
        </row>
        <row r="21">
          <cell r="A21">
            <v>4021300</v>
          </cell>
          <cell r="B21" t="str">
            <v>EXCAVACIONES EN ROCA</v>
          </cell>
          <cell r="D21">
            <v>0</v>
          </cell>
          <cell r="E21">
            <v>0</v>
          </cell>
          <cell r="F21">
            <v>18831890</v>
          </cell>
        </row>
        <row r="22">
          <cell r="A22">
            <v>4021303</v>
          </cell>
          <cell r="B22" t="str">
            <v>Excavación roca a cualq. prof.</v>
          </cell>
          <cell r="C22" t="str">
            <v>m3</v>
          </cell>
          <cell r="D22">
            <v>259</v>
          </cell>
          <cell r="E22">
            <v>72710</v>
          </cell>
          <cell r="F22">
            <v>18831890</v>
          </cell>
        </row>
        <row r="23">
          <cell r="A23">
            <v>4021500</v>
          </cell>
          <cell r="B23" t="str">
            <v>EXCAVACIÓN NICHOS Y OTROS</v>
          </cell>
          <cell r="D23">
            <v>0</v>
          </cell>
          <cell r="E23">
            <v>0</v>
          </cell>
          <cell r="F23">
            <v>39399984</v>
          </cell>
        </row>
        <row r="24">
          <cell r="A24">
            <v>4021503</v>
          </cell>
          <cell r="B24" t="str">
            <v>Excavac.lle y ap.nicho m.s&lt;2m In.bo</v>
          </cell>
          <cell r="C24" t="str">
            <v>m3</v>
          </cell>
          <cell r="D24">
            <v>1619</v>
          </cell>
          <cell r="E24">
            <v>24336</v>
          </cell>
          <cell r="F24">
            <v>39399984</v>
          </cell>
        </row>
        <row r="25">
          <cell r="A25">
            <v>4024100</v>
          </cell>
          <cell r="B25" t="str">
            <v>LLENOS EN ZANJAS Y APIQUES</v>
          </cell>
          <cell r="D25">
            <v>0</v>
          </cell>
          <cell r="E25">
            <v>0</v>
          </cell>
          <cell r="F25">
            <v>53014904</v>
          </cell>
        </row>
        <row r="26">
          <cell r="A26">
            <v>4024103</v>
          </cell>
          <cell r="B26" t="str">
            <v>Lleno ap.z. y apiq.material selecto</v>
          </cell>
          <cell r="C26" t="str">
            <v>m3</v>
          </cell>
          <cell r="D26">
            <v>1663</v>
          </cell>
          <cell r="E26">
            <v>10688</v>
          </cell>
          <cell r="F26">
            <v>17774144</v>
          </cell>
        </row>
        <row r="27">
          <cell r="A27">
            <v>4024112</v>
          </cell>
          <cell r="B27" t="str">
            <v>Lleno ap.z. y apiq. mat. prestamo</v>
          </cell>
          <cell r="C27" t="str">
            <v>m3</v>
          </cell>
          <cell r="D27">
            <v>1590</v>
          </cell>
          <cell r="E27">
            <v>22164</v>
          </cell>
          <cell r="F27">
            <v>35240760</v>
          </cell>
        </row>
        <row r="28">
          <cell r="A28">
            <v>4025000</v>
          </cell>
          <cell r="B28" t="str">
            <v>CARGUE, RETIRO Y BOTADA MAT.S.</v>
          </cell>
          <cell r="D28">
            <v>0</v>
          </cell>
          <cell r="E28">
            <v>0</v>
          </cell>
          <cell r="F28">
            <v>100899296</v>
          </cell>
        </row>
        <row r="29">
          <cell r="A29">
            <v>4025001</v>
          </cell>
          <cell r="B29" t="str">
            <v>Cargue,ret. y bot. m.sobran.</v>
          </cell>
          <cell r="C29" t="str">
            <v>m3</v>
          </cell>
          <cell r="D29">
            <v>4588</v>
          </cell>
          <cell r="E29">
            <v>21992</v>
          </cell>
          <cell r="F29">
            <v>100899296</v>
          </cell>
        </row>
        <row r="30">
          <cell r="A30">
            <v>0</v>
          </cell>
        </row>
        <row r="31">
          <cell r="A31">
            <v>4030000</v>
          </cell>
          <cell r="B31" t="str">
            <v>PAVIMENTOS</v>
          </cell>
          <cell r="D31">
            <v>0</v>
          </cell>
          <cell r="E31">
            <v>0</v>
          </cell>
          <cell r="F31">
            <v>264236671</v>
          </cell>
        </row>
        <row r="32">
          <cell r="A32">
            <v>4030100</v>
          </cell>
          <cell r="B32" t="str">
            <v>CORTE Y RETIRO DE PAVIMENTO</v>
          </cell>
          <cell r="D32">
            <v>0</v>
          </cell>
          <cell r="E32">
            <v>0</v>
          </cell>
          <cell r="F32">
            <v>30564947</v>
          </cell>
        </row>
        <row r="33">
          <cell r="A33">
            <v>4030101</v>
          </cell>
          <cell r="B33" t="str">
            <v>Corte y ret. pav. asf. e&lt; 10cm</v>
          </cell>
          <cell r="C33" t="str">
            <v>m3</v>
          </cell>
          <cell r="D33">
            <v>223</v>
          </cell>
          <cell r="E33">
            <v>57629</v>
          </cell>
          <cell r="F33">
            <v>12851267</v>
          </cell>
        </row>
        <row r="34">
          <cell r="A34">
            <v>4030103</v>
          </cell>
          <cell r="B34" t="str">
            <v>Corte y ret. pav. Cto. e&lt; 20cm</v>
          </cell>
          <cell r="C34" t="str">
            <v>m3</v>
          </cell>
          <cell r="D34">
            <v>240</v>
          </cell>
          <cell r="E34">
            <v>73807</v>
          </cell>
          <cell r="F34">
            <v>17713680</v>
          </cell>
        </row>
        <row r="35">
          <cell r="A35">
            <v>4030300</v>
          </cell>
          <cell r="B35" t="str">
            <v>BASE GRANULAR</v>
          </cell>
          <cell r="D35">
            <v>0</v>
          </cell>
          <cell r="E35">
            <v>0</v>
          </cell>
          <cell r="F35">
            <v>79287264</v>
          </cell>
        </row>
        <row r="36">
          <cell r="A36">
            <v>4030301</v>
          </cell>
          <cell r="B36" t="str">
            <v>STC y comp. base granular</v>
          </cell>
          <cell r="C36" t="str">
            <v>m3</v>
          </cell>
          <cell r="D36">
            <v>1407</v>
          </cell>
          <cell r="E36">
            <v>56352</v>
          </cell>
          <cell r="F36">
            <v>79287264</v>
          </cell>
        </row>
        <row r="37">
          <cell r="A37">
            <v>4030700</v>
          </cell>
          <cell r="B37" t="str">
            <v>CONCRETO ASFÁLTICO</v>
          </cell>
          <cell r="D37">
            <v>0</v>
          </cell>
          <cell r="E37">
            <v>0</v>
          </cell>
          <cell r="F37">
            <v>81025340</v>
          </cell>
        </row>
        <row r="38">
          <cell r="A38">
            <v>4030706</v>
          </cell>
          <cell r="B38" t="str">
            <v>STC C.pav.asf.z.y ap-proyectos</v>
          </cell>
          <cell r="C38" t="str">
            <v>m3</v>
          </cell>
          <cell r="D38">
            <v>212</v>
          </cell>
          <cell r="E38">
            <v>382195</v>
          </cell>
          <cell r="F38">
            <v>81025340</v>
          </cell>
        </row>
        <row r="39">
          <cell r="A39">
            <v>4030800</v>
          </cell>
          <cell r="B39" t="str">
            <v>PAVIMENTOS RÍGIDOS</v>
          </cell>
          <cell r="D39">
            <v>0</v>
          </cell>
          <cell r="E39">
            <v>0</v>
          </cell>
          <cell r="F39">
            <v>73359120</v>
          </cell>
        </row>
        <row r="40">
          <cell r="A40">
            <v>4030801</v>
          </cell>
          <cell r="B40" t="str">
            <v>Reconst.pav.Cto.28 Mpa-e=0.20</v>
          </cell>
          <cell r="C40" t="str">
            <v>m3</v>
          </cell>
          <cell r="D40">
            <v>240</v>
          </cell>
          <cell r="E40">
            <v>305663</v>
          </cell>
          <cell r="F40">
            <v>73359120</v>
          </cell>
        </row>
        <row r="41">
          <cell r="A41">
            <v>0</v>
          </cell>
        </row>
        <row r="42">
          <cell r="A42">
            <v>4040000</v>
          </cell>
          <cell r="B42" t="str">
            <v>OBRAS VARIAS</v>
          </cell>
          <cell r="D42">
            <v>0</v>
          </cell>
          <cell r="E42">
            <v>0</v>
          </cell>
          <cell r="F42">
            <v>645067350</v>
          </cell>
        </row>
        <row r="43">
          <cell r="A43">
            <v>4040100</v>
          </cell>
          <cell r="B43" t="str">
            <v>CUNETAS</v>
          </cell>
          <cell r="D43">
            <v>0</v>
          </cell>
          <cell r="E43">
            <v>0</v>
          </cell>
          <cell r="F43">
            <v>749528</v>
          </cell>
        </row>
        <row r="44">
          <cell r="A44">
            <v>4040130</v>
          </cell>
          <cell r="B44" t="str">
            <v>Reconst. cunetas Cto.-Esq. 10</v>
          </cell>
          <cell r="C44" t="str">
            <v>m</v>
          </cell>
          <cell r="D44">
            <v>26</v>
          </cell>
          <cell r="E44">
            <v>28828</v>
          </cell>
          <cell r="F44">
            <v>749528</v>
          </cell>
        </row>
        <row r="45">
          <cell r="A45">
            <v>4040300</v>
          </cell>
          <cell r="B45" t="str">
            <v>ANDENES</v>
          </cell>
          <cell r="D45">
            <v>0</v>
          </cell>
          <cell r="E45">
            <v>0</v>
          </cell>
          <cell r="F45">
            <v>556310268</v>
          </cell>
        </row>
        <row r="46">
          <cell r="A46">
            <v>4040301</v>
          </cell>
          <cell r="B46" t="str">
            <v>Rec. anden Cto. con escalas</v>
          </cell>
          <cell r="C46" t="str">
            <v>m2</v>
          </cell>
          <cell r="D46">
            <v>12793</v>
          </cell>
          <cell r="E46">
            <v>42366</v>
          </cell>
          <cell r="F46">
            <v>541988238</v>
          </cell>
        </row>
        <row r="47">
          <cell r="A47">
            <v>4040310</v>
          </cell>
          <cell r="B47" t="str">
            <v>Rec. anden granito con escalas</v>
          </cell>
          <cell r="C47" t="str">
            <v>m2</v>
          </cell>
          <cell r="D47">
            <v>50</v>
          </cell>
          <cell r="E47">
            <v>49870</v>
          </cell>
          <cell r="F47">
            <v>2493500</v>
          </cell>
        </row>
        <row r="48">
          <cell r="A48">
            <v>4040323</v>
          </cell>
          <cell r="B48" t="str">
            <v>Rec.anden vitrific.sin escalas</v>
          </cell>
          <cell r="C48" t="str">
            <v>m2</v>
          </cell>
          <cell r="D48">
            <v>100</v>
          </cell>
          <cell r="E48">
            <v>53848</v>
          </cell>
          <cell r="F48">
            <v>5384800</v>
          </cell>
        </row>
        <row r="49">
          <cell r="A49">
            <v>4040333</v>
          </cell>
          <cell r="B49" t="str">
            <v>Rec. anden arenón sin escalas</v>
          </cell>
          <cell r="C49" t="str">
            <v>m2</v>
          </cell>
          <cell r="D49">
            <v>100</v>
          </cell>
          <cell r="E49">
            <v>59010</v>
          </cell>
          <cell r="F49">
            <v>5901000</v>
          </cell>
        </row>
        <row r="50">
          <cell r="A50">
            <v>4040345</v>
          </cell>
          <cell r="B50" t="str">
            <v>Rec. anden adoquin-colocación</v>
          </cell>
          <cell r="C50" t="str">
            <v>m2</v>
          </cell>
          <cell r="D50">
            <v>30</v>
          </cell>
          <cell r="E50">
            <v>18091</v>
          </cell>
          <cell r="F50">
            <v>542730</v>
          </cell>
        </row>
        <row r="51">
          <cell r="A51">
            <v>4040600</v>
          </cell>
          <cell r="B51" t="str">
            <v>ENGRAMADOS</v>
          </cell>
          <cell r="D51">
            <v>0</v>
          </cell>
          <cell r="E51">
            <v>0</v>
          </cell>
          <cell r="F51">
            <v>5760937</v>
          </cell>
        </row>
        <row r="52">
          <cell r="A52">
            <v>4040601</v>
          </cell>
          <cell r="B52" t="str">
            <v>Engramado con reut.grama exist</v>
          </cell>
          <cell r="C52" t="str">
            <v>m2</v>
          </cell>
          <cell r="D52">
            <v>413</v>
          </cell>
          <cell r="E52">
            <v>5243</v>
          </cell>
          <cell r="F52">
            <v>2165359</v>
          </cell>
        </row>
        <row r="53">
          <cell r="A53">
            <v>4040603</v>
          </cell>
          <cell r="B53" t="str">
            <v>Engramado-STC grama t.macana</v>
          </cell>
          <cell r="C53" t="str">
            <v>m2</v>
          </cell>
          <cell r="D53">
            <v>413</v>
          </cell>
          <cell r="E53">
            <v>8706</v>
          </cell>
          <cell r="F53">
            <v>3595578</v>
          </cell>
        </row>
        <row r="54">
          <cell r="A54">
            <v>4041100</v>
          </cell>
          <cell r="B54" t="str">
            <v>CORTES CON ACETILENO</v>
          </cell>
          <cell r="D54">
            <v>0</v>
          </cell>
          <cell r="E54">
            <v>0</v>
          </cell>
          <cell r="F54">
            <v>19360302</v>
          </cell>
        </row>
        <row r="55">
          <cell r="A55">
            <v>4041101</v>
          </cell>
          <cell r="B55" t="str">
            <v>Cortes tub.acero-incl.biselada</v>
          </cell>
          <cell r="C55" t="str">
            <v>cm</v>
          </cell>
          <cell r="D55">
            <v>24414</v>
          </cell>
          <cell r="E55">
            <v>793</v>
          </cell>
          <cell r="F55">
            <v>19360302</v>
          </cell>
        </row>
        <row r="56">
          <cell r="A56">
            <v>4041200</v>
          </cell>
          <cell r="B56" t="str">
            <v>CORTES SIN ACETILENO</v>
          </cell>
          <cell r="D56">
            <v>0</v>
          </cell>
          <cell r="E56">
            <v>0</v>
          </cell>
          <cell r="F56">
            <v>7018050</v>
          </cell>
        </row>
        <row r="57">
          <cell r="A57">
            <v>4041201</v>
          </cell>
          <cell r="B57" t="str">
            <v>Corte sin acetileno con pulidora</v>
          </cell>
          <cell r="C57" t="str">
            <v>cm</v>
          </cell>
          <cell r="D57">
            <v>8850</v>
          </cell>
          <cell r="E57">
            <v>793</v>
          </cell>
          <cell r="F57">
            <v>7018050</v>
          </cell>
        </row>
        <row r="58">
          <cell r="A58">
            <v>4041300</v>
          </cell>
          <cell r="B58" t="str">
            <v>SOLDADURA</v>
          </cell>
          <cell r="D58">
            <v>0</v>
          </cell>
          <cell r="E58">
            <v>0</v>
          </cell>
          <cell r="F58">
            <v>24738480</v>
          </cell>
        </row>
        <row r="59">
          <cell r="A59">
            <v>4041301</v>
          </cell>
          <cell r="B59" t="str">
            <v>STC Cordon soldadura compl.</v>
          </cell>
          <cell r="C59" t="str">
            <v>cm</v>
          </cell>
          <cell r="D59">
            <v>21144</v>
          </cell>
          <cell r="E59">
            <v>1170</v>
          </cell>
          <cell r="F59">
            <v>24738480</v>
          </cell>
        </row>
        <row r="60">
          <cell r="A60">
            <v>4042100</v>
          </cell>
          <cell r="B60" t="str">
            <v>OTRAS OBRAS VARIAS</v>
          </cell>
          <cell r="D60">
            <v>0</v>
          </cell>
          <cell r="E60">
            <v>0</v>
          </cell>
          <cell r="F60">
            <v>28988769</v>
          </cell>
        </row>
        <row r="61">
          <cell r="A61">
            <v>4042117</v>
          </cell>
          <cell r="B61" t="str">
            <v>STC cinta poliet-re.red 10cm</v>
          </cell>
          <cell r="C61" t="str">
            <v>m</v>
          </cell>
          <cell r="D61">
            <v>10143</v>
          </cell>
          <cell r="E61">
            <v>1419</v>
          </cell>
          <cell r="F61">
            <v>14392917</v>
          </cell>
        </row>
        <row r="62">
          <cell r="A62">
            <v>4042130</v>
          </cell>
          <cell r="B62" t="str">
            <v>Alquiler retroexcav. hr.diurna</v>
          </cell>
          <cell r="C62" t="str">
            <v>h</v>
          </cell>
          <cell r="D62">
            <v>24</v>
          </cell>
          <cell r="E62">
            <v>70668</v>
          </cell>
          <cell r="F62">
            <v>1696032</v>
          </cell>
        </row>
        <row r="63">
          <cell r="A63">
            <v>4042132</v>
          </cell>
          <cell r="B63" t="str">
            <v>Alquiler retroexcav. hr.noctur</v>
          </cell>
          <cell r="C63" t="str">
            <v>h</v>
          </cell>
          <cell r="D63">
            <v>12</v>
          </cell>
          <cell r="E63">
            <v>81068</v>
          </cell>
          <cell r="F63">
            <v>972816</v>
          </cell>
        </row>
        <row r="64">
          <cell r="A64">
            <v>4042136</v>
          </cell>
          <cell r="B64" t="str">
            <v>Alquiler volqueta 6m3 hr.diurn</v>
          </cell>
          <cell r="C64" t="str">
            <v>h</v>
          </cell>
          <cell r="D64">
            <v>24</v>
          </cell>
          <cell r="E64">
            <v>38042</v>
          </cell>
          <cell r="F64">
            <v>913008</v>
          </cell>
        </row>
        <row r="65">
          <cell r="A65">
            <v>4042137</v>
          </cell>
          <cell r="B65" t="str">
            <v>Alquiler volqueta 6m3 hr.noctu</v>
          </cell>
          <cell r="C65" t="str">
            <v>h</v>
          </cell>
          <cell r="D65">
            <v>12</v>
          </cell>
          <cell r="E65">
            <v>47553</v>
          </cell>
          <cell r="F65">
            <v>570636</v>
          </cell>
        </row>
        <row r="66">
          <cell r="A66">
            <v>4042150</v>
          </cell>
          <cell r="B66" t="str">
            <v>Ayudante incluye prestaciones</v>
          </cell>
          <cell r="C66" t="str">
            <v>h</v>
          </cell>
          <cell r="D66">
            <v>960</v>
          </cell>
          <cell r="E66">
            <v>5372</v>
          </cell>
          <cell r="F66">
            <v>5157120</v>
          </cell>
        </row>
        <row r="67">
          <cell r="A67">
            <v>4042152</v>
          </cell>
          <cell r="B67" t="str">
            <v>Oficial incluye prestaciones</v>
          </cell>
          <cell r="C67" t="str">
            <v>h</v>
          </cell>
          <cell r="D67">
            <v>480</v>
          </cell>
          <cell r="E67">
            <v>11013</v>
          </cell>
          <cell r="F67">
            <v>5286240</v>
          </cell>
        </row>
        <row r="68">
          <cell r="A68">
            <v>4042200</v>
          </cell>
          <cell r="B68" t="str">
            <v>OTRAS OBRAS VARIAS-CONTINUACIÓN</v>
          </cell>
          <cell r="D68">
            <v>0</v>
          </cell>
          <cell r="E68">
            <v>0</v>
          </cell>
          <cell r="F68">
            <v>2141016</v>
          </cell>
        </row>
        <row r="69">
          <cell r="A69">
            <v>4042201</v>
          </cell>
          <cell r="B69" t="str">
            <v>Compresor 125 P3/min-in.mart.d</v>
          </cell>
          <cell r="C69" t="str">
            <v>h</v>
          </cell>
          <cell r="D69">
            <v>24</v>
          </cell>
          <cell r="E69">
            <v>53259</v>
          </cell>
          <cell r="F69">
            <v>1278216</v>
          </cell>
        </row>
        <row r="70">
          <cell r="A70">
            <v>4042203</v>
          </cell>
          <cell r="B70" t="str">
            <v>Compresor 125 P3/min-in.mart.n</v>
          </cell>
          <cell r="C70" t="str">
            <v>h</v>
          </cell>
          <cell r="D70">
            <v>12</v>
          </cell>
          <cell r="E70">
            <v>71900</v>
          </cell>
          <cell r="F70">
            <v>862800</v>
          </cell>
        </row>
        <row r="71">
          <cell r="A71">
            <v>0</v>
          </cell>
        </row>
        <row r="72">
          <cell r="A72">
            <v>4050000</v>
          </cell>
          <cell r="B72" t="str">
            <v>FABRICACIÓN Y UTILIZACIÓN CTO.</v>
          </cell>
          <cell r="D72">
            <v>0</v>
          </cell>
          <cell r="E72">
            <v>0</v>
          </cell>
          <cell r="F72">
            <v>3510676</v>
          </cell>
        </row>
        <row r="73">
          <cell r="A73">
            <v>4051100</v>
          </cell>
          <cell r="B73" t="str">
            <v>CONCRETOS DE 21 MPa</v>
          </cell>
          <cell r="D73">
            <v>0</v>
          </cell>
          <cell r="E73">
            <v>0</v>
          </cell>
          <cell r="F73">
            <v>3510676</v>
          </cell>
        </row>
        <row r="74">
          <cell r="A74">
            <v>4051101</v>
          </cell>
          <cell r="B74" t="str">
            <v>STC Cto.21MPa em.tuxve-an-ap</v>
          </cell>
          <cell r="C74" t="str">
            <v>m3</v>
          </cell>
          <cell r="D74">
            <v>13</v>
          </cell>
          <cell r="E74">
            <v>270052</v>
          </cell>
          <cell r="F74">
            <v>3510676</v>
          </cell>
        </row>
        <row r="75">
          <cell r="A75">
            <v>0</v>
          </cell>
        </row>
        <row r="76">
          <cell r="A76">
            <v>4060000</v>
          </cell>
          <cell r="B76" t="str">
            <v>ACERO DE REFUERZO</v>
          </cell>
          <cell r="D76">
            <v>0</v>
          </cell>
          <cell r="E76">
            <v>0</v>
          </cell>
          <cell r="F76">
            <v>555420</v>
          </cell>
        </row>
        <row r="77">
          <cell r="A77">
            <v>4060100</v>
          </cell>
          <cell r="B77" t="str">
            <v>BARRAS DE ACERO DE REFUERZO</v>
          </cell>
          <cell r="D77">
            <v>0</v>
          </cell>
          <cell r="E77">
            <v>0</v>
          </cell>
          <cell r="F77">
            <v>555420</v>
          </cell>
        </row>
        <row r="78">
          <cell r="A78">
            <v>4060120</v>
          </cell>
          <cell r="B78" t="str">
            <v>S.T.F.C.acero refuerzo 420 MPa 1/2"</v>
          </cell>
          <cell r="C78" t="str">
            <v>kg</v>
          </cell>
          <cell r="D78">
            <v>60</v>
          </cell>
          <cell r="E78">
            <v>3710</v>
          </cell>
          <cell r="F78">
            <v>222600</v>
          </cell>
        </row>
        <row r="79">
          <cell r="A79">
            <v>4060122</v>
          </cell>
          <cell r="B79" t="str">
            <v>S.T.F.C.acero refuerzo 420 MPa 3/8"</v>
          </cell>
          <cell r="C79" t="str">
            <v>kg</v>
          </cell>
          <cell r="D79">
            <v>60</v>
          </cell>
          <cell r="E79">
            <v>5547</v>
          </cell>
          <cell r="F79">
            <v>332820</v>
          </cell>
        </row>
        <row r="80">
          <cell r="A80">
            <v>0</v>
          </cell>
        </row>
        <row r="81">
          <cell r="A81">
            <v>4070000</v>
          </cell>
          <cell r="B81" t="str">
            <v>REDES DISTRIB.ACOM.YCOND.ACDTO</v>
          </cell>
          <cell r="D81">
            <v>0</v>
          </cell>
          <cell r="E81">
            <v>0</v>
          </cell>
          <cell r="F81">
            <v>638555084</v>
          </cell>
        </row>
        <row r="82">
          <cell r="A82">
            <v>4071000</v>
          </cell>
          <cell r="B82" t="str">
            <v>TUBERÍAS DE ACERO</v>
          </cell>
          <cell r="D82">
            <v>0</v>
          </cell>
          <cell r="E82">
            <v>0</v>
          </cell>
          <cell r="F82">
            <v>18457907</v>
          </cell>
        </row>
        <row r="83">
          <cell r="A83">
            <v>4071004</v>
          </cell>
          <cell r="B83" t="str">
            <v>STC Tuberia acero 2"</v>
          </cell>
          <cell r="C83" t="str">
            <v>m</v>
          </cell>
          <cell r="D83">
            <v>10</v>
          </cell>
          <cell r="E83">
            <v>34151</v>
          </cell>
          <cell r="F83">
            <v>341510</v>
          </cell>
        </row>
        <row r="84">
          <cell r="A84">
            <v>4071008</v>
          </cell>
          <cell r="B84" t="str">
            <v>STC Tuberia acero 3"</v>
          </cell>
          <cell r="C84" t="str">
            <v>m</v>
          </cell>
          <cell r="D84">
            <v>113</v>
          </cell>
          <cell r="E84">
            <v>75385</v>
          </cell>
          <cell r="F84">
            <v>8518505</v>
          </cell>
        </row>
        <row r="85">
          <cell r="A85">
            <v>4071010</v>
          </cell>
          <cell r="B85" t="str">
            <v>STC Tuberia acero 4"</v>
          </cell>
          <cell r="C85" t="str">
            <v>m</v>
          </cell>
          <cell r="D85">
            <v>13</v>
          </cell>
          <cell r="E85">
            <v>106533</v>
          </cell>
          <cell r="F85">
            <v>1384929</v>
          </cell>
        </row>
        <row r="86">
          <cell r="A86">
            <v>4071014</v>
          </cell>
          <cell r="B86" t="str">
            <v>STC Tuberia acero 6"</v>
          </cell>
          <cell r="C86" t="str">
            <v>m</v>
          </cell>
          <cell r="D86">
            <v>2</v>
          </cell>
          <cell r="E86">
            <v>184010</v>
          </cell>
          <cell r="F86">
            <v>368020</v>
          </cell>
        </row>
        <row r="87">
          <cell r="A87">
            <v>4071016</v>
          </cell>
          <cell r="B87" t="str">
            <v>STC Tuberia acero 8"</v>
          </cell>
          <cell r="C87" t="str">
            <v>m</v>
          </cell>
          <cell r="D87">
            <v>1</v>
          </cell>
          <cell r="E87">
            <v>274790</v>
          </cell>
          <cell r="F87">
            <v>274790</v>
          </cell>
        </row>
        <row r="88">
          <cell r="A88">
            <v>4071018</v>
          </cell>
          <cell r="B88" t="str">
            <v>STC Tuberia acero 10"</v>
          </cell>
          <cell r="C88" t="str">
            <v>m</v>
          </cell>
          <cell r="D88">
            <v>7</v>
          </cell>
          <cell r="E88">
            <v>387661</v>
          </cell>
          <cell r="F88">
            <v>2713627</v>
          </cell>
        </row>
        <row r="89">
          <cell r="A89">
            <v>4071068</v>
          </cell>
          <cell r="B89" t="str">
            <v>STC Tub. galvanix. pesada 11/2"</v>
          </cell>
          <cell r="C89" t="str">
            <v>m</v>
          </cell>
          <cell r="D89">
            <v>306</v>
          </cell>
          <cell r="E89">
            <v>15871</v>
          </cell>
          <cell r="F89">
            <v>4856526</v>
          </cell>
        </row>
        <row r="90">
          <cell r="A90">
            <v>4071500</v>
          </cell>
          <cell r="B90" t="str">
            <v>TEES Y TAPONES EN ACERO</v>
          </cell>
          <cell r="D90">
            <v>0</v>
          </cell>
          <cell r="E90">
            <v>0</v>
          </cell>
          <cell r="F90">
            <v>21455799</v>
          </cell>
        </row>
        <row r="91">
          <cell r="A91">
            <v>4071531</v>
          </cell>
          <cell r="B91" t="str">
            <v>STC Tee partida R.D 6"x3"</v>
          </cell>
          <cell r="C91" t="str">
            <v>un</v>
          </cell>
          <cell r="D91">
            <v>7</v>
          </cell>
          <cell r="E91">
            <v>2634924</v>
          </cell>
          <cell r="F91">
            <v>18444468</v>
          </cell>
        </row>
        <row r="92">
          <cell r="A92">
            <v>4071541</v>
          </cell>
          <cell r="B92" t="str">
            <v>STC Tee partida R.B 8"x6"</v>
          </cell>
          <cell r="C92" t="str">
            <v>un</v>
          </cell>
          <cell r="D92">
            <v>1</v>
          </cell>
          <cell r="E92">
            <v>3011331</v>
          </cell>
          <cell r="F92">
            <v>3011331</v>
          </cell>
        </row>
        <row r="93">
          <cell r="A93">
            <v>4072000</v>
          </cell>
          <cell r="B93" t="str">
            <v>TUBERÍAS Y ACCESORIOS DE H.D.</v>
          </cell>
          <cell r="D93">
            <v>0</v>
          </cell>
          <cell r="E93">
            <v>0</v>
          </cell>
          <cell r="F93">
            <v>18722245</v>
          </cell>
        </row>
        <row r="94">
          <cell r="A94">
            <v>4072006</v>
          </cell>
          <cell r="B94" t="str">
            <v>STC Tuberia H.D. 6"</v>
          </cell>
          <cell r="C94" t="str">
            <v>m</v>
          </cell>
          <cell r="D94">
            <v>1396</v>
          </cell>
          <cell r="E94">
            <v>13335</v>
          </cell>
          <cell r="F94">
            <v>18615660</v>
          </cell>
        </row>
        <row r="95">
          <cell r="A95">
            <v>4072008</v>
          </cell>
          <cell r="B95" t="str">
            <v>STC Tuberia H.D. 8"</v>
          </cell>
          <cell r="C95" t="str">
            <v>m</v>
          </cell>
          <cell r="D95">
            <v>5</v>
          </cell>
          <cell r="E95">
            <v>21317</v>
          </cell>
          <cell r="F95">
            <v>106585</v>
          </cell>
        </row>
        <row r="96">
          <cell r="A96">
            <v>4072100</v>
          </cell>
          <cell r="B96" t="str">
            <v>CODOS EN H.D.</v>
          </cell>
          <cell r="D96">
            <v>0</v>
          </cell>
          <cell r="E96">
            <v>0</v>
          </cell>
          <cell r="F96">
            <v>9597735</v>
          </cell>
        </row>
        <row r="97">
          <cell r="A97">
            <v>4072152</v>
          </cell>
          <cell r="B97" t="str">
            <v>STC codo H.D-J.R. PVC 45° 6"</v>
          </cell>
          <cell r="C97" t="str">
            <v>un</v>
          </cell>
          <cell r="D97">
            <v>28</v>
          </cell>
          <cell r="E97">
            <v>238066</v>
          </cell>
          <cell r="F97">
            <v>6665848</v>
          </cell>
        </row>
        <row r="98">
          <cell r="A98">
            <v>4072174</v>
          </cell>
          <cell r="B98" t="str">
            <v>STC codo H.D-J.R. PVC 22.5° 6"</v>
          </cell>
          <cell r="C98" t="str">
            <v>un</v>
          </cell>
          <cell r="D98">
            <v>7</v>
          </cell>
          <cell r="E98">
            <v>216762</v>
          </cell>
          <cell r="F98">
            <v>1517334</v>
          </cell>
        </row>
        <row r="99">
          <cell r="A99">
            <v>4072192</v>
          </cell>
          <cell r="B99" t="str">
            <v>STC codo H.D-J.R.PVC 11.25° 6"</v>
          </cell>
          <cell r="C99" t="str">
            <v>un</v>
          </cell>
          <cell r="D99">
            <v>7</v>
          </cell>
          <cell r="E99">
            <v>202079</v>
          </cell>
          <cell r="F99">
            <v>1414553</v>
          </cell>
        </row>
        <row r="100">
          <cell r="A100">
            <v>4072300</v>
          </cell>
          <cell r="B100" t="str">
            <v>REDUCCIONES Y TEES EN H.D.</v>
          </cell>
          <cell r="D100">
            <v>0</v>
          </cell>
          <cell r="E100">
            <v>0</v>
          </cell>
          <cell r="F100">
            <v>16054785</v>
          </cell>
        </row>
        <row r="101">
          <cell r="A101">
            <v>4072302</v>
          </cell>
          <cell r="B101" t="str">
            <v>STC Reduccion H.D-E.L. PVC 3"x2"</v>
          </cell>
          <cell r="C101" t="str">
            <v>un</v>
          </cell>
          <cell r="D101">
            <v>18</v>
          </cell>
          <cell r="E101">
            <v>52691</v>
          </cell>
          <cell r="F101">
            <v>948438</v>
          </cell>
        </row>
        <row r="102">
          <cell r="A102">
            <v>4072304</v>
          </cell>
          <cell r="B102" t="str">
            <v>STC Reduccion H.D-E.L. PVC 4"x2"</v>
          </cell>
          <cell r="C102" t="str">
            <v>un</v>
          </cell>
          <cell r="D102">
            <v>4</v>
          </cell>
          <cell r="E102">
            <v>64822</v>
          </cell>
          <cell r="F102">
            <v>259288</v>
          </cell>
        </row>
        <row r="103">
          <cell r="A103">
            <v>4072306</v>
          </cell>
          <cell r="B103" t="str">
            <v>STC Reduccion H.D-E.L. PVC 4"x3"</v>
          </cell>
          <cell r="C103" t="str">
            <v>un</v>
          </cell>
          <cell r="D103">
            <v>4</v>
          </cell>
          <cell r="E103">
            <v>80039</v>
          </cell>
          <cell r="F103">
            <v>320156</v>
          </cell>
        </row>
        <row r="104">
          <cell r="A104">
            <v>4072354</v>
          </cell>
          <cell r="B104" t="str">
            <v>STC Tee H.D-E.L. PVC 3"x3"</v>
          </cell>
          <cell r="C104" t="str">
            <v>un</v>
          </cell>
          <cell r="D104">
            <v>46</v>
          </cell>
          <cell r="E104">
            <v>98341</v>
          </cell>
          <cell r="F104">
            <v>4523686</v>
          </cell>
        </row>
        <row r="105">
          <cell r="A105">
            <v>4072358</v>
          </cell>
          <cell r="B105" t="str">
            <v>STC Tee H.D-E.L. PVC 4"x3"</v>
          </cell>
          <cell r="C105" t="str">
            <v>un</v>
          </cell>
          <cell r="D105">
            <v>23</v>
          </cell>
          <cell r="E105">
            <v>125690</v>
          </cell>
          <cell r="F105">
            <v>2890870</v>
          </cell>
        </row>
        <row r="106">
          <cell r="A106">
            <v>4072360</v>
          </cell>
          <cell r="B106" t="str">
            <v>STC Tee H.D-E.L. PVC 4"x4"</v>
          </cell>
          <cell r="C106" t="str">
            <v>un</v>
          </cell>
          <cell r="D106">
            <v>25</v>
          </cell>
          <cell r="E106">
            <v>145472</v>
          </cell>
          <cell r="F106">
            <v>3636800</v>
          </cell>
        </row>
        <row r="107">
          <cell r="A107">
            <v>4072384</v>
          </cell>
          <cell r="B107" t="str">
            <v>STC Tee H.D-E.L. AC 6"x3"</v>
          </cell>
          <cell r="C107" t="str">
            <v>un</v>
          </cell>
          <cell r="D107">
            <v>6</v>
          </cell>
          <cell r="E107">
            <v>227201</v>
          </cell>
          <cell r="F107">
            <v>1363206</v>
          </cell>
        </row>
        <row r="108">
          <cell r="A108">
            <v>4072388</v>
          </cell>
          <cell r="B108" t="str">
            <v>STC Tee H.D-E.L. AC 6"x6"</v>
          </cell>
          <cell r="C108" t="str">
            <v>un</v>
          </cell>
          <cell r="D108">
            <v>7</v>
          </cell>
          <cell r="E108">
            <v>301763</v>
          </cell>
          <cell r="F108">
            <v>2112341</v>
          </cell>
        </row>
        <row r="109">
          <cell r="A109">
            <v>4072400</v>
          </cell>
          <cell r="B109" t="str">
            <v>TEES Y TAPONES EN H.D.</v>
          </cell>
          <cell r="D109">
            <v>0</v>
          </cell>
          <cell r="E109">
            <v>0</v>
          </cell>
          <cell r="F109">
            <v>1231287</v>
          </cell>
        </row>
        <row r="110">
          <cell r="A110">
            <v>4072450</v>
          </cell>
          <cell r="B110" t="str">
            <v>STC Tapon H.D-PVC 2"</v>
          </cell>
          <cell r="C110" t="str">
            <v>un</v>
          </cell>
          <cell r="D110">
            <v>1</v>
          </cell>
          <cell r="E110">
            <v>31806</v>
          </cell>
          <cell r="F110">
            <v>31806</v>
          </cell>
        </row>
        <row r="111">
          <cell r="A111">
            <v>4072452</v>
          </cell>
          <cell r="B111" t="str">
            <v>STC Tapon H.D-PVC 3"</v>
          </cell>
          <cell r="C111" t="str">
            <v>un</v>
          </cell>
          <cell r="D111">
            <v>25</v>
          </cell>
          <cell r="E111">
            <v>45082</v>
          </cell>
          <cell r="F111">
            <v>1127050</v>
          </cell>
        </row>
        <row r="112">
          <cell r="A112">
            <v>4072454</v>
          </cell>
          <cell r="B112" t="str">
            <v>STC Tapon H.D-PVC 4"</v>
          </cell>
          <cell r="C112" t="str">
            <v>un</v>
          </cell>
          <cell r="D112">
            <v>1</v>
          </cell>
          <cell r="E112">
            <v>72431</v>
          </cell>
          <cell r="F112">
            <v>72431</v>
          </cell>
        </row>
        <row r="113">
          <cell r="A113">
            <v>4073000</v>
          </cell>
          <cell r="B113" t="str">
            <v>TUBERÍAS DE PVC</v>
          </cell>
          <cell r="D113">
            <v>0</v>
          </cell>
          <cell r="E113">
            <v>0</v>
          </cell>
          <cell r="F113">
            <v>93360571</v>
          </cell>
        </row>
        <row r="114">
          <cell r="A114">
            <v>4073010</v>
          </cell>
          <cell r="B114" t="str">
            <v>STC Tub. PVC-P E.L. 3" RDE 13.5</v>
          </cell>
          <cell r="C114" t="str">
            <v>m</v>
          </cell>
          <cell r="D114">
            <v>6293</v>
          </cell>
          <cell r="E114">
            <v>9497</v>
          </cell>
          <cell r="F114">
            <v>59764621</v>
          </cell>
        </row>
        <row r="115">
          <cell r="A115">
            <v>4073012</v>
          </cell>
          <cell r="B115" t="str">
            <v>STC Tub. PVC-P E.L. 4" RDE 13.5</v>
          </cell>
          <cell r="C115" t="str">
            <v>m</v>
          </cell>
          <cell r="D115">
            <v>2309</v>
          </cell>
          <cell r="E115">
            <v>14550</v>
          </cell>
          <cell r="F115">
            <v>33595950</v>
          </cell>
        </row>
        <row r="116">
          <cell r="A116">
            <v>4073400</v>
          </cell>
          <cell r="B116" t="str">
            <v>CODOS EN PVC-P</v>
          </cell>
          <cell r="D116">
            <v>0</v>
          </cell>
          <cell r="E116">
            <v>0</v>
          </cell>
          <cell r="F116">
            <v>47997977</v>
          </cell>
        </row>
        <row r="117">
          <cell r="A117">
            <v>4073444</v>
          </cell>
          <cell r="B117" t="str">
            <v>STC Codo G.R. PVC-P 90° RDE 21 3"</v>
          </cell>
          <cell r="C117" t="str">
            <v>un</v>
          </cell>
          <cell r="D117">
            <v>3</v>
          </cell>
          <cell r="E117">
            <v>87277</v>
          </cell>
          <cell r="F117">
            <v>261831</v>
          </cell>
        </row>
        <row r="118">
          <cell r="A118">
            <v>4073446</v>
          </cell>
          <cell r="B118" t="str">
            <v>STC Codo G.R. PVC-P 90° RDE 21 4"</v>
          </cell>
          <cell r="C118" t="str">
            <v>un</v>
          </cell>
          <cell r="D118">
            <v>4</v>
          </cell>
          <cell r="E118">
            <v>161547</v>
          </cell>
          <cell r="F118">
            <v>646188</v>
          </cell>
        </row>
        <row r="119">
          <cell r="A119">
            <v>4073462</v>
          </cell>
          <cell r="B119" t="str">
            <v>STC Codo G.R. PVC-P 45° RDE 21 3"</v>
          </cell>
          <cell r="C119" t="str">
            <v>un</v>
          </cell>
          <cell r="D119">
            <v>426</v>
          </cell>
          <cell r="E119">
            <v>61480</v>
          </cell>
          <cell r="F119">
            <v>26190480</v>
          </cell>
        </row>
        <row r="120">
          <cell r="A120">
            <v>4073464</v>
          </cell>
          <cell r="B120" t="str">
            <v>STC Codo G.R. PVC-P 45° RDE 21 4"</v>
          </cell>
          <cell r="C120" t="str">
            <v>un</v>
          </cell>
          <cell r="D120">
            <v>100</v>
          </cell>
          <cell r="E120">
            <v>116953</v>
          </cell>
          <cell r="F120">
            <v>11695300</v>
          </cell>
        </row>
        <row r="121">
          <cell r="A121">
            <v>4073478</v>
          </cell>
          <cell r="B121" t="str">
            <v>STC Codo G.R. PVC-P22.5° RDE21 3"</v>
          </cell>
          <cell r="C121" t="str">
            <v>un</v>
          </cell>
          <cell r="D121">
            <v>56</v>
          </cell>
          <cell r="E121">
            <v>60625</v>
          </cell>
          <cell r="F121">
            <v>3395000</v>
          </cell>
        </row>
        <row r="122">
          <cell r="A122">
            <v>4073480</v>
          </cell>
          <cell r="B122" t="str">
            <v>STC Codo G.R. PVC-P22.5° RDE21 4"</v>
          </cell>
          <cell r="C122" t="str">
            <v>un</v>
          </cell>
          <cell r="D122">
            <v>14</v>
          </cell>
          <cell r="E122">
            <v>106132</v>
          </cell>
          <cell r="F122">
            <v>1485848</v>
          </cell>
        </row>
        <row r="123">
          <cell r="A123">
            <v>4073494</v>
          </cell>
          <cell r="B123" t="str">
            <v>STC Codo G.R.PVC-P11.25° RDE21 3"</v>
          </cell>
          <cell r="C123" t="str">
            <v>un</v>
          </cell>
          <cell r="D123">
            <v>50</v>
          </cell>
          <cell r="E123">
            <v>56049</v>
          </cell>
          <cell r="F123">
            <v>2802450</v>
          </cell>
        </row>
        <row r="124">
          <cell r="A124">
            <v>4073496</v>
          </cell>
          <cell r="B124" t="str">
            <v>STC Codo G.R.PVC-P11.25° RDE21 4"</v>
          </cell>
          <cell r="C124" t="str">
            <v>un</v>
          </cell>
          <cell r="D124">
            <v>15</v>
          </cell>
          <cell r="E124">
            <v>101392</v>
          </cell>
          <cell r="F124">
            <v>1520880</v>
          </cell>
        </row>
        <row r="125">
          <cell r="A125">
            <v>4075500</v>
          </cell>
          <cell r="B125" t="str">
            <v>TUBERÍAS Y ACCES. PF+UAD y PE-AL-PE</v>
          </cell>
          <cell r="D125">
            <v>0</v>
          </cell>
          <cell r="E125">
            <v>0</v>
          </cell>
          <cell r="F125">
            <v>29313060</v>
          </cell>
        </row>
        <row r="126">
          <cell r="A126">
            <v>4075511</v>
          </cell>
          <cell r="B126" t="str">
            <v>TC Tub. PE-AL-PE  1/2"</v>
          </cell>
          <cell r="C126" t="str">
            <v>un</v>
          </cell>
          <cell r="D126">
            <v>9830</v>
          </cell>
          <cell r="E126">
            <v>2982</v>
          </cell>
          <cell r="F126">
            <v>29313060</v>
          </cell>
        </row>
        <row r="127">
          <cell r="A127">
            <v>4076600</v>
          </cell>
          <cell r="B127" t="str">
            <v>DESVÍOS Y REDUCCIONES EN H.F.</v>
          </cell>
          <cell r="D127">
            <v>0</v>
          </cell>
          <cell r="E127">
            <v>0</v>
          </cell>
          <cell r="F127">
            <v>1954039</v>
          </cell>
        </row>
        <row r="128">
          <cell r="A128">
            <v>4076648</v>
          </cell>
          <cell r="B128" t="str">
            <v>STC Reduccion H.F. E.L. PVC 6"x2"</v>
          </cell>
          <cell r="C128" t="str">
            <v>un</v>
          </cell>
          <cell r="D128">
            <v>1</v>
          </cell>
          <cell r="E128">
            <v>125248</v>
          </cell>
          <cell r="F128">
            <v>125248</v>
          </cell>
        </row>
        <row r="129">
          <cell r="A129">
            <v>4076650</v>
          </cell>
          <cell r="B129" t="str">
            <v>STC Reduccion H.F. E.L. PVC 6"x3"</v>
          </cell>
          <cell r="C129" t="str">
            <v>un</v>
          </cell>
          <cell r="D129">
            <v>3</v>
          </cell>
          <cell r="E129">
            <v>154160</v>
          </cell>
          <cell r="F129">
            <v>462480</v>
          </cell>
        </row>
        <row r="130">
          <cell r="A130">
            <v>4076652</v>
          </cell>
          <cell r="B130" t="str">
            <v>STC Reduccion H.F. E.L. PVC 6"x4"</v>
          </cell>
          <cell r="C130" t="str">
            <v>un</v>
          </cell>
          <cell r="D130">
            <v>5</v>
          </cell>
          <cell r="E130">
            <v>167855</v>
          </cell>
          <cell r="F130">
            <v>839275</v>
          </cell>
        </row>
        <row r="131">
          <cell r="A131">
            <v>4076658</v>
          </cell>
          <cell r="B131" t="str">
            <v>STC Reduccion H.F. E.L. PVC 8"x4"</v>
          </cell>
          <cell r="C131" t="str">
            <v>un</v>
          </cell>
          <cell r="D131">
            <v>2</v>
          </cell>
          <cell r="E131">
            <v>263518</v>
          </cell>
          <cell r="F131">
            <v>527036</v>
          </cell>
        </row>
        <row r="132">
          <cell r="A132">
            <v>4076900</v>
          </cell>
          <cell r="B132" t="str">
            <v>TEES EN H.F.</v>
          </cell>
          <cell r="D132">
            <v>0</v>
          </cell>
          <cell r="E132">
            <v>0</v>
          </cell>
          <cell r="F132">
            <v>13822200</v>
          </cell>
        </row>
        <row r="133">
          <cell r="A133">
            <v>4076910</v>
          </cell>
          <cell r="B133" t="str">
            <v>STC Tee H.F. E.L. PVC-AC 6"x3"</v>
          </cell>
          <cell r="C133" t="str">
            <v>un</v>
          </cell>
          <cell r="D133">
            <v>18</v>
          </cell>
          <cell r="E133">
            <v>227201</v>
          </cell>
          <cell r="F133">
            <v>4089618</v>
          </cell>
        </row>
        <row r="134">
          <cell r="A134">
            <v>4076911</v>
          </cell>
          <cell r="B134" t="str">
            <v>STC Tee H.F. E.L. PVC-AC 6"x4"</v>
          </cell>
          <cell r="C134" t="str">
            <v>un</v>
          </cell>
          <cell r="D134">
            <v>3</v>
          </cell>
          <cell r="E134">
            <v>269808</v>
          </cell>
          <cell r="F134">
            <v>809424</v>
          </cell>
        </row>
        <row r="135">
          <cell r="A135">
            <v>4076946</v>
          </cell>
          <cell r="B135" t="str">
            <v>STC Tee H.F. E.L. PVC 8"x6"</v>
          </cell>
          <cell r="C135" t="str">
            <v>un</v>
          </cell>
          <cell r="D135">
            <v>2</v>
          </cell>
          <cell r="E135">
            <v>663722</v>
          </cell>
          <cell r="F135">
            <v>1327444</v>
          </cell>
        </row>
        <row r="136">
          <cell r="A136">
            <v>4076978</v>
          </cell>
          <cell r="B136" t="str">
            <v>STC Tee H.F. E.L. AC 8"x3"</v>
          </cell>
          <cell r="C136" t="str">
            <v>un</v>
          </cell>
          <cell r="D136">
            <v>11</v>
          </cell>
          <cell r="E136">
            <v>546552</v>
          </cell>
          <cell r="F136">
            <v>6012072</v>
          </cell>
        </row>
        <row r="137">
          <cell r="A137">
            <v>4076984</v>
          </cell>
          <cell r="B137" t="str">
            <v>STC Tee H.F. E.L. AC 8"x8"</v>
          </cell>
          <cell r="C137" t="str">
            <v>un</v>
          </cell>
          <cell r="D137">
            <v>1</v>
          </cell>
          <cell r="E137">
            <v>709373</v>
          </cell>
          <cell r="F137">
            <v>709373</v>
          </cell>
        </row>
        <row r="138">
          <cell r="A138">
            <v>4076992</v>
          </cell>
          <cell r="B138" t="str">
            <v>STC Tee H.F. E.L. AC 10"x6"</v>
          </cell>
          <cell r="C138" t="str">
            <v>un</v>
          </cell>
          <cell r="D138">
            <v>1</v>
          </cell>
          <cell r="E138">
            <v>874269</v>
          </cell>
          <cell r="F138">
            <v>874269</v>
          </cell>
        </row>
        <row r="139">
          <cell r="A139">
            <v>4077200</v>
          </cell>
          <cell r="B139" t="str">
            <v>TEES Y TAPONES EN H.F. Continua 3..</v>
          </cell>
          <cell r="D139">
            <v>0</v>
          </cell>
          <cell r="E139">
            <v>0</v>
          </cell>
          <cell r="F139">
            <v>275268</v>
          </cell>
        </row>
        <row r="140">
          <cell r="A140">
            <v>4077290</v>
          </cell>
          <cell r="B140" t="str">
            <v>Retiro tapones existente 3"y 4"</v>
          </cell>
          <cell r="C140" t="str">
            <v>un</v>
          </cell>
          <cell r="D140">
            <v>7</v>
          </cell>
          <cell r="E140">
            <v>39324</v>
          </cell>
          <cell r="F140">
            <v>275268</v>
          </cell>
        </row>
        <row r="141">
          <cell r="A141">
            <v>4078200</v>
          </cell>
          <cell r="B141" t="str">
            <v>VÁLVULAS DE COMPUERTA</v>
          </cell>
          <cell r="D141">
            <v>0</v>
          </cell>
          <cell r="E141">
            <v>0</v>
          </cell>
          <cell r="F141">
            <v>2156010</v>
          </cell>
        </row>
        <row r="142">
          <cell r="A142">
            <v>4078204</v>
          </cell>
          <cell r="B142" t="str">
            <v>STC Valvula c.elas.H.D. EL.PVC 3"</v>
          </cell>
          <cell r="C142" t="str">
            <v>un</v>
          </cell>
          <cell r="D142">
            <v>34</v>
          </cell>
          <cell r="E142">
            <v>17783</v>
          </cell>
          <cell r="F142">
            <v>604622</v>
          </cell>
        </row>
        <row r="143">
          <cell r="A143">
            <v>4078206</v>
          </cell>
          <cell r="B143" t="str">
            <v>STC Valvula c.elas.H.D. EL.PVC 4"</v>
          </cell>
          <cell r="C143" t="str">
            <v>un</v>
          </cell>
          <cell r="D143">
            <v>39</v>
          </cell>
          <cell r="E143">
            <v>22232</v>
          </cell>
          <cell r="F143">
            <v>867048</v>
          </cell>
        </row>
        <row r="144">
          <cell r="A144">
            <v>4078218</v>
          </cell>
          <cell r="B144" t="str">
            <v>STC Valvula c.elas.H.D. EL.AC 6"</v>
          </cell>
          <cell r="C144" t="str">
            <v>un</v>
          </cell>
          <cell r="D144">
            <v>12</v>
          </cell>
          <cell r="E144">
            <v>52638</v>
          </cell>
          <cell r="F144">
            <v>631656</v>
          </cell>
        </row>
        <row r="145">
          <cell r="A145">
            <v>4078220</v>
          </cell>
          <cell r="B145" t="str">
            <v>STC Valvula c.elas.H.D. EL.AC 8"</v>
          </cell>
          <cell r="C145" t="str">
            <v>un</v>
          </cell>
          <cell r="D145">
            <v>1</v>
          </cell>
          <cell r="E145">
            <v>52684</v>
          </cell>
          <cell r="F145">
            <v>52684</v>
          </cell>
        </row>
        <row r="146">
          <cell r="A146">
            <v>4078300</v>
          </cell>
          <cell r="B146" t="str">
            <v>VÁLVULAS DE COMPUERTA Continuación.</v>
          </cell>
          <cell r="D146">
            <v>0</v>
          </cell>
          <cell r="E146">
            <v>0</v>
          </cell>
          <cell r="F146">
            <v>80642110</v>
          </cell>
        </row>
        <row r="147">
          <cell r="A147">
            <v>4078350</v>
          </cell>
          <cell r="B147" t="str">
            <v>ST e Intercal.Valv.d.com.VNA 2"</v>
          </cell>
          <cell r="C147" t="str">
            <v>un</v>
          </cell>
          <cell r="D147">
            <v>41</v>
          </cell>
          <cell r="E147">
            <v>442439</v>
          </cell>
          <cell r="F147">
            <v>18139999</v>
          </cell>
        </row>
        <row r="148">
          <cell r="A148">
            <v>4078371</v>
          </cell>
          <cell r="B148" t="str">
            <v>T e Intercal.Valv.d.com.VNA 3"</v>
          </cell>
          <cell r="C148" t="str">
            <v>un</v>
          </cell>
          <cell r="D148">
            <v>144</v>
          </cell>
          <cell r="E148">
            <v>218209</v>
          </cell>
          <cell r="F148">
            <v>31422096</v>
          </cell>
        </row>
        <row r="149">
          <cell r="A149">
            <v>4078372</v>
          </cell>
          <cell r="B149" t="str">
            <v>T e Intercal.Valv.d.com.VNA 4"</v>
          </cell>
          <cell r="C149" t="str">
            <v>un</v>
          </cell>
          <cell r="D149">
            <v>59</v>
          </cell>
          <cell r="E149">
            <v>242421</v>
          </cell>
          <cell r="F149">
            <v>14302839</v>
          </cell>
        </row>
        <row r="150">
          <cell r="A150">
            <v>4078373</v>
          </cell>
          <cell r="B150" t="str">
            <v>T e Intercal.Valv.d.com.VNA 6"</v>
          </cell>
          <cell r="C150" t="str">
            <v>un</v>
          </cell>
          <cell r="D150">
            <v>35</v>
          </cell>
          <cell r="E150">
            <v>368134</v>
          </cell>
          <cell r="F150">
            <v>12884690</v>
          </cell>
        </row>
        <row r="151">
          <cell r="A151">
            <v>4078374</v>
          </cell>
          <cell r="B151" t="str">
            <v>T e Intercal.Valv.d.com.VNA 8"</v>
          </cell>
          <cell r="C151" t="str">
            <v>un</v>
          </cell>
          <cell r="D151">
            <v>4</v>
          </cell>
          <cell r="E151">
            <v>553780</v>
          </cell>
          <cell r="F151">
            <v>2215120</v>
          </cell>
        </row>
        <row r="152">
          <cell r="A152">
            <v>4078375</v>
          </cell>
          <cell r="B152" t="str">
            <v>T e Intercal.Valv.d.com.VNA 10"</v>
          </cell>
          <cell r="C152" t="str">
            <v>un</v>
          </cell>
          <cell r="D152">
            <v>2</v>
          </cell>
          <cell r="E152">
            <v>838683</v>
          </cell>
          <cell r="F152">
            <v>1677366</v>
          </cell>
        </row>
        <row r="153">
          <cell r="A153">
            <v>4078400</v>
          </cell>
          <cell r="B153" t="str">
            <v>VÁLVULAS REGULADORAS PRESIÓN</v>
          </cell>
          <cell r="D153">
            <v>0</v>
          </cell>
          <cell r="E153">
            <v>0</v>
          </cell>
          <cell r="F153">
            <v>100258724</v>
          </cell>
        </row>
        <row r="154">
          <cell r="A154">
            <v>4078412</v>
          </cell>
          <cell r="B154" t="str">
            <v>STC Valvula reg.pre sin m.fluj 3"</v>
          </cell>
          <cell r="C154" t="str">
            <v>un</v>
          </cell>
          <cell r="D154">
            <v>12</v>
          </cell>
          <cell r="E154">
            <v>5746524</v>
          </cell>
          <cell r="F154">
            <v>68958288</v>
          </cell>
        </row>
        <row r="155">
          <cell r="A155">
            <v>4078416</v>
          </cell>
          <cell r="B155" t="str">
            <v>STC Valvula reg.pre sin m.fluj 4"</v>
          </cell>
          <cell r="C155" t="str">
            <v>un</v>
          </cell>
          <cell r="D155">
            <v>1</v>
          </cell>
          <cell r="E155">
            <v>7058802</v>
          </cell>
          <cell r="F155">
            <v>7058802</v>
          </cell>
        </row>
        <row r="156">
          <cell r="A156">
            <v>4078420</v>
          </cell>
          <cell r="B156" t="str">
            <v>STC Valvula reg.pre sin m.fluj 6"</v>
          </cell>
          <cell r="C156" t="str">
            <v>un</v>
          </cell>
          <cell r="D156">
            <v>2</v>
          </cell>
          <cell r="E156">
            <v>12120817</v>
          </cell>
          <cell r="F156">
            <v>24241634</v>
          </cell>
        </row>
        <row r="157">
          <cell r="A157">
            <v>4078700</v>
          </cell>
          <cell r="B157" t="str">
            <v>HIDRANTES</v>
          </cell>
          <cell r="D157">
            <v>0</v>
          </cell>
          <cell r="E157">
            <v>0</v>
          </cell>
          <cell r="F157">
            <v>44133</v>
          </cell>
        </row>
        <row r="158">
          <cell r="A158">
            <v>4078760</v>
          </cell>
          <cell r="B158" t="str">
            <v>T.C. de hidrante 3"</v>
          </cell>
          <cell r="C158" t="str">
            <v>un</v>
          </cell>
          <cell r="D158">
            <v>1</v>
          </cell>
          <cell r="E158">
            <v>44133</v>
          </cell>
          <cell r="F158">
            <v>44133</v>
          </cell>
        </row>
        <row r="159">
          <cell r="A159">
            <v>4079000</v>
          </cell>
          <cell r="B159" t="str">
            <v>UNIONES MECÁNICAS  Continuación1...</v>
          </cell>
          <cell r="D159">
            <v>0</v>
          </cell>
          <cell r="E159">
            <v>0</v>
          </cell>
          <cell r="F159">
            <v>12086051</v>
          </cell>
        </row>
        <row r="160">
          <cell r="A160">
            <v>4079080</v>
          </cell>
          <cell r="B160" t="str">
            <v>STC Union H.F. Tipo dresser 3"</v>
          </cell>
          <cell r="C160" t="str">
            <v>un</v>
          </cell>
          <cell r="D160">
            <v>99</v>
          </cell>
          <cell r="E160">
            <v>86644</v>
          </cell>
          <cell r="F160">
            <v>8577756</v>
          </cell>
        </row>
        <row r="161">
          <cell r="A161">
            <v>4079082</v>
          </cell>
          <cell r="B161" t="str">
            <v>STC Union H.F. Tipo dresser 4"</v>
          </cell>
          <cell r="C161" t="str">
            <v>un</v>
          </cell>
          <cell r="D161">
            <v>17</v>
          </cell>
          <cell r="E161">
            <v>105332</v>
          </cell>
          <cell r="F161">
            <v>1790644</v>
          </cell>
        </row>
        <row r="162">
          <cell r="A162">
            <v>4079084</v>
          </cell>
          <cell r="B162" t="str">
            <v>STC Union H.F. Tipo dresser 6"</v>
          </cell>
          <cell r="C162" t="str">
            <v>un</v>
          </cell>
          <cell r="D162">
            <v>4</v>
          </cell>
          <cell r="E162">
            <v>157249</v>
          </cell>
          <cell r="F162">
            <v>628996</v>
          </cell>
        </row>
        <row r="163">
          <cell r="A163">
            <v>4079086</v>
          </cell>
          <cell r="B163" t="str">
            <v>STC Union H.F. Tipo dresser 8"</v>
          </cell>
          <cell r="C163" t="str">
            <v>un</v>
          </cell>
          <cell r="D163">
            <v>5</v>
          </cell>
          <cell r="E163">
            <v>217731</v>
          </cell>
          <cell r="F163">
            <v>1088655</v>
          </cell>
        </row>
        <row r="164">
          <cell r="A164">
            <v>4079100</v>
          </cell>
          <cell r="B164" t="str">
            <v>UNIONES MECÁNICAS  Continuanción2..</v>
          </cell>
          <cell r="D164">
            <v>0</v>
          </cell>
          <cell r="E164">
            <v>0</v>
          </cell>
          <cell r="F164">
            <v>27980702</v>
          </cell>
        </row>
        <row r="165">
          <cell r="A165">
            <v>4079149</v>
          </cell>
          <cell r="B165" t="str">
            <v>STC unión univ. Ra59.5-72.0 mm</v>
          </cell>
          <cell r="C165" t="str">
            <v>un</v>
          </cell>
          <cell r="D165">
            <v>23</v>
          </cell>
          <cell r="E165">
            <v>43499</v>
          </cell>
          <cell r="F165">
            <v>1000477</v>
          </cell>
        </row>
        <row r="166">
          <cell r="A166">
            <v>4079150</v>
          </cell>
          <cell r="B166" t="str">
            <v>STC unión univ.Ra.88-102 75mm</v>
          </cell>
          <cell r="C166" t="str">
            <v>un</v>
          </cell>
          <cell r="D166">
            <v>46</v>
          </cell>
          <cell r="E166">
            <v>104615</v>
          </cell>
          <cell r="F166">
            <v>4812290</v>
          </cell>
        </row>
        <row r="167">
          <cell r="A167">
            <v>4079152</v>
          </cell>
          <cell r="B167" t="str">
            <v>STC unión univ.Ra.109-127 4"</v>
          </cell>
          <cell r="C167" t="str">
            <v>un</v>
          </cell>
          <cell r="D167">
            <v>59</v>
          </cell>
          <cell r="E167">
            <v>106504</v>
          </cell>
          <cell r="F167">
            <v>6283736</v>
          </cell>
        </row>
        <row r="168">
          <cell r="A168">
            <v>4079154</v>
          </cell>
          <cell r="B168" t="str">
            <v>STC unión univ.Ra.159-181 6"</v>
          </cell>
          <cell r="C168" t="str">
            <v>un</v>
          </cell>
          <cell r="D168">
            <v>48</v>
          </cell>
          <cell r="E168">
            <v>172633</v>
          </cell>
          <cell r="F168">
            <v>8286384</v>
          </cell>
        </row>
        <row r="169">
          <cell r="A169">
            <v>4079156</v>
          </cell>
          <cell r="B169" t="str">
            <v>STC unión univ.Ra.218-235 8"</v>
          </cell>
          <cell r="C169" t="str">
            <v>un</v>
          </cell>
          <cell r="D169">
            <v>25</v>
          </cell>
          <cell r="E169">
            <v>271447</v>
          </cell>
          <cell r="F169">
            <v>6786175</v>
          </cell>
        </row>
        <row r="170">
          <cell r="A170">
            <v>4079158</v>
          </cell>
          <cell r="B170" t="str">
            <v>STC unión univ.Ra.272-289 10"</v>
          </cell>
          <cell r="C170" t="str">
            <v>un</v>
          </cell>
          <cell r="D170">
            <v>2</v>
          </cell>
          <cell r="E170">
            <v>405820</v>
          </cell>
          <cell r="F170">
            <v>811640</v>
          </cell>
        </row>
        <row r="171">
          <cell r="A171">
            <v>4079300</v>
          </cell>
          <cell r="B171" t="str">
            <v>CAJAS PARA VÁLVULAS</v>
          </cell>
          <cell r="D171">
            <v>0</v>
          </cell>
          <cell r="E171">
            <v>0</v>
          </cell>
          <cell r="F171">
            <v>42089022</v>
          </cell>
        </row>
        <row r="172">
          <cell r="A172">
            <v>4079302</v>
          </cell>
          <cell r="B172" t="str">
            <v>Const.caja valvula con tapa -Esq.1</v>
          </cell>
          <cell r="C172" t="str">
            <v>un</v>
          </cell>
          <cell r="D172">
            <v>122</v>
          </cell>
          <cell r="E172">
            <v>176630</v>
          </cell>
          <cell r="F172">
            <v>21548860</v>
          </cell>
        </row>
        <row r="173">
          <cell r="A173">
            <v>4079318</v>
          </cell>
          <cell r="B173" t="str">
            <v>C. caja v.reg.pr 3" con me.fl-E.11</v>
          </cell>
          <cell r="C173" t="str">
            <v>un</v>
          </cell>
          <cell r="D173">
            <v>2</v>
          </cell>
          <cell r="E173">
            <v>2283024</v>
          </cell>
          <cell r="F173">
            <v>4566048</v>
          </cell>
        </row>
        <row r="174">
          <cell r="A174">
            <v>4079322</v>
          </cell>
          <cell r="B174" t="str">
            <v>C. caja v.reg.pr 6" con me.fl-E.11</v>
          </cell>
          <cell r="C174" t="str">
            <v>un</v>
          </cell>
          <cell r="D174">
            <v>3</v>
          </cell>
          <cell r="E174">
            <v>2894416</v>
          </cell>
          <cell r="F174">
            <v>8683248</v>
          </cell>
        </row>
        <row r="175">
          <cell r="A175">
            <v>4079334</v>
          </cell>
          <cell r="B175" t="str">
            <v>Muro cortina valv.adm.y expuls.aire</v>
          </cell>
          <cell r="C175" t="str">
            <v>m2</v>
          </cell>
          <cell r="D175">
            <v>25</v>
          </cell>
          <cell r="E175">
            <v>160898</v>
          </cell>
          <cell r="F175">
            <v>4022450</v>
          </cell>
        </row>
        <row r="176">
          <cell r="A176">
            <v>4079336</v>
          </cell>
          <cell r="B176" t="str">
            <v>Losa cubierta valv.adm.y expul.aire</v>
          </cell>
          <cell r="C176" t="str">
            <v>m2</v>
          </cell>
          <cell r="D176">
            <v>12</v>
          </cell>
          <cell r="E176">
            <v>174183</v>
          </cell>
          <cell r="F176">
            <v>2090196</v>
          </cell>
        </row>
        <row r="177">
          <cell r="A177">
            <v>4079338</v>
          </cell>
          <cell r="B177" t="str">
            <v>Losa fondo valv. descarga y flujo</v>
          </cell>
          <cell r="C177" t="str">
            <v>m2</v>
          </cell>
          <cell r="D177">
            <v>12</v>
          </cell>
          <cell r="E177">
            <v>98185</v>
          </cell>
          <cell r="F177">
            <v>1178220</v>
          </cell>
        </row>
        <row r="178">
          <cell r="A178">
            <v>4079400</v>
          </cell>
          <cell r="B178" t="str">
            <v>ACOMETIDAS DE ACUEDUCTO</v>
          </cell>
          <cell r="D178">
            <v>0</v>
          </cell>
          <cell r="E178">
            <v>0</v>
          </cell>
          <cell r="F178">
            <v>90847137</v>
          </cell>
        </row>
        <row r="179">
          <cell r="A179">
            <v>4079414</v>
          </cell>
          <cell r="B179" t="str">
            <v>STC Llave Corte o Acera-racor 1/2"</v>
          </cell>
          <cell r="C179" t="str">
            <v>un</v>
          </cell>
          <cell r="D179">
            <v>1420</v>
          </cell>
          <cell r="E179">
            <v>5950</v>
          </cell>
          <cell r="F179">
            <v>8449000</v>
          </cell>
        </row>
        <row r="180">
          <cell r="A180">
            <v>4079426</v>
          </cell>
          <cell r="B180" t="str">
            <v>STC Llave Incorporacion conica 1/2"</v>
          </cell>
          <cell r="C180" t="str">
            <v>un</v>
          </cell>
          <cell r="D180">
            <v>2902</v>
          </cell>
          <cell r="E180">
            <v>13487</v>
          </cell>
          <cell r="F180">
            <v>39139274</v>
          </cell>
        </row>
        <row r="181">
          <cell r="A181">
            <v>4079449</v>
          </cell>
          <cell r="B181" t="str">
            <v>STC Llave paso libre o contenc.1/2"</v>
          </cell>
          <cell r="C181" t="str">
            <v>un</v>
          </cell>
          <cell r="D181">
            <v>126</v>
          </cell>
          <cell r="E181">
            <v>5582</v>
          </cell>
          <cell r="F181">
            <v>703332</v>
          </cell>
        </row>
        <row r="182">
          <cell r="A182">
            <v>4079459</v>
          </cell>
          <cell r="B182" t="str">
            <v>STC Collar H.D p' PVCx1/2 3"</v>
          </cell>
          <cell r="C182" t="str">
            <v>un</v>
          </cell>
          <cell r="D182">
            <v>2245</v>
          </cell>
          <cell r="E182">
            <v>14835</v>
          </cell>
          <cell r="F182">
            <v>33304575</v>
          </cell>
        </row>
        <row r="183">
          <cell r="A183">
            <v>4079460</v>
          </cell>
          <cell r="B183" t="str">
            <v>STC Collar H.D p' PVCx1/2 4"</v>
          </cell>
          <cell r="C183" t="str">
            <v>un</v>
          </cell>
          <cell r="D183">
            <v>468</v>
          </cell>
          <cell r="E183">
            <v>19767</v>
          </cell>
          <cell r="F183">
            <v>9250956</v>
          </cell>
        </row>
        <row r="184">
          <cell r="A184">
            <v>4079500</v>
          </cell>
          <cell r="B184" t="str">
            <v>COLLARES CONTINUACIÓN.....</v>
          </cell>
          <cell r="C184" t="str">
            <v>un</v>
          </cell>
          <cell r="D184">
            <v>0</v>
          </cell>
          <cell r="E184">
            <v>0</v>
          </cell>
          <cell r="F184">
            <v>3137706</v>
          </cell>
        </row>
        <row r="185">
          <cell r="A185">
            <v>4079569</v>
          </cell>
          <cell r="B185" t="str">
            <v>STC Union 3 partes CU t.CU-PVC 1/2"</v>
          </cell>
          <cell r="C185" t="str">
            <v>un</v>
          </cell>
          <cell r="D185">
            <v>159</v>
          </cell>
          <cell r="E185">
            <v>19734</v>
          </cell>
          <cell r="F185">
            <v>3137706</v>
          </cell>
        </row>
        <row r="186">
          <cell r="A186">
            <v>4079600</v>
          </cell>
          <cell r="B186" t="str">
            <v>MEDIDORES DE ACUEDUCTO</v>
          </cell>
          <cell r="D186">
            <v>0</v>
          </cell>
          <cell r="E186">
            <v>0</v>
          </cell>
          <cell r="F186">
            <v>1397214</v>
          </cell>
        </row>
        <row r="187">
          <cell r="A187">
            <v>4079601</v>
          </cell>
          <cell r="B187" t="str">
            <v>STC Medidor tipo volum. 1/2"</v>
          </cell>
          <cell r="C187" t="str">
            <v>un</v>
          </cell>
          <cell r="D187">
            <v>126</v>
          </cell>
          <cell r="E187">
            <v>11089</v>
          </cell>
          <cell r="F187">
            <v>1397214</v>
          </cell>
        </row>
        <row r="188">
          <cell r="A188">
            <v>4079700</v>
          </cell>
          <cell r="B188" t="str">
            <v>CAJAS Y TAPAS PARA MEDIDORES</v>
          </cell>
          <cell r="D188">
            <v>0</v>
          </cell>
          <cell r="E188">
            <v>0</v>
          </cell>
          <cell r="F188">
            <v>5673402</v>
          </cell>
        </row>
        <row r="189">
          <cell r="A189">
            <v>4079702</v>
          </cell>
          <cell r="B189" t="str">
            <v>C. caja medi.anden&lt;19mm-Eq.24-No.ta</v>
          </cell>
          <cell r="C189" t="str">
            <v>un</v>
          </cell>
          <cell r="D189">
            <v>126</v>
          </cell>
          <cell r="E189">
            <v>35962</v>
          </cell>
          <cell r="F189">
            <v>4531212</v>
          </cell>
        </row>
        <row r="190">
          <cell r="A190">
            <v>4079746</v>
          </cell>
          <cell r="B190" t="str">
            <v>TC tapa HD caja medidor 1/2"</v>
          </cell>
          <cell r="C190" t="str">
            <v>un</v>
          </cell>
          <cell r="D190">
            <v>126</v>
          </cell>
          <cell r="E190">
            <v>9065</v>
          </cell>
          <cell r="F190">
            <v>1142190</v>
          </cell>
        </row>
        <row r="191">
          <cell r="A191">
            <v>0</v>
          </cell>
        </row>
        <row r="192">
          <cell r="A192">
            <v>4080000</v>
          </cell>
          <cell r="B192" t="str">
            <v>REDES Y ACOMET. ALCANTARILLADO</v>
          </cell>
          <cell r="D192">
            <v>0</v>
          </cell>
          <cell r="E192">
            <v>0</v>
          </cell>
          <cell r="F192">
            <v>7147843</v>
          </cell>
        </row>
        <row r="193">
          <cell r="A193">
            <v>4082000</v>
          </cell>
          <cell r="B193" t="str">
            <v>TUBERÍAS CTO. ALCANTARILLADO</v>
          </cell>
          <cell r="D193">
            <v>0</v>
          </cell>
          <cell r="E193">
            <v>0</v>
          </cell>
          <cell r="F193">
            <v>642150</v>
          </cell>
        </row>
        <row r="194">
          <cell r="A194">
            <v>4082004</v>
          </cell>
          <cell r="B194" t="str">
            <v>STC Tub.Cto.simple U.caucho 6"Cl.1</v>
          </cell>
          <cell r="C194" t="str">
            <v>m</v>
          </cell>
          <cell r="D194">
            <v>18</v>
          </cell>
          <cell r="E194">
            <v>18646</v>
          </cell>
          <cell r="F194">
            <v>335628</v>
          </cell>
        </row>
        <row r="195">
          <cell r="A195">
            <v>4082008</v>
          </cell>
          <cell r="B195" t="str">
            <v>STC Tub.Cto.simple U.caucho 10"Cl.1</v>
          </cell>
          <cell r="C195" t="str">
            <v>m</v>
          </cell>
          <cell r="D195">
            <v>9</v>
          </cell>
          <cell r="E195">
            <v>34058</v>
          </cell>
          <cell r="F195">
            <v>306522</v>
          </cell>
        </row>
        <row r="196">
          <cell r="A196">
            <v>4083100</v>
          </cell>
          <cell r="B196" t="str">
            <v>TUBERÍA PVA-ALCANT. Continuación...</v>
          </cell>
          <cell r="D196">
            <v>0</v>
          </cell>
          <cell r="E196">
            <v>0</v>
          </cell>
          <cell r="F196">
            <v>3481500</v>
          </cell>
        </row>
        <row r="197">
          <cell r="A197">
            <v>4083170</v>
          </cell>
          <cell r="B197" t="str">
            <v>STC Tuberia PVC-S U.S. 6"</v>
          </cell>
          <cell r="C197" t="str">
            <v>m</v>
          </cell>
          <cell r="D197">
            <v>75</v>
          </cell>
          <cell r="E197">
            <v>46420</v>
          </cell>
          <cell r="F197">
            <v>3481500</v>
          </cell>
        </row>
        <row r="198">
          <cell r="A198">
            <v>4085900</v>
          </cell>
          <cell r="B198" t="str">
            <v>CAJAS DE EMPALME A LA RED</v>
          </cell>
          <cell r="D198">
            <v>0</v>
          </cell>
          <cell r="E198">
            <v>0</v>
          </cell>
          <cell r="F198">
            <v>641400</v>
          </cell>
        </row>
        <row r="199">
          <cell r="A199">
            <v>4085901</v>
          </cell>
          <cell r="B199" t="str">
            <v>Const.caja empalme a la red Esq. 27</v>
          </cell>
          <cell r="C199" t="str">
            <v>un</v>
          </cell>
          <cell r="D199">
            <v>10</v>
          </cell>
          <cell r="E199">
            <v>64140</v>
          </cell>
          <cell r="F199">
            <v>641400</v>
          </cell>
        </row>
        <row r="200">
          <cell r="A200">
            <v>4086300</v>
          </cell>
          <cell r="B200" t="str">
            <v>SUMIDEROS</v>
          </cell>
          <cell r="D200">
            <v>0</v>
          </cell>
          <cell r="E200">
            <v>0</v>
          </cell>
          <cell r="F200">
            <v>2382793</v>
          </cell>
        </row>
        <row r="201">
          <cell r="A201">
            <v>4086310</v>
          </cell>
          <cell r="B201" t="str">
            <v>Const.sumidero aguas llu.T.B</v>
          </cell>
          <cell r="C201" t="str">
            <v>un</v>
          </cell>
          <cell r="D201">
            <v>7</v>
          </cell>
          <cell r="E201">
            <v>340399</v>
          </cell>
          <cell r="F201">
            <v>2382793</v>
          </cell>
        </row>
        <row r="202">
          <cell r="A202">
            <v>0</v>
          </cell>
        </row>
        <row r="203">
          <cell r="A203">
            <v>4140000</v>
          </cell>
          <cell r="B203" t="str">
            <v>MAMPORTERÍA Y PREFABRICADOS</v>
          </cell>
          <cell r="D203">
            <v>0</v>
          </cell>
          <cell r="E203">
            <v>0</v>
          </cell>
          <cell r="F203">
            <v>352010</v>
          </cell>
        </row>
        <row r="204">
          <cell r="A204">
            <v>4140100</v>
          </cell>
          <cell r="B204" t="str">
            <v>MURO EN LADRILLO O BLOQUE CTO.</v>
          </cell>
          <cell r="D204">
            <v>0</v>
          </cell>
          <cell r="E204">
            <v>0</v>
          </cell>
          <cell r="F204">
            <v>352010</v>
          </cell>
        </row>
        <row r="205">
          <cell r="A205">
            <v>4140104</v>
          </cell>
          <cell r="B205" t="str">
            <v>Construccion muro bloque e=10cm</v>
          </cell>
          <cell r="C205" t="str">
            <v>m2</v>
          </cell>
          <cell r="D205">
            <v>5</v>
          </cell>
          <cell r="E205">
            <v>28919</v>
          </cell>
          <cell r="F205">
            <v>144595</v>
          </cell>
        </row>
        <row r="206">
          <cell r="A206">
            <v>4140140</v>
          </cell>
          <cell r="B206" t="str">
            <v>Construccion muro ladrillo e=20cm</v>
          </cell>
          <cell r="C206" t="str">
            <v>m2</v>
          </cell>
          <cell r="D206">
            <v>5</v>
          </cell>
          <cell r="E206">
            <v>41483</v>
          </cell>
          <cell r="F206">
            <v>207415</v>
          </cell>
        </row>
        <row r="207">
          <cell r="A207">
            <v>0</v>
          </cell>
        </row>
        <row r="208">
          <cell r="A208">
            <v>4250000</v>
          </cell>
          <cell r="B208" t="str">
            <v>MMTO. DE REDES DE ACUEDUCTO</v>
          </cell>
          <cell r="D208">
            <v>0</v>
          </cell>
          <cell r="E208">
            <v>0</v>
          </cell>
          <cell r="F208">
            <v>2358351</v>
          </cell>
        </row>
        <row r="209">
          <cell r="A209">
            <v>4250100</v>
          </cell>
          <cell r="B209" t="str">
            <v>MANTENIMIENTO ACOMETIDAS ACUEDUCTO</v>
          </cell>
          <cell r="D209">
            <v>0</v>
          </cell>
          <cell r="E209">
            <v>0</v>
          </cell>
          <cell r="F209">
            <v>2358351</v>
          </cell>
        </row>
        <row r="210">
          <cell r="A210">
            <v>4250103</v>
          </cell>
          <cell r="B210" t="str">
            <v>Cambio de tomas acueducto 1/2"</v>
          </cell>
          <cell r="C210" t="str">
            <v>un</v>
          </cell>
          <cell r="D210">
            <v>207</v>
          </cell>
          <cell r="E210">
            <v>11393</v>
          </cell>
          <cell r="F210">
            <v>2358351</v>
          </cell>
        </row>
        <row r="211">
          <cell r="A21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S110"/>
  <sheetViews>
    <sheetView showGridLines="0" tabSelected="1" view="pageBreakPreview" topLeftCell="A46" zoomScale="80" zoomScaleNormal="100" zoomScaleSheetLayoutView="80" workbookViewId="0">
      <selection activeCell="I54" sqref="I54"/>
    </sheetView>
  </sheetViews>
  <sheetFormatPr baseColWidth="10" defaultColWidth="9.28515625" defaultRowHeight="12.75" x14ac:dyDescent="0.2"/>
  <cols>
    <col min="1" max="1" width="3.7109375" style="1" customWidth="1"/>
    <col min="2" max="2" width="21.28515625" style="70" customWidth="1"/>
    <col min="3" max="3" width="9.5703125" style="72" customWidth="1"/>
    <col min="4" max="4" width="80.42578125" style="71" customWidth="1"/>
    <col min="5" max="5" width="11.28515625" style="71" customWidth="1"/>
    <col min="6" max="6" width="19.28515625" style="73" customWidth="1"/>
    <col min="7" max="7" width="22.7109375" style="71" customWidth="1"/>
    <col min="8" max="8" width="31.140625" style="71" customWidth="1"/>
    <col min="9" max="9" width="14.28515625" style="1" customWidth="1"/>
    <col min="10" max="15" width="9.28515625" style="1" customWidth="1"/>
    <col min="16" max="16" width="11" style="1" customWidth="1"/>
    <col min="17" max="17" width="12.28515625" style="1" customWidth="1"/>
    <col min="18" max="16384" width="9.28515625" style="1"/>
  </cols>
  <sheetData>
    <row r="1" spans="2:17" x14ac:dyDescent="0.2">
      <c r="B1" s="2"/>
      <c r="C1" s="4"/>
      <c r="D1" s="3"/>
      <c r="E1" s="3"/>
      <c r="F1" s="5"/>
      <c r="G1" s="3"/>
      <c r="H1" s="3"/>
    </row>
    <row r="2" spans="2:17" s="92" customFormat="1" ht="54.75" customHeight="1" thickBot="1" x14ac:dyDescent="0.25">
      <c r="B2" s="120" t="s">
        <v>95</v>
      </c>
      <c r="C2" s="121"/>
      <c r="D2" s="121"/>
      <c r="E2" s="121"/>
      <c r="F2" s="121"/>
      <c r="G2" s="121"/>
      <c r="H2" s="121"/>
    </row>
    <row r="3" spans="2:17" ht="41.25" customHeight="1" x14ac:dyDescent="0.2">
      <c r="B3" s="135" t="s">
        <v>0</v>
      </c>
      <c r="C3" s="136"/>
      <c r="D3" s="136"/>
      <c r="E3" s="136"/>
      <c r="F3" s="136"/>
      <c r="G3" s="136"/>
      <c r="H3" s="137"/>
    </row>
    <row r="4" spans="2:17" ht="15" customHeight="1" x14ac:dyDescent="0.3">
      <c r="B4" s="138"/>
      <c r="C4" s="139"/>
      <c r="D4" s="139"/>
      <c r="E4" s="139"/>
      <c r="F4" s="139"/>
      <c r="G4" s="139"/>
      <c r="H4" s="140"/>
      <c r="J4" s="98"/>
    </row>
    <row r="5" spans="2:17" ht="15" customHeight="1" x14ac:dyDescent="0.2">
      <c r="B5" s="6"/>
      <c r="C5" s="7"/>
      <c r="D5" s="8"/>
      <c r="E5" s="7"/>
      <c r="F5" s="9"/>
      <c r="G5" s="7"/>
      <c r="H5" s="10"/>
    </row>
    <row r="6" spans="2:17" ht="14.25" x14ac:dyDescent="0.2">
      <c r="B6" s="11"/>
      <c r="C6" s="13"/>
      <c r="D6" s="12"/>
      <c r="E6" s="12"/>
      <c r="F6" s="14"/>
      <c r="G6" s="12"/>
      <c r="H6" s="15"/>
    </row>
    <row r="7" spans="2:17" ht="30.75" customHeight="1" x14ac:dyDescent="0.2">
      <c r="B7" s="21"/>
      <c r="C7" s="22"/>
      <c r="D7" s="23" t="s">
        <v>9</v>
      </c>
      <c r="E7" s="24"/>
      <c r="F7" s="25"/>
      <c r="G7" s="26"/>
      <c r="H7" s="27"/>
    </row>
    <row r="8" spans="2:17" ht="16.5" customHeight="1" x14ac:dyDescent="0.2">
      <c r="B8" s="141"/>
      <c r="C8" s="142"/>
      <c r="D8" s="142"/>
      <c r="E8" s="142"/>
      <c r="F8" s="142"/>
      <c r="G8" s="142"/>
      <c r="H8" s="143"/>
    </row>
    <row r="9" spans="2:17" ht="15" x14ac:dyDescent="0.2">
      <c r="B9" s="16" t="s">
        <v>1</v>
      </c>
      <c r="C9" s="17" t="s">
        <v>2</v>
      </c>
      <c r="D9" s="17" t="s">
        <v>3</v>
      </c>
      <c r="E9" s="17" t="s">
        <v>4</v>
      </c>
      <c r="F9" s="18" t="s">
        <v>5</v>
      </c>
      <c r="G9" s="17" t="s">
        <v>6</v>
      </c>
      <c r="H9" s="19" t="s">
        <v>7</v>
      </c>
    </row>
    <row r="10" spans="2:17" ht="24" customHeight="1" x14ac:dyDescent="0.2">
      <c r="B10" s="21"/>
      <c r="C10" s="22">
        <v>1</v>
      </c>
      <c r="D10" s="23" t="s">
        <v>10</v>
      </c>
      <c r="E10" s="24"/>
      <c r="F10" s="25"/>
      <c r="G10" s="26"/>
      <c r="H10" s="109">
        <f>SUM(H11:H13)</f>
        <v>0</v>
      </c>
    </row>
    <row r="11" spans="2:17" ht="33.75" customHeight="1" x14ac:dyDescent="0.2">
      <c r="B11" s="114" t="s">
        <v>11</v>
      </c>
      <c r="C11" s="28">
        <f>+C10+0.1</f>
        <v>1.1000000000000001</v>
      </c>
      <c r="D11" s="29" t="s">
        <v>12</v>
      </c>
      <c r="E11" s="30" t="s">
        <v>13</v>
      </c>
      <c r="F11" s="82">
        <v>3306.79</v>
      </c>
      <c r="G11" s="102"/>
      <c r="H11" s="108">
        <f>F11*G11</f>
        <v>0</v>
      </c>
      <c r="I11" s="89"/>
      <c r="J11" s="83"/>
      <c r="Q11" s="83"/>
    </row>
    <row r="12" spans="2:17" ht="33" customHeight="1" x14ac:dyDescent="0.2">
      <c r="B12" s="114"/>
      <c r="C12" s="28">
        <f>+C11+0.1</f>
        <v>1.2000000000000002</v>
      </c>
      <c r="D12" s="29" t="s">
        <v>14</v>
      </c>
      <c r="E12" s="30" t="s">
        <v>13</v>
      </c>
      <c r="F12" s="82">
        <v>5787.97</v>
      </c>
      <c r="G12" s="102"/>
      <c r="H12" s="108">
        <f>F12*G12</f>
        <v>0</v>
      </c>
      <c r="I12" s="89"/>
      <c r="J12" s="83"/>
      <c r="Q12" s="83"/>
    </row>
    <row r="13" spans="2:17" ht="35.25" customHeight="1" x14ac:dyDescent="0.2">
      <c r="B13" s="114"/>
      <c r="C13" s="28">
        <f>+C12+0.1</f>
        <v>1.3000000000000003</v>
      </c>
      <c r="D13" s="29" t="s">
        <v>15</v>
      </c>
      <c r="E13" s="30" t="s">
        <v>13</v>
      </c>
      <c r="F13" s="82">
        <v>952.15</v>
      </c>
      <c r="G13" s="102"/>
      <c r="H13" s="108">
        <f>F13*G13</f>
        <v>0</v>
      </c>
      <c r="I13" s="89"/>
      <c r="J13" s="83"/>
      <c r="Q13" s="83"/>
    </row>
    <row r="14" spans="2:17" ht="24.75" customHeight="1" x14ac:dyDescent="0.25">
      <c r="B14" s="21"/>
      <c r="C14" s="22">
        <f>1+1</f>
        <v>2</v>
      </c>
      <c r="D14" s="23" t="s">
        <v>16</v>
      </c>
      <c r="E14" s="24"/>
      <c r="F14" s="84"/>
      <c r="G14" s="103"/>
      <c r="H14" s="109">
        <f>SUM(H15:H17)</f>
        <v>0</v>
      </c>
      <c r="I14" s="88"/>
      <c r="J14" s="83"/>
      <c r="Q14" s="83"/>
    </row>
    <row r="15" spans="2:17" ht="28.5" customHeight="1" x14ac:dyDescent="0.25">
      <c r="B15" s="115">
        <v>202</v>
      </c>
      <c r="C15" s="31"/>
      <c r="D15" s="32" t="s">
        <v>17</v>
      </c>
      <c r="E15" s="33"/>
      <c r="F15" s="85"/>
      <c r="G15" s="104"/>
      <c r="H15" s="34"/>
      <c r="I15" s="88"/>
      <c r="J15" s="83"/>
      <c r="Q15" s="83"/>
    </row>
    <row r="16" spans="2:17" ht="23.25" customHeight="1" x14ac:dyDescent="0.2">
      <c r="B16" s="116"/>
      <c r="C16" s="28">
        <f>+C14+0.1</f>
        <v>2.1</v>
      </c>
      <c r="D16" s="35" t="s">
        <v>18</v>
      </c>
      <c r="E16" s="36" t="s">
        <v>19</v>
      </c>
      <c r="F16" s="85">
        <v>2078.42</v>
      </c>
      <c r="G16" s="104"/>
      <c r="H16" s="108">
        <f>F16*G16</f>
        <v>0</v>
      </c>
      <c r="I16" s="89"/>
      <c r="J16" s="83"/>
      <c r="Q16" s="83"/>
    </row>
    <row r="17" spans="2:17" ht="26.25" customHeight="1" x14ac:dyDescent="0.2">
      <c r="B17" s="117"/>
      <c r="C17" s="28">
        <f>+C16+0.1</f>
        <v>2.2000000000000002</v>
      </c>
      <c r="D17" s="35" t="s">
        <v>20</v>
      </c>
      <c r="E17" s="36" t="s">
        <v>19</v>
      </c>
      <c r="F17" s="85">
        <v>3117.64</v>
      </c>
      <c r="G17" s="104"/>
      <c r="H17" s="108">
        <f>F17*G17</f>
        <v>0</v>
      </c>
      <c r="I17" s="89"/>
      <c r="J17" s="83"/>
      <c r="Q17" s="83"/>
    </row>
    <row r="18" spans="2:17" ht="27.75" customHeight="1" x14ac:dyDescent="0.25">
      <c r="B18" s="21"/>
      <c r="C18" s="22">
        <f>+INT(C17)+1</f>
        <v>3</v>
      </c>
      <c r="D18" s="23" t="s">
        <v>21</v>
      </c>
      <c r="E18" s="24"/>
      <c r="F18" s="84"/>
      <c r="G18" s="103"/>
      <c r="H18" s="109">
        <f>SUM(H19:H20)</f>
        <v>0</v>
      </c>
      <c r="I18" s="88"/>
      <c r="J18" s="83"/>
      <c r="Q18" s="83"/>
    </row>
    <row r="19" spans="2:17" ht="14.25" x14ac:dyDescent="0.2">
      <c r="B19" s="38" t="s">
        <v>22</v>
      </c>
      <c r="C19" s="28">
        <f>+C18+0.1</f>
        <v>3.1</v>
      </c>
      <c r="D19" s="39" t="s">
        <v>23</v>
      </c>
      <c r="E19" s="40" t="s">
        <v>13</v>
      </c>
      <c r="F19" s="85">
        <v>3114.88</v>
      </c>
      <c r="G19" s="104"/>
      <c r="H19" s="108">
        <f>F19*G19</f>
        <v>0</v>
      </c>
      <c r="I19" s="89"/>
      <c r="J19" s="83"/>
      <c r="Q19" s="83"/>
    </row>
    <row r="20" spans="2:17" ht="14.25" x14ac:dyDescent="0.2">
      <c r="B20" s="38" t="s">
        <v>22</v>
      </c>
      <c r="C20" s="28">
        <f>+C19+0.1</f>
        <v>3.2</v>
      </c>
      <c r="D20" s="39" t="s">
        <v>24</v>
      </c>
      <c r="E20" s="40" t="s">
        <v>13</v>
      </c>
      <c r="F20" s="85">
        <v>3478.58</v>
      </c>
      <c r="G20" s="104"/>
      <c r="H20" s="108">
        <f>F20*G20</f>
        <v>0</v>
      </c>
      <c r="I20" s="89"/>
      <c r="J20" s="83"/>
      <c r="Q20" s="83"/>
    </row>
    <row r="21" spans="2:17" ht="19.5" customHeight="1" x14ac:dyDescent="0.25">
      <c r="B21" s="21"/>
      <c r="C21" s="22">
        <f>+INT(C20)+1</f>
        <v>4</v>
      </c>
      <c r="D21" s="23" t="s">
        <v>25</v>
      </c>
      <c r="E21" s="24"/>
      <c r="F21" s="84"/>
      <c r="G21" s="103"/>
      <c r="H21" s="109">
        <f>SUM(H22)</f>
        <v>0</v>
      </c>
      <c r="I21" s="88"/>
      <c r="J21" s="83"/>
      <c r="Q21" s="83"/>
    </row>
    <row r="22" spans="2:17" ht="35.25" customHeight="1" x14ac:dyDescent="0.2">
      <c r="B22" s="41" t="s">
        <v>27</v>
      </c>
      <c r="C22" s="28">
        <f>+C21+0.1</f>
        <v>4.0999999999999996</v>
      </c>
      <c r="D22" s="39" t="s">
        <v>26</v>
      </c>
      <c r="E22" s="40" t="s">
        <v>13</v>
      </c>
      <c r="F22" s="85">
        <v>6521.56</v>
      </c>
      <c r="G22" s="104"/>
      <c r="H22" s="108">
        <f>F22*G22</f>
        <v>0</v>
      </c>
      <c r="I22" s="89"/>
      <c r="J22" s="83"/>
      <c r="Q22" s="83"/>
    </row>
    <row r="23" spans="2:17" ht="25.5" customHeight="1" x14ac:dyDescent="0.25">
      <c r="B23" s="21"/>
      <c r="C23" s="22">
        <f>+INT(C22)+1</f>
        <v>5</v>
      </c>
      <c r="D23" s="23" t="s">
        <v>28</v>
      </c>
      <c r="E23" s="24"/>
      <c r="F23" s="84"/>
      <c r="G23" s="103"/>
      <c r="H23" s="109">
        <f>SUM(H24:H30)</f>
        <v>0</v>
      </c>
      <c r="I23" s="88"/>
      <c r="J23" s="83"/>
      <c r="Q23" s="83"/>
    </row>
    <row r="24" spans="2:17" ht="14.25" x14ac:dyDescent="0.2">
      <c r="B24" s="113" t="s">
        <v>30</v>
      </c>
      <c r="C24" s="28">
        <f>+C23+0.1</f>
        <v>5.0999999999999996</v>
      </c>
      <c r="D24" s="35" t="s">
        <v>29</v>
      </c>
      <c r="E24" s="36" t="s">
        <v>31</v>
      </c>
      <c r="F24" s="85">
        <f>115.63-((0.93+0.27)+(1.04+0.49)+(1.31+0.76)+(1.42+0.81)+(1.6+0.85)+(1.61+0.86)+(1.55+1.62)+(1.68+1.68)+(1.16+1.73)-(9*0.75))</f>
        <v>101.00999999999999</v>
      </c>
      <c r="G24" s="104"/>
      <c r="H24" s="108">
        <f t="shared" ref="H24:H30" si="0">F24*G24</f>
        <v>0</v>
      </c>
      <c r="I24" s="89"/>
      <c r="J24" s="83"/>
      <c r="Q24" s="83"/>
    </row>
    <row r="25" spans="2:17" ht="47.25" customHeight="1" x14ac:dyDescent="0.2">
      <c r="B25" s="113"/>
      <c r="C25" s="28">
        <f>+C24+0.1</f>
        <v>5.1999999999999993</v>
      </c>
      <c r="D25" s="35" t="s">
        <v>32</v>
      </c>
      <c r="E25" s="36" t="s">
        <v>33</v>
      </c>
      <c r="F25" s="85">
        <f>74-9</f>
        <v>65</v>
      </c>
      <c r="G25" s="104"/>
      <c r="H25" s="108">
        <f t="shared" si="0"/>
        <v>0</v>
      </c>
      <c r="I25" s="89"/>
      <c r="J25" s="83"/>
      <c r="Q25" s="83"/>
    </row>
    <row r="26" spans="2:17" ht="14.25" x14ac:dyDescent="0.2">
      <c r="B26" s="113"/>
      <c r="C26" s="28">
        <f>+C25+0.1</f>
        <v>5.2999999999999989</v>
      </c>
      <c r="D26" s="35" t="s">
        <v>34</v>
      </c>
      <c r="E26" s="36" t="s">
        <v>33</v>
      </c>
      <c r="F26" s="85">
        <f>39-9</f>
        <v>30</v>
      </c>
      <c r="G26" s="104"/>
      <c r="H26" s="108">
        <f t="shared" si="0"/>
        <v>0</v>
      </c>
      <c r="I26" s="89"/>
      <c r="J26" s="83"/>
      <c r="Q26" s="83"/>
    </row>
    <row r="27" spans="2:17" ht="36" customHeight="1" x14ac:dyDescent="0.2">
      <c r="B27" s="113"/>
      <c r="C27" s="28">
        <f>+C26+0.1</f>
        <v>5.3999999999999986</v>
      </c>
      <c r="D27" s="35" t="s">
        <v>35</v>
      </c>
      <c r="E27" s="36" t="s">
        <v>33</v>
      </c>
      <c r="F27" s="85">
        <f>39-9</f>
        <v>30</v>
      </c>
      <c r="G27" s="104"/>
      <c r="H27" s="108">
        <f t="shared" si="0"/>
        <v>0</v>
      </c>
      <c r="I27" s="89"/>
      <c r="J27" s="83"/>
      <c r="Q27" s="83"/>
    </row>
    <row r="28" spans="2:17" ht="40.5" customHeight="1" x14ac:dyDescent="0.2">
      <c r="B28" s="113"/>
      <c r="C28" s="28">
        <f>+C27+0.1</f>
        <v>5.4999999999999982</v>
      </c>
      <c r="D28" s="35" t="s">
        <v>36</v>
      </c>
      <c r="E28" s="36" t="s">
        <v>33</v>
      </c>
      <c r="F28" s="85">
        <f>74-9</f>
        <v>65</v>
      </c>
      <c r="G28" s="104"/>
      <c r="H28" s="108">
        <f t="shared" si="0"/>
        <v>0</v>
      </c>
      <c r="I28" s="89"/>
      <c r="J28" s="83"/>
      <c r="Q28" s="83"/>
    </row>
    <row r="29" spans="2:17" ht="46.5" customHeight="1" x14ac:dyDescent="0.2">
      <c r="B29" s="113"/>
      <c r="C29" s="28">
        <f>+C28+0.11</f>
        <v>5.6099999999999985</v>
      </c>
      <c r="D29" s="35" t="s">
        <v>37</v>
      </c>
      <c r="E29" s="36" t="s">
        <v>33</v>
      </c>
      <c r="F29" s="85">
        <v>270</v>
      </c>
      <c r="G29" s="104"/>
      <c r="H29" s="108">
        <f t="shared" si="0"/>
        <v>0</v>
      </c>
      <c r="I29" s="89"/>
      <c r="J29" s="83"/>
      <c r="Q29" s="83"/>
    </row>
    <row r="30" spans="2:17" ht="14.25" x14ac:dyDescent="0.2">
      <c r="B30" s="113"/>
      <c r="C30" s="28">
        <f>+C29+0.1</f>
        <v>5.7099999999999982</v>
      </c>
      <c r="D30" s="35" t="s">
        <v>38</v>
      </c>
      <c r="E30" s="36" t="s">
        <v>13</v>
      </c>
      <c r="F30" s="85">
        <v>35</v>
      </c>
      <c r="G30" s="104"/>
      <c r="H30" s="108">
        <f t="shared" si="0"/>
        <v>0</v>
      </c>
      <c r="I30" s="89"/>
      <c r="J30" s="83"/>
      <c r="Q30" s="83"/>
    </row>
    <row r="31" spans="2:17" ht="34.5" customHeight="1" x14ac:dyDescent="0.25">
      <c r="B31" s="42"/>
      <c r="C31" s="43"/>
      <c r="D31" s="23" t="s">
        <v>39</v>
      </c>
      <c r="E31" s="44"/>
      <c r="F31" s="84"/>
      <c r="G31" s="103"/>
      <c r="H31" s="45"/>
      <c r="I31" s="88"/>
      <c r="J31" s="83"/>
      <c r="Q31" s="83"/>
    </row>
    <row r="32" spans="2:17" ht="30" customHeight="1" x14ac:dyDescent="0.2">
      <c r="B32" s="21"/>
      <c r="C32" s="91">
        <f>+INT(C30)+1</f>
        <v>6</v>
      </c>
      <c r="D32" s="23" t="s">
        <v>40</v>
      </c>
      <c r="E32" s="24"/>
      <c r="F32" s="84"/>
      <c r="G32" s="103"/>
      <c r="H32" s="109">
        <f>SUM(H33:H35)</f>
        <v>0</v>
      </c>
      <c r="I32" s="89"/>
      <c r="J32" s="83"/>
      <c r="Q32" s="83"/>
    </row>
    <row r="33" spans="2:17" ht="42.75" customHeight="1" x14ac:dyDescent="0.25">
      <c r="B33" s="87" t="s">
        <v>41</v>
      </c>
      <c r="C33" s="28">
        <f>+C32+0.1</f>
        <v>6.1</v>
      </c>
      <c r="D33" s="35" t="s">
        <v>42</v>
      </c>
      <c r="E33" s="36" t="s">
        <v>43</v>
      </c>
      <c r="F33" s="85">
        <v>2160.66</v>
      </c>
      <c r="G33" s="104"/>
      <c r="H33" s="108">
        <f>F33*G33</f>
        <v>0</v>
      </c>
      <c r="I33" s="88"/>
      <c r="J33" s="83"/>
      <c r="Q33" s="83"/>
    </row>
    <row r="34" spans="2:17" ht="44.25" customHeight="1" x14ac:dyDescent="0.25">
      <c r="B34" s="46" t="s">
        <v>44</v>
      </c>
      <c r="C34" s="28">
        <f>+C33+0.1</f>
        <v>6.1999999999999993</v>
      </c>
      <c r="D34" s="47" t="s">
        <v>45</v>
      </c>
      <c r="E34" s="36" t="s">
        <v>43</v>
      </c>
      <c r="F34" s="85">
        <v>17.649999999999999</v>
      </c>
      <c r="G34" s="104"/>
      <c r="H34" s="108">
        <f>F34*G34</f>
        <v>0</v>
      </c>
      <c r="I34" s="88"/>
      <c r="J34" s="83"/>
      <c r="Q34" s="83"/>
    </row>
    <row r="35" spans="2:17" s="50" customFormat="1" ht="47.25" customHeight="1" x14ac:dyDescent="0.2">
      <c r="B35" s="38" t="s">
        <v>77</v>
      </c>
      <c r="C35" s="49">
        <v>6.3</v>
      </c>
      <c r="D35" s="47" t="s">
        <v>78</v>
      </c>
      <c r="E35" s="40" t="s">
        <v>33</v>
      </c>
      <c r="F35" s="85">
        <v>1</v>
      </c>
      <c r="G35" s="104"/>
      <c r="H35" s="108">
        <f>F35*G35</f>
        <v>0</v>
      </c>
      <c r="I35" s="89"/>
      <c r="J35" s="83"/>
      <c r="Q35" s="83"/>
    </row>
    <row r="36" spans="2:17" ht="34.5" customHeight="1" x14ac:dyDescent="0.25">
      <c r="B36" s="21"/>
      <c r="C36" s="22">
        <f>+INT(C35)+1</f>
        <v>7</v>
      </c>
      <c r="D36" s="23" t="s">
        <v>46</v>
      </c>
      <c r="E36" s="24"/>
      <c r="F36" s="84"/>
      <c r="G36" s="103"/>
      <c r="H36" s="109">
        <f>SUM(H37)</f>
        <v>0</v>
      </c>
      <c r="I36" s="88"/>
      <c r="J36" s="83"/>
      <c r="Q36" s="83"/>
    </row>
    <row r="37" spans="2:17" ht="34.5" customHeight="1" x14ac:dyDescent="0.2">
      <c r="B37" s="87">
        <v>301</v>
      </c>
      <c r="C37" s="28">
        <f>+C36+0.1</f>
        <v>7.1</v>
      </c>
      <c r="D37" s="35" t="s">
        <v>47</v>
      </c>
      <c r="E37" s="36" t="s">
        <v>13</v>
      </c>
      <c r="F37" s="85">
        <v>13.87</v>
      </c>
      <c r="G37" s="104"/>
      <c r="H37" s="108">
        <f>F37*G37</f>
        <v>0</v>
      </c>
      <c r="I37" s="89"/>
      <c r="J37" s="83"/>
      <c r="Q37" s="83"/>
    </row>
    <row r="38" spans="2:17" ht="27.75" customHeight="1" x14ac:dyDescent="0.25">
      <c r="B38" s="21"/>
      <c r="C38" s="22">
        <f>+INT(C37)+1</f>
        <v>8</v>
      </c>
      <c r="D38" s="23" t="s">
        <v>48</v>
      </c>
      <c r="E38" s="24"/>
      <c r="F38" s="84"/>
      <c r="G38" s="103"/>
      <c r="H38" s="109">
        <f>SUM(H39:H40)</f>
        <v>0</v>
      </c>
      <c r="I38" s="88"/>
      <c r="J38" s="83"/>
      <c r="Q38" s="83"/>
    </row>
    <row r="39" spans="2:17" ht="29.25" customHeight="1" x14ac:dyDescent="0.2">
      <c r="B39" s="51"/>
      <c r="C39" s="28">
        <f>+C38+0.1</f>
        <v>8.1</v>
      </c>
      <c r="D39" s="35" t="s">
        <v>49</v>
      </c>
      <c r="E39" s="36" t="s">
        <v>13</v>
      </c>
      <c r="F39" s="85">
        <v>13.87</v>
      </c>
      <c r="G39" s="104"/>
      <c r="H39" s="108">
        <f>F39*G39</f>
        <v>0</v>
      </c>
      <c r="I39" s="90"/>
      <c r="J39" s="83"/>
      <c r="Q39" s="83"/>
    </row>
    <row r="40" spans="2:17" ht="33.75" customHeight="1" x14ac:dyDescent="0.25">
      <c r="B40" s="51">
        <v>403</v>
      </c>
      <c r="C40" s="28">
        <f>+C39+0.1</f>
        <v>8.1999999999999993</v>
      </c>
      <c r="D40" s="35" t="s">
        <v>50</v>
      </c>
      <c r="E40" s="36" t="s">
        <v>19</v>
      </c>
      <c r="F40" s="85">
        <v>882.72</v>
      </c>
      <c r="G40" s="104"/>
      <c r="H40" s="108">
        <f>F40*G40</f>
        <v>0</v>
      </c>
      <c r="I40" s="88"/>
      <c r="J40" s="83"/>
      <c r="Q40" s="83"/>
    </row>
    <row r="41" spans="2:17" ht="26.25" customHeight="1" x14ac:dyDescent="0.2">
      <c r="B41" s="21"/>
      <c r="C41" s="22">
        <f>+INT(C40)+1</f>
        <v>9</v>
      </c>
      <c r="D41" s="23" t="s">
        <v>51</v>
      </c>
      <c r="E41" s="24"/>
      <c r="F41" s="84"/>
      <c r="G41" s="103"/>
      <c r="H41" s="109">
        <f>SUM(H42)</f>
        <v>0</v>
      </c>
      <c r="I41" s="89"/>
      <c r="J41" s="83"/>
      <c r="Q41" s="83"/>
    </row>
    <row r="42" spans="2:17" ht="37.5" customHeight="1" x14ac:dyDescent="0.2">
      <c r="B42" s="52">
        <v>815</v>
      </c>
      <c r="C42" s="53">
        <f>+C41+0.1</f>
        <v>9.1</v>
      </c>
      <c r="D42" s="39" t="s">
        <v>52</v>
      </c>
      <c r="E42" s="40" t="s">
        <v>33</v>
      </c>
      <c r="F42" s="85">
        <f>911-46</f>
        <v>865</v>
      </c>
      <c r="G42" s="104"/>
      <c r="H42" s="108">
        <f>F42*G42</f>
        <v>0</v>
      </c>
      <c r="I42" s="89"/>
      <c r="J42" s="83"/>
      <c r="Q42" s="83"/>
    </row>
    <row r="43" spans="2:17" ht="24.75" customHeight="1" x14ac:dyDescent="0.25">
      <c r="B43" s="21"/>
      <c r="C43" s="22">
        <f>+INT(C42)+1</f>
        <v>10</v>
      </c>
      <c r="D43" s="23" t="s">
        <v>53</v>
      </c>
      <c r="E43" s="24"/>
      <c r="F43" s="84"/>
      <c r="G43" s="103"/>
      <c r="H43" s="109">
        <f>SUM(H44:H46)</f>
        <v>0</v>
      </c>
      <c r="I43" s="88"/>
      <c r="J43" s="83"/>
      <c r="Q43" s="83"/>
    </row>
    <row r="44" spans="2:17" ht="14.25" x14ac:dyDescent="0.2">
      <c r="B44" s="118" t="s">
        <v>54</v>
      </c>
      <c r="C44" s="28">
        <f>+C43+0.1</f>
        <v>10.1</v>
      </c>
      <c r="D44" s="35" t="s">
        <v>55</v>
      </c>
      <c r="E44" s="36" t="s">
        <v>19</v>
      </c>
      <c r="F44" s="85">
        <v>1694.52</v>
      </c>
      <c r="G44" s="104"/>
      <c r="H44" s="108">
        <f>F44*G44</f>
        <v>0</v>
      </c>
      <c r="I44" s="89"/>
      <c r="J44" s="83"/>
      <c r="Q44" s="83"/>
    </row>
    <row r="45" spans="2:17" ht="36" customHeight="1" x14ac:dyDescent="0.2">
      <c r="B45" s="118"/>
      <c r="C45" s="28">
        <f>+C44+0.1</f>
        <v>10.199999999999999</v>
      </c>
      <c r="D45" s="39" t="s">
        <v>56</v>
      </c>
      <c r="E45" s="40" t="s">
        <v>31</v>
      </c>
      <c r="F45" s="85">
        <v>2844.2</v>
      </c>
      <c r="G45" s="104"/>
      <c r="H45" s="108">
        <f>F45*G45</f>
        <v>0</v>
      </c>
      <c r="I45" s="89"/>
      <c r="J45" s="83"/>
      <c r="Q45" s="83"/>
    </row>
    <row r="46" spans="2:17" ht="40.5" customHeight="1" x14ac:dyDescent="0.25">
      <c r="B46" s="118"/>
      <c r="C46" s="28">
        <f>+C45+0.1</f>
        <v>10.299999999999999</v>
      </c>
      <c r="D46" s="39" t="s">
        <v>57</v>
      </c>
      <c r="E46" s="40" t="s">
        <v>13</v>
      </c>
      <c r="F46" s="85">
        <v>377.21</v>
      </c>
      <c r="G46" s="104"/>
      <c r="H46" s="108">
        <f>F46*G46</f>
        <v>0</v>
      </c>
      <c r="I46" s="88"/>
      <c r="J46" s="83"/>
      <c r="Q46" s="83"/>
    </row>
    <row r="47" spans="2:17" ht="29.25" customHeight="1" x14ac:dyDescent="0.2">
      <c r="B47" s="21"/>
      <c r="C47" s="22"/>
      <c r="D47" s="23" t="s">
        <v>58</v>
      </c>
      <c r="E47" s="24"/>
      <c r="F47" s="84"/>
      <c r="G47" s="103"/>
      <c r="H47" s="27"/>
      <c r="I47" s="89"/>
      <c r="J47" s="83"/>
      <c r="Q47" s="83"/>
    </row>
    <row r="48" spans="2:17" ht="62.25" customHeight="1" x14ac:dyDescent="0.25">
      <c r="B48" s="21"/>
      <c r="C48" s="22">
        <f>+INT(C43)+1</f>
        <v>11</v>
      </c>
      <c r="D48" s="55" t="s">
        <v>59</v>
      </c>
      <c r="E48" s="24"/>
      <c r="F48" s="84"/>
      <c r="G48" s="103"/>
      <c r="H48" s="109">
        <f>SUM(H49:H51)</f>
        <v>0</v>
      </c>
      <c r="I48" s="88"/>
      <c r="J48" s="83"/>
      <c r="Q48" s="83"/>
    </row>
    <row r="49" spans="2:17" ht="18" customHeight="1" x14ac:dyDescent="0.25">
      <c r="B49" s="119"/>
      <c r="C49" s="28">
        <f>+C48+0.1</f>
        <v>11.1</v>
      </c>
      <c r="D49" s="35" t="s">
        <v>61</v>
      </c>
      <c r="E49" s="36" t="s">
        <v>31</v>
      </c>
      <c r="F49" s="94">
        <f>2726.28-27.1-6-6-7-7-8-8-8-8</f>
        <v>2641.1800000000003</v>
      </c>
      <c r="G49" s="104"/>
      <c r="H49" s="108">
        <f>F49*G49</f>
        <v>0</v>
      </c>
      <c r="I49" s="88"/>
      <c r="J49" s="83"/>
      <c r="Q49" s="83"/>
    </row>
    <row r="50" spans="2:17" ht="18" customHeight="1" x14ac:dyDescent="0.25">
      <c r="B50" s="119"/>
      <c r="C50" s="28">
        <f>+C49+0.1</f>
        <v>11.2</v>
      </c>
      <c r="D50" s="35" t="s">
        <v>62</v>
      </c>
      <c r="E50" s="36" t="s">
        <v>31</v>
      </c>
      <c r="F50" s="94">
        <f>621.63-34.85-73.12</f>
        <v>513.66</v>
      </c>
      <c r="G50" s="104"/>
      <c r="H50" s="108">
        <f>F50*G50</f>
        <v>0</v>
      </c>
      <c r="I50" s="88"/>
      <c r="J50" s="83"/>
      <c r="Q50" s="83"/>
    </row>
    <row r="51" spans="2:17" ht="18" customHeight="1" x14ac:dyDescent="0.2">
      <c r="B51" s="119"/>
      <c r="C51" s="28">
        <f>+C50+0.1</f>
        <v>11.299999999999999</v>
      </c>
      <c r="D51" s="35" t="s">
        <v>63</v>
      </c>
      <c r="E51" s="36" t="s">
        <v>31</v>
      </c>
      <c r="F51" s="94">
        <f>402.86-42.29-30.48-6.25-91.35-8</f>
        <v>224.48999999999998</v>
      </c>
      <c r="G51" s="104"/>
      <c r="H51" s="108">
        <f>F51*G51</f>
        <v>0</v>
      </c>
      <c r="I51" s="89"/>
      <c r="J51" s="83"/>
      <c r="Q51" s="83"/>
    </row>
    <row r="52" spans="2:17" ht="48.75" customHeight="1" x14ac:dyDescent="0.25">
      <c r="B52" s="21"/>
      <c r="C52" s="22">
        <f>+INT(C50)+1</f>
        <v>12</v>
      </c>
      <c r="D52" s="55" t="s">
        <v>64</v>
      </c>
      <c r="E52" s="24"/>
      <c r="F52" s="93"/>
      <c r="G52" s="103"/>
      <c r="H52" s="109">
        <f>SUM(H53)</f>
        <v>0</v>
      </c>
      <c r="I52" s="88"/>
      <c r="J52" s="83"/>
      <c r="Q52" s="83"/>
    </row>
    <row r="53" spans="2:17" ht="45.75" customHeight="1" x14ac:dyDescent="0.25">
      <c r="B53" s="56" t="s">
        <v>60</v>
      </c>
      <c r="C53" s="28">
        <f>+C52+0.1</f>
        <v>12.1</v>
      </c>
      <c r="D53" s="35" t="s">
        <v>65</v>
      </c>
      <c r="E53" s="40" t="s">
        <v>31</v>
      </c>
      <c r="F53" s="95">
        <v>4413.6000000000004</v>
      </c>
      <c r="G53" s="104"/>
      <c r="H53" s="108">
        <f>F53*G53</f>
        <v>0</v>
      </c>
      <c r="I53" s="88"/>
      <c r="J53" s="83"/>
      <c r="Q53" s="83"/>
    </row>
    <row r="54" spans="2:17" ht="68.25" customHeight="1" x14ac:dyDescent="0.25">
      <c r="B54" s="21"/>
      <c r="C54" s="22">
        <f>+INT(C52)+1</f>
        <v>13</v>
      </c>
      <c r="D54" s="55" t="s">
        <v>66</v>
      </c>
      <c r="E54" s="24"/>
      <c r="F54" s="84"/>
      <c r="G54" s="103"/>
      <c r="H54" s="109">
        <f>SUM(H55:H57)</f>
        <v>0</v>
      </c>
      <c r="I54" s="88"/>
      <c r="J54" s="83"/>
      <c r="Q54" s="83"/>
    </row>
    <row r="55" spans="2:17" ht="14.25" x14ac:dyDescent="0.2">
      <c r="B55" s="113" t="s">
        <v>68</v>
      </c>
      <c r="C55" s="28">
        <f>+C54+0.1</f>
        <v>13.1</v>
      </c>
      <c r="D55" s="35" t="s">
        <v>67</v>
      </c>
      <c r="E55" s="36" t="s">
        <v>33</v>
      </c>
      <c r="F55" s="85">
        <f>846-27</f>
        <v>819</v>
      </c>
      <c r="G55" s="104"/>
      <c r="H55" s="108">
        <f>F55*G55</f>
        <v>0</v>
      </c>
      <c r="I55" s="89"/>
      <c r="J55" s="83"/>
      <c r="Q55" s="83"/>
    </row>
    <row r="56" spans="2:17" ht="14.25" x14ac:dyDescent="0.2">
      <c r="B56" s="113"/>
      <c r="C56" s="28">
        <f>+C55+0.1</f>
        <v>13.2</v>
      </c>
      <c r="D56" s="35" t="s">
        <v>69</v>
      </c>
      <c r="E56" s="36" t="s">
        <v>33</v>
      </c>
      <c r="F56" s="85">
        <f>195-34</f>
        <v>161</v>
      </c>
      <c r="G56" s="104"/>
      <c r="H56" s="108">
        <f>F56*G56</f>
        <v>0</v>
      </c>
      <c r="I56" s="89"/>
      <c r="J56" s="83"/>
      <c r="Q56" s="83"/>
    </row>
    <row r="57" spans="2:17" ht="15" x14ac:dyDescent="0.25">
      <c r="B57" s="113"/>
      <c r="C57" s="28">
        <f>+C56+0.1</f>
        <v>13.299999999999999</v>
      </c>
      <c r="D57" s="35" t="s">
        <v>70</v>
      </c>
      <c r="E57" s="36" t="s">
        <v>33</v>
      </c>
      <c r="F57" s="85">
        <f>125-56</f>
        <v>69</v>
      </c>
      <c r="G57" s="104"/>
      <c r="H57" s="108">
        <f>F57*G57</f>
        <v>0</v>
      </c>
      <c r="I57" s="88"/>
      <c r="J57" s="83"/>
      <c r="Q57" s="83"/>
    </row>
    <row r="58" spans="2:17" ht="60" customHeight="1" x14ac:dyDescent="0.2">
      <c r="B58" s="21"/>
      <c r="C58" s="22">
        <f>+INT(C56)+1</f>
        <v>14</v>
      </c>
      <c r="D58" s="55" t="s">
        <v>71</v>
      </c>
      <c r="E58" s="24"/>
      <c r="F58" s="84"/>
      <c r="G58" s="103"/>
      <c r="H58" s="109">
        <f>SUM(H59)</f>
        <v>0</v>
      </c>
      <c r="I58" s="89"/>
      <c r="J58" s="83"/>
      <c r="Q58" s="83"/>
    </row>
    <row r="59" spans="2:17" ht="75.75" customHeight="1" x14ac:dyDescent="0.2">
      <c r="B59" s="56" t="s">
        <v>72</v>
      </c>
      <c r="C59" s="53">
        <f>+C58+0.1</f>
        <v>14.1</v>
      </c>
      <c r="D59" s="54" t="s">
        <v>73</v>
      </c>
      <c r="E59" s="40" t="s">
        <v>33</v>
      </c>
      <c r="F59" s="85">
        <f>74-9</f>
        <v>65</v>
      </c>
      <c r="G59" s="104"/>
      <c r="H59" s="108">
        <f>F59*G59</f>
        <v>0</v>
      </c>
      <c r="I59" s="89"/>
      <c r="J59" s="83"/>
      <c r="Q59" s="83"/>
    </row>
    <row r="60" spans="2:17" ht="18" customHeight="1" x14ac:dyDescent="0.25">
      <c r="B60" s="51"/>
      <c r="C60" s="48"/>
      <c r="D60" s="35"/>
      <c r="E60" s="36"/>
      <c r="F60" s="85"/>
      <c r="G60" s="104"/>
      <c r="H60" s="37"/>
      <c r="I60" s="88"/>
      <c r="J60" s="83"/>
      <c r="Q60" s="83"/>
    </row>
    <row r="61" spans="2:17" ht="23.25" customHeight="1" x14ac:dyDescent="0.25">
      <c r="B61" s="58"/>
      <c r="C61" s="59"/>
      <c r="D61" s="23" t="s">
        <v>93</v>
      </c>
      <c r="E61" s="44"/>
      <c r="F61" s="84"/>
      <c r="G61" s="105"/>
      <c r="H61" s="60"/>
      <c r="I61" s="88"/>
      <c r="J61" s="83"/>
      <c r="Q61" s="83"/>
    </row>
    <row r="62" spans="2:17" ht="30" x14ac:dyDescent="0.25">
      <c r="B62" s="21"/>
      <c r="C62" s="22">
        <f>+INT(C58)+1</f>
        <v>15</v>
      </c>
      <c r="D62" s="55" t="s">
        <v>74</v>
      </c>
      <c r="E62" s="24"/>
      <c r="F62" s="84"/>
      <c r="G62" s="103"/>
      <c r="H62" s="109">
        <f>SUM(H63:H65)</f>
        <v>0</v>
      </c>
      <c r="I62" s="88"/>
      <c r="J62" s="83"/>
      <c r="Q62" s="83"/>
    </row>
    <row r="63" spans="2:17" ht="15.75" customHeight="1" x14ac:dyDescent="0.25">
      <c r="B63" s="51"/>
      <c r="C63" s="28">
        <f>+C62+0.1</f>
        <v>15.1</v>
      </c>
      <c r="D63" s="35" t="s">
        <v>61</v>
      </c>
      <c r="E63" s="57" t="s">
        <v>31</v>
      </c>
      <c r="F63" s="97">
        <f>2726.28-27.1-6-6-7-7-8-8-8-8</f>
        <v>2641.1800000000003</v>
      </c>
      <c r="G63" s="104"/>
      <c r="H63" s="108">
        <f>F63*G63</f>
        <v>0</v>
      </c>
      <c r="I63" s="88"/>
      <c r="J63" s="83"/>
      <c r="Q63" s="83"/>
    </row>
    <row r="64" spans="2:17" ht="15.75" customHeight="1" x14ac:dyDescent="0.25">
      <c r="B64" s="51"/>
      <c r="C64" s="28">
        <f>+C63+0.1</f>
        <v>15.2</v>
      </c>
      <c r="D64" s="35" t="s">
        <v>62</v>
      </c>
      <c r="E64" s="36" t="s">
        <v>31</v>
      </c>
      <c r="F64" s="97">
        <f>621.63-34.85-73.12</f>
        <v>513.66</v>
      </c>
      <c r="G64" s="104"/>
      <c r="H64" s="108">
        <f>F64*G64</f>
        <v>0</v>
      </c>
      <c r="I64" s="88"/>
      <c r="J64" s="83"/>
      <c r="Q64" s="83"/>
    </row>
    <row r="65" spans="2:19" ht="15.75" customHeight="1" x14ac:dyDescent="0.25">
      <c r="B65" s="51"/>
      <c r="C65" s="28">
        <f>+C64+0.1</f>
        <v>15.299999999999999</v>
      </c>
      <c r="D65" s="35" t="s">
        <v>63</v>
      </c>
      <c r="E65" s="36" t="s">
        <v>31</v>
      </c>
      <c r="F65" s="97">
        <f>402.86-42.29-30.48-6.25-91.35-8</f>
        <v>224.48999999999998</v>
      </c>
      <c r="G65" s="104"/>
      <c r="H65" s="108">
        <f>F65*G65</f>
        <v>0</v>
      </c>
      <c r="I65" s="88"/>
      <c r="J65" s="83"/>
      <c r="Q65" s="83"/>
      <c r="S65" s="83"/>
    </row>
    <row r="66" spans="2:19" ht="30" x14ac:dyDescent="0.2">
      <c r="B66" s="21"/>
      <c r="C66" s="22">
        <f>+INT(C63)+1</f>
        <v>16</v>
      </c>
      <c r="D66" s="55" t="s">
        <v>75</v>
      </c>
      <c r="E66" s="24"/>
      <c r="F66" s="96"/>
      <c r="G66" s="103"/>
      <c r="H66" s="109">
        <f>SUM(H67)</f>
        <v>0</v>
      </c>
      <c r="I66" s="89"/>
      <c r="J66" s="83"/>
      <c r="Q66" s="83"/>
    </row>
    <row r="67" spans="2:19" ht="15" x14ac:dyDescent="0.2">
      <c r="B67" s="20"/>
      <c r="C67" s="28">
        <f>+C66+0.1</f>
        <v>16.100000000000001</v>
      </c>
      <c r="D67" s="35" t="s">
        <v>65</v>
      </c>
      <c r="E67" s="40" t="s">
        <v>31</v>
      </c>
      <c r="F67" s="85">
        <v>4414</v>
      </c>
      <c r="G67" s="104"/>
      <c r="H67" s="108">
        <f>F67*G67</f>
        <v>0</v>
      </c>
      <c r="I67" s="89"/>
      <c r="J67" s="83"/>
      <c r="Q67" s="83"/>
    </row>
    <row r="68" spans="2:19" ht="45.75" customHeight="1" x14ac:dyDescent="0.25">
      <c r="B68" s="21"/>
      <c r="C68" s="22">
        <v>17</v>
      </c>
      <c r="D68" s="55" t="s">
        <v>76</v>
      </c>
      <c r="E68" s="24"/>
      <c r="F68" s="84"/>
      <c r="G68" s="103"/>
      <c r="H68" s="109">
        <f>SUM(H69:H71)</f>
        <v>0</v>
      </c>
      <c r="I68" s="88"/>
      <c r="J68" s="83"/>
      <c r="Q68" s="83"/>
    </row>
    <row r="69" spans="2:19" ht="14.25" x14ac:dyDescent="0.2">
      <c r="B69" s="51"/>
      <c r="C69" s="28">
        <f>+C68+0.1</f>
        <v>17.100000000000001</v>
      </c>
      <c r="D69" s="35" t="s">
        <v>67</v>
      </c>
      <c r="E69" s="36" t="s">
        <v>33</v>
      </c>
      <c r="F69" s="85">
        <f>846-27</f>
        <v>819</v>
      </c>
      <c r="G69" s="104"/>
      <c r="H69" s="108">
        <f>F69*G69</f>
        <v>0</v>
      </c>
      <c r="I69" s="89"/>
      <c r="J69" s="83"/>
      <c r="Q69" s="83"/>
    </row>
    <row r="70" spans="2:19" ht="14.25" x14ac:dyDescent="0.2">
      <c r="B70" s="51"/>
      <c r="C70" s="28">
        <f>+C69+0.1</f>
        <v>17.200000000000003</v>
      </c>
      <c r="D70" s="35" t="s">
        <v>69</v>
      </c>
      <c r="E70" s="36" t="s">
        <v>33</v>
      </c>
      <c r="F70" s="85">
        <f>195-34</f>
        <v>161</v>
      </c>
      <c r="G70" s="104"/>
      <c r="H70" s="108">
        <f>F70*G70</f>
        <v>0</v>
      </c>
      <c r="I70" s="89"/>
      <c r="J70" s="83"/>
      <c r="Q70" s="83"/>
    </row>
    <row r="71" spans="2:19" ht="14.25" x14ac:dyDescent="0.2">
      <c r="B71" s="51"/>
      <c r="C71" s="28">
        <f>+C70+0.1</f>
        <v>17.300000000000004</v>
      </c>
      <c r="D71" s="35" t="s">
        <v>70</v>
      </c>
      <c r="E71" s="36" t="s">
        <v>33</v>
      </c>
      <c r="F71" s="85">
        <f>125-56</f>
        <v>69</v>
      </c>
      <c r="G71" s="104"/>
      <c r="H71" s="108">
        <f>F71*G71</f>
        <v>0</v>
      </c>
      <c r="I71" s="89"/>
      <c r="J71" s="83"/>
      <c r="Q71" s="83"/>
    </row>
    <row r="72" spans="2:19" ht="15" x14ac:dyDescent="0.25">
      <c r="B72" s="61"/>
      <c r="C72" s="63"/>
      <c r="D72" s="62"/>
      <c r="E72" s="62"/>
      <c r="F72" s="64"/>
      <c r="G72" s="106"/>
      <c r="H72" s="65"/>
      <c r="I72" s="88"/>
    </row>
    <row r="73" spans="2:19" ht="51.75" customHeight="1" x14ac:dyDescent="0.25">
      <c r="B73" s="66"/>
      <c r="C73" s="68"/>
      <c r="D73" s="67"/>
      <c r="E73" s="67"/>
      <c r="F73" s="69"/>
      <c r="G73" s="107"/>
      <c r="H73" s="86"/>
      <c r="I73" s="88"/>
    </row>
    <row r="74" spans="2:19" s="92" customFormat="1" ht="21" customHeight="1" x14ac:dyDescent="0.2">
      <c r="B74" s="70"/>
      <c r="C74" s="72"/>
      <c r="D74" s="71"/>
      <c r="E74" s="71"/>
      <c r="F74" s="73"/>
      <c r="G74" s="71"/>
      <c r="H74" s="72"/>
    </row>
    <row r="75" spans="2:19" ht="21" customHeight="1" x14ac:dyDescent="0.2">
      <c r="D75" s="110"/>
      <c r="E75" s="111"/>
      <c r="F75" s="111"/>
      <c r="G75" s="112"/>
      <c r="H75" s="99" t="str">
        <f>+D7</f>
        <v>OBRA CIVIL</v>
      </c>
      <c r="I75" s="89"/>
    </row>
    <row r="76" spans="2:19" ht="15" x14ac:dyDescent="0.25">
      <c r="D76" s="127" t="s">
        <v>92</v>
      </c>
      <c r="E76" s="128"/>
      <c r="F76" s="128"/>
      <c r="G76" s="74" t="s">
        <v>79</v>
      </c>
      <c r="H76" s="75">
        <f>H10+H14+H18+H21+H23+H32+H36+H38+H41+H43+H48+H52+H54+H58</f>
        <v>0</v>
      </c>
      <c r="I76" s="88"/>
    </row>
    <row r="77" spans="2:19" ht="15" x14ac:dyDescent="0.25">
      <c r="D77" s="123" t="s">
        <v>80</v>
      </c>
      <c r="E77" s="125"/>
      <c r="F77" s="76" t="s">
        <v>8</v>
      </c>
      <c r="G77" s="129" t="s">
        <v>81</v>
      </c>
      <c r="H77" s="77"/>
      <c r="I77" s="88"/>
    </row>
    <row r="78" spans="2:19" ht="14.25" x14ac:dyDescent="0.2">
      <c r="D78" s="123" t="s">
        <v>82</v>
      </c>
      <c r="E78" s="125"/>
      <c r="F78" s="76" t="s">
        <v>8</v>
      </c>
      <c r="G78" s="130"/>
      <c r="H78" s="77"/>
      <c r="I78" s="89"/>
    </row>
    <row r="79" spans="2:19" ht="14.25" x14ac:dyDescent="0.2">
      <c r="D79" s="123" t="s">
        <v>83</v>
      </c>
      <c r="E79" s="125"/>
      <c r="F79" s="76" t="s">
        <v>8</v>
      </c>
      <c r="G79" s="130"/>
      <c r="H79" s="77"/>
      <c r="I79" s="89"/>
    </row>
    <row r="80" spans="2:19" ht="14.25" x14ac:dyDescent="0.2">
      <c r="D80" s="123" t="s">
        <v>84</v>
      </c>
      <c r="E80" s="125"/>
      <c r="F80" s="76">
        <v>0.19</v>
      </c>
      <c r="G80" s="131"/>
      <c r="H80" s="77"/>
      <c r="I80" s="89"/>
    </row>
    <row r="81" spans="4:9" ht="15" x14ac:dyDescent="0.25">
      <c r="D81" s="126" t="s">
        <v>85</v>
      </c>
      <c r="E81" s="126"/>
      <c r="F81" s="126"/>
      <c r="G81" s="78" t="s">
        <v>86</v>
      </c>
      <c r="H81" s="79">
        <f>H76+H77+H78+H79+H80</f>
        <v>0</v>
      </c>
      <c r="I81" s="88"/>
    </row>
    <row r="82" spans="4:9" ht="31.5" x14ac:dyDescent="0.2">
      <c r="D82" s="132"/>
      <c r="E82" s="133"/>
      <c r="F82" s="133"/>
      <c r="G82" s="134"/>
      <c r="H82" s="99" t="str">
        <f>+D61</f>
        <v>SUMINISTROS TUBERÍAS Y ACCESORIOS</v>
      </c>
      <c r="I82" s="89"/>
    </row>
    <row r="83" spans="4:9" ht="15" x14ac:dyDescent="0.2">
      <c r="D83" s="127" t="s">
        <v>94</v>
      </c>
      <c r="E83" s="128"/>
      <c r="F83" s="128"/>
      <c r="G83" s="80" t="s">
        <v>87</v>
      </c>
      <c r="H83" s="79">
        <f>H62+H66+H68</f>
        <v>0</v>
      </c>
      <c r="I83" s="89"/>
    </row>
    <row r="84" spans="4:9" ht="15" x14ac:dyDescent="0.2">
      <c r="D84" s="123" t="s">
        <v>80</v>
      </c>
      <c r="E84" s="125"/>
      <c r="F84" s="76" t="s">
        <v>8</v>
      </c>
      <c r="G84" s="78" t="s">
        <v>88</v>
      </c>
      <c r="H84" s="79"/>
      <c r="I84" s="89"/>
    </row>
    <row r="85" spans="4:9" ht="15" x14ac:dyDescent="0.25">
      <c r="D85" s="123" t="s">
        <v>89</v>
      </c>
      <c r="E85" s="124"/>
      <c r="F85" s="125"/>
      <c r="G85" s="78" t="s">
        <v>90</v>
      </c>
      <c r="H85" s="79">
        <f>H83+H84</f>
        <v>0</v>
      </c>
      <c r="I85" s="88"/>
    </row>
    <row r="86" spans="4:9" ht="15" x14ac:dyDescent="0.25">
      <c r="D86" s="126"/>
      <c r="E86" s="126"/>
      <c r="F86" s="126"/>
      <c r="G86" s="81"/>
      <c r="H86" s="79"/>
      <c r="I86" s="88"/>
    </row>
    <row r="87" spans="4:9" ht="30.75" customHeight="1" thickBot="1" x14ac:dyDescent="0.25">
      <c r="D87" s="122" t="s">
        <v>91</v>
      </c>
      <c r="E87" s="122"/>
      <c r="F87" s="122"/>
      <c r="G87" s="101"/>
      <c r="H87" s="100">
        <f>H81+H85</f>
        <v>0</v>
      </c>
      <c r="I87" s="89"/>
    </row>
    <row r="88" spans="4:9" ht="15" x14ac:dyDescent="0.25">
      <c r="I88" s="88"/>
    </row>
    <row r="89" spans="4:9" ht="15" x14ac:dyDescent="0.25">
      <c r="I89" s="88"/>
    </row>
    <row r="90" spans="4:9" ht="15" x14ac:dyDescent="0.25">
      <c r="I90" s="88"/>
    </row>
    <row r="91" spans="4:9" x14ac:dyDescent="0.2">
      <c r="I91" s="89"/>
    </row>
    <row r="92" spans="4:9" x14ac:dyDescent="0.2">
      <c r="I92" s="89"/>
    </row>
    <row r="93" spans="4:9" x14ac:dyDescent="0.2">
      <c r="I93" s="89"/>
    </row>
    <row r="94" spans="4:9" x14ac:dyDescent="0.2">
      <c r="I94" s="89"/>
    </row>
    <row r="95" spans="4:9" x14ac:dyDescent="0.2">
      <c r="I95" s="89"/>
    </row>
    <row r="96" spans="4:9" x14ac:dyDescent="0.2">
      <c r="I96" s="89"/>
    </row>
    <row r="97" spans="9:9" x14ac:dyDescent="0.2">
      <c r="I97" s="89"/>
    </row>
    <row r="99" spans="9:9" x14ac:dyDescent="0.2">
      <c r="I99" s="89"/>
    </row>
    <row r="100" spans="9:9" ht="15" x14ac:dyDescent="0.25">
      <c r="I100" s="88"/>
    </row>
    <row r="101" spans="9:9" ht="15" x14ac:dyDescent="0.25">
      <c r="I101" s="88"/>
    </row>
    <row r="102" spans="9:9" ht="15" x14ac:dyDescent="0.25">
      <c r="I102" s="88"/>
    </row>
    <row r="103" spans="9:9" x14ac:dyDescent="0.2">
      <c r="I103" s="89"/>
    </row>
    <row r="104" spans="9:9" x14ac:dyDescent="0.2">
      <c r="I104" s="89"/>
    </row>
    <row r="105" spans="9:9" ht="15" x14ac:dyDescent="0.25">
      <c r="I105" s="88"/>
    </row>
    <row r="106" spans="9:9" x14ac:dyDescent="0.2">
      <c r="I106" s="89"/>
    </row>
    <row r="107" spans="9:9" x14ac:dyDescent="0.2">
      <c r="I107" s="89"/>
    </row>
    <row r="108" spans="9:9" x14ac:dyDescent="0.2">
      <c r="I108" s="89"/>
    </row>
    <row r="109" spans="9:9" x14ac:dyDescent="0.2">
      <c r="I109" s="89"/>
    </row>
    <row r="110" spans="9:9" x14ac:dyDescent="0.2">
      <c r="I110" s="89"/>
    </row>
  </sheetData>
  <mergeCells count="23">
    <mergeCell ref="B2:H2"/>
    <mergeCell ref="D87:F87"/>
    <mergeCell ref="D85:F85"/>
    <mergeCell ref="D86:F86"/>
    <mergeCell ref="D76:F76"/>
    <mergeCell ref="G77:G80"/>
    <mergeCell ref="D80:E80"/>
    <mergeCell ref="D81:F81"/>
    <mergeCell ref="D82:G82"/>
    <mergeCell ref="D83:F83"/>
    <mergeCell ref="D84:E84"/>
    <mergeCell ref="D77:E77"/>
    <mergeCell ref="D78:E78"/>
    <mergeCell ref="D79:E79"/>
    <mergeCell ref="B3:H4"/>
    <mergeCell ref="B8:H8"/>
    <mergeCell ref="D75:G75"/>
    <mergeCell ref="B55:B57"/>
    <mergeCell ref="B11:B13"/>
    <mergeCell ref="B15:B17"/>
    <mergeCell ref="B24:B30"/>
    <mergeCell ref="B44:B46"/>
    <mergeCell ref="B49:B51"/>
  </mergeCells>
  <dataValidations disablePrompts="1" count="1">
    <dataValidation type="list" allowBlank="1" showInputMessage="1" showErrorMessage="1" sqref="E33:E35">
      <formula1>unidades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6" fitToHeight="0" orientation="portrait" r:id="rId1"/>
  <rowBreaks count="1" manualBreakCount="1">
    <brk id="6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 4</vt:lpstr>
      <vt:lpstr>'Form 4'!Área_de_impresión</vt:lpstr>
      <vt:lpstr>'Form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LEONARDO PAREDES PENA</dc:creator>
  <cp:lastModifiedBy>DAVID ANDRES ALZATE URREGO</cp:lastModifiedBy>
  <dcterms:created xsi:type="dcterms:W3CDTF">2018-08-13T18:45:31Z</dcterms:created>
  <dcterms:modified xsi:type="dcterms:W3CDTF">2019-02-27T19:56:43Z</dcterms:modified>
</cp:coreProperties>
</file>