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INGENIERO CAMILO\PROYECTOS CONSULTORIA\GUAJIRA WSP\"/>
    </mc:Choice>
  </mc:AlternateContent>
  <bookViews>
    <workbookView xWindow="0" yWindow="0" windowWidth="23940" windowHeight="9570"/>
  </bookViews>
  <sheets>
    <sheet name="ACOMETIDAS Y CARGAS" sheetId="1" r:id="rId1"/>
    <sheet name="TRANSFORMADOR" sheetId="2" r:id="rId2"/>
  </sheets>
  <definedNames>
    <definedName name="_xlnm.Print_Area" localSheetId="0">'ACOMETIDAS Y CARGAS'!$A$1:$P$48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1" l="1"/>
  <c r="F10" i="1"/>
  <c r="G10" i="1"/>
  <c r="I10" i="1" s="1"/>
  <c r="K10" i="1"/>
  <c r="L10" i="1" s="1"/>
  <c r="M10" i="1"/>
  <c r="Q10" i="1" s="1"/>
  <c r="O10" i="1"/>
  <c r="P10" i="1"/>
  <c r="D9" i="1"/>
  <c r="F9" i="1"/>
  <c r="G9" i="1"/>
  <c r="K9" i="1"/>
  <c r="L9" i="1" s="1"/>
  <c r="M9" i="1"/>
  <c r="Q9" i="1" s="1"/>
  <c r="O9" i="1"/>
  <c r="P9" i="1"/>
  <c r="I9" i="1" l="1"/>
  <c r="P7" i="1"/>
  <c r="H10" i="2" l="1"/>
  <c r="H8" i="2"/>
  <c r="H6" i="2"/>
  <c r="H5" i="2"/>
  <c r="H20" i="2"/>
  <c r="H21" i="2" s="1"/>
  <c r="H22" i="2" s="1"/>
  <c r="H23" i="2" s="1"/>
  <c r="H11" i="2"/>
  <c r="H15" i="2"/>
  <c r="H14" i="2"/>
  <c r="H4" i="2"/>
  <c r="K8" i="1" l="1"/>
  <c r="K7" i="1"/>
  <c r="K6" i="1"/>
  <c r="K12" i="1" l="1"/>
  <c r="L12" i="1" s="1"/>
  <c r="K13" i="1"/>
  <c r="L13" i="1" s="1"/>
  <c r="K14" i="1"/>
  <c r="L14" i="1" s="1"/>
  <c r="M51" i="1"/>
  <c r="O6" i="1" l="1"/>
  <c r="O12" i="1"/>
  <c r="O14" i="1"/>
  <c r="P6" i="1"/>
  <c r="L7" i="1" l="1"/>
  <c r="P8" i="1"/>
  <c r="O8" i="1"/>
  <c r="M8" i="1"/>
  <c r="Q8" i="1" s="1"/>
  <c r="L8" i="1"/>
  <c r="G8" i="1"/>
  <c r="F8" i="1"/>
  <c r="D8" i="1"/>
  <c r="M7" i="1"/>
  <c r="G7" i="1"/>
  <c r="F7" i="1"/>
  <c r="D7" i="1"/>
  <c r="M6" i="1"/>
  <c r="D14" i="1"/>
  <c r="F14" i="1"/>
  <c r="G14" i="1"/>
  <c r="M14" i="1"/>
  <c r="Q14" i="1" s="1"/>
  <c r="L6" i="1"/>
  <c r="L3" i="1"/>
  <c r="P42" i="1"/>
  <c r="O42" i="1"/>
  <c r="L42" i="1"/>
  <c r="K42" i="1"/>
  <c r="M42" i="1" s="1"/>
  <c r="G42" i="1"/>
  <c r="I42" i="1" s="1"/>
  <c r="J42" i="1" s="1"/>
  <c r="E42" i="1"/>
  <c r="P41" i="1"/>
  <c r="O41" i="1"/>
  <c r="L41" i="1"/>
  <c r="K41" i="1"/>
  <c r="M41" i="1" s="1"/>
  <c r="G41" i="1"/>
  <c r="E41" i="1"/>
  <c r="P40" i="1"/>
  <c r="O40" i="1"/>
  <c r="L40" i="1"/>
  <c r="K40" i="1"/>
  <c r="M40" i="1" s="1"/>
  <c r="G40" i="1"/>
  <c r="I40" i="1" s="1"/>
  <c r="J40" i="1" s="1"/>
  <c r="E40" i="1"/>
  <c r="P39" i="1"/>
  <c r="O39" i="1"/>
  <c r="L39" i="1"/>
  <c r="K39" i="1"/>
  <c r="M39" i="1" s="1"/>
  <c r="G39" i="1"/>
  <c r="E39" i="1"/>
  <c r="P38" i="1"/>
  <c r="O38" i="1"/>
  <c r="L38" i="1"/>
  <c r="K38" i="1"/>
  <c r="M38" i="1" s="1"/>
  <c r="G38" i="1"/>
  <c r="E38" i="1"/>
  <c r="P37" i="1"/>
  <c r="O37" i="1"/>
  <c r="L37" i="1"/>
  <c r="Q37" i="1" s="1"/>
  <c r="K37" i="1"/>
  <c r="M37" i="1" s="1"/>
  <c r="G37" i="1"/>
  <c r="E37" i="1"/>
  <c r="P36" i="1"/>
  <c r="O36" i="1"/>
  <c r="L36" i="1"/>
  <c r="K36" i="1"/>
  <c r="M36" i="1" s="1"/>
  <c r="G36" i="1"/>
  <c r="E36" i="1"/>
  <c r="P35" i="1"/>
  <c r="O35" i="1"/>
  <c r="L35" i="1"/>
  <c r="K35" i="1"/>
  <c r="M35" i="1" s="1"/>
  <c r="G35" i="1"/>
  <c r="E35" i="1"/>
  <c r="P34" i="1"/>
  <c r="O34" i="1"/>
  <c r="L34" i="1"/>
  <c r="K34" i="1"/>
  <c r="M34" i="1" s="1"/>
  <c r="G34" i="1"/>
  <c r="E34" i="1"/>
  <c r="O31" i="1"/>
  <c r="N31" i="1"/>
  <c r="L31" i="1"/>
  <c r="J31" i="1"/>
  <c r="K31" i="1" s="1"/>
  <c r="F31" i="1"/>
  <c r="D31" i="1"/>
  <c r="O30" i="1"/>
  <c r="N30" i="1"/>
  <c r="L30" i="1"/>
  <c r="J30" i="1"/>
  <c r="K30" i="1" s="1"/>
  <c r="F30" i="1"/>
  <c r="D30" i="1"/>
  <c r="O29" i="1"/>
  <c r="N29" i="1"/>
  <c r="L29" i="1"/>
  <c r="J29" i="1"/>
  <c r="K29" i="1" s="1"/>
  <c r="F29" i="1"/>
  <c r="H29" i="1" s="1"/>
  <c r="I29" i="1" s="1"/>
  <c r="D29" i="1"/>
  <c r="O28" i="1"/>
  <c r="N28" i="1"/>
  <c r="L28" i="1"/>
  <c r="J28" i="1"/>
  <c r="K28" i="1" s="1"/>
  <c r="F28" i="1"/>
  <c r="D28" i="1"/>
  <c r="O27" i="1"/>
  <c r="N27" i="1"/>
  <c r="L27" i="1"/>
  <c r="J27" i="1"/>
  <c r="K27" i="1" s="1"/>
  <c r="F27" i="1"/>
  <c r="D27" i="1"/>
  <c r="O26" i="1"/>
  <c r="N26" i="1"/>
  <c r="L26" i="1"/>
  <c r="J26" i="1"/>
  <c r="K26" i="1" s="1"/>
  <c r="F26" i="1"/>
  <c r="D26" i="1"/>
  <c r="O25" i="1"/>
  <c r="N25" i="1"/>
  <c r="L25" i="1"/>
  <c r="J25" i="1"/>
  <c r="K25" i="1" s="1"/>
  <c r="F25" i="1"/>
  <c r="H25" i="1" s="1"/>
  <c r="I25" i="1" s="1"/>
  <c r="D25" i="1"/>
  <c r="O24" i="1"/>
  <c r="N24" i="1"/>
  <c r="L24" i="1"/>
  <c r="J24" i="1"/>
  <c r="K24" i="1" s="1"/>
  <c r="F24" i="1"/>
  <c r="D24" i="1"/>
  <c r="O23" i="1"/>
  <c r="N23" i="1"/>
  <c r="L23" i="1"/>
  <c r="J23" i="1"/>
  <c r="K23" i="1" s="1"/>
  <c r="F23" i="1"/>
  <c r="D23" i="1"/>
  <c r="O22" i="1"/>
  <c r="N22" i="1"/>
  <c r="L22" i="1"/>
  <c r="J22" i="1"/>
  <c r="K22" i="1" s="1"/>
  <c r="F22" i="1"/>
  <c r="D22" i="1"/>
  <c r="O21" i="1"/>
  <c r="N21" i="1"/>
  <c r="L21" i="1"/>
  <c r="J21" i="1"/>
  <c r="K21" i="1" s="1"/>
  <c r="F21" i="1"/>
  <c r="D21" i="1"/>
  <c r="O20" i="1"/>
  <c r="N20" i="1"/>
  <c r="L20" i="1"/>
  <c r="J20" i="1"/>
  <c r="K20" i="1" s="1"/>
  <c r="F20" i="1"/>
  <c r="H20" i="1" s="1"/>
  <c r="I20" i="1" s="1"/>
  <c r="D20" i="1"/>
  <c r="O19" i="1"/>
  <c r="N19" i="1"/>
  <c r="L19" i="1"/>
  <c r="J19" i="1"/>
  <c r="K19" i="1" s="1"/>
  <c r="F19" i="1"/>
  <c r="D19" i="1"/>
  <c r="O18" i="1"/>
  <c r="N18" i="1"/>
  <c r="L18" i="1"/>
  <c r="J18" i="1"/>
  <c r="K18" i="1" s="1"/>
  <c r="F18" i="1"/>
  <c r="D18" i="1"/>
  <c r="O13" i="1"/>
  <c r="M13" i="1"/>
  <c r="Q13" i="1" s="1"/>
  <c r="G13" i="1"/>
  <c r="F13" i="1"/>
  <c r="D13" i="1"/>
  <c r="M12" i="1"/>
  <c r="Q12" i="1" s="1"/>
  <c r="G12" i="1"/>
  <c r="F12" i="1"/>
  <c r="D12" i="1"/>
  <c r="G6" i="1"/>
  <c r="F6" i="1"/>
  <c r="D6" i="1"/>
  <c r="M3" i="1"/>
  <c r="K3" i="1"/>
  <c r="J3" i="1"/>
  <c r="G3" i="1"/>
  <c r="F3" i="1"/>
  <c r="D3" i="1"/>
  <c r="H27" i="1" l="1"/>
  <c r="I27" i="1" s="1"/>
  <c r="I37" i="1"/>
  <c r="J37" i="1" s="1"/>
  <c r="I13" i="1"/>
  <c r="I12" i="1"/>
  <c r="I41" i="1"/>
  <c r="J41" i="1" s="1"/>
  <c r="Q6" i="1"/>
  <c r="I7" i="1"/>
  <c r="Q7" i="1"/>
  <c r="I14" i="1"/>
  <c r="I39" i="1"/>
  <c r="J39" i="1" s="1"/>
  <c r="I8" i="1"/>
  <c r="Q22" i="1"/>
  <c r="I36" i="1"/>
  <c r="J36" i="1" s="1"/>
  <c r="I35" i="1"/>
  <c r="J35" i="1" s="1"/>
  <c r="H18" i="1"/>
  <c r="I18" i="1" s="1"/>
  <c r="H26" i="1"/>
  <c r="I26" i="1" s="1"/>
  <c r="Q23" i="1"/>
  <c r="H30" i="1"/>
  <c r="I30" i="1" s="1"/>
  <c r="H21" i="1"/>
  <c r="I21" i="1" s="1"/>
  <c r="Q26" i="1"/>
  <c r="Q30" i="1"/>
  <c r="Q31" i="1"/>
  <c r="Q42" i="1"/>
  <c r="H28" i="1"/>
  <c r="I28" i="1" s="1"/>
  <c r="Q41" i="1"/>
  <c r="I6" i="1"/>
  <c r="J6" i="1" s="1"/>
  <c r="Q29" i="1"/>
  <c r="I34" i="1"/>
  <c r="J34" i="1" s="1"/>
  <c r="Q36" i="1"/>
  <c r="Q40" i="1"/>
  <c r="Q38" i="1"/>
  <c r="Q39" i="1"/>
  <c r="Q27" i="1"/>
  <c r="H31" i="1"/>
  <c r="I31" i="1" s="1"/>
  <c r="H19" i="1"/>
  <c r="I19" i="1" s="1"/>
  <c r="H24" i="1"/>
  <c r="I24" i="1" s="1"/>
  <c r="Q34" i="1"/>
  <c r="Q35" i="1"/>
  <c r="Q19" i="1"/>
  <c r="H23" i="1"/>
  <c r="I23" i="1" s="1"/>
  <c r="Q25" i="1"/>
  <c r="H3" i="1"/>
  <c r="I3" i="1" s="1"/>
  <c r="Q18" i="1"/>
  <c r="H22" i="1"/>
  <c r="I22" i="1" s="1"/>
  <c r="I38" i="1"/>
  <c r="J38" i="1" s="1"/>
  <c r="Q28" i="1"/>
  <c r="Q21" i="1"/>
  <c r="Q20" i="1"/>
  <c r="Q24" i="1"/>
  <c r="J7" i="1" l="1"/>
  <c r="J12" i="1" s="1"/>
  <c r="J8" i="1" l="1"/>
  <c r="J9" i="1" s="1"/>
  <c r="J10" i="1" s="1"/>
  <c r="J14" i="1"/>
  <c r="J13" i="1"/>
</calcChain>
</file>

<file path=xl/sharedStrings.xml><?xml version="1.0" encoding="utf-8"?>
<sst xmlns="http://schemas.openxmlformats.org/spreadsheetml/2006/main" count="381" uniqueCount="211">
  <si>
    <t>Tramo</t>
  </si>
  <si>
    <t>Carga (KVA)</t>
  </si>
  <si>
    <t>Distancia (m)</t>
  </si>
  <si>
    <t>Momento (KVAxm)</t>
  </si>
  <si>
    <t>Calibre Acometida</t>
  </si>
  <si>
    <t>Equivalencia Acometida AWG</t>
  </si>
  <si>
    <t>Constante de Regulación</t>
  </si>
  <si>
    <t>Regulación Parcial %</t>
  </si>
  <si>
    <t>Regulación Total %</t>
  </si>
  <si>
    <t>Corriente Trafo           (Amp)</t>
  </si>
  <si>
    <t>Corriente nominal cable MT (Amp)</t>
  </si>
  <si>
    <t>Diametro Tubería</t>
  </si>
  <si>
    <t>Descripción
 Acometida</t>
  </si>
  <si>
    <t>120mm2 AL</t>
  </si>
  <si>
    <t>Conductores 
x Fase</t>
  </si>
  <si>
    <t>Corriente Carga      [Amp]</t>
  </si>
  <si>
    <t>Corriente Carga al 125%</t>
  </si>
  <si>
    <t>Corriente Cable     [Amp]</t>
  </si>
  <si>
    <t>Protección</t>
  </si>
  <si>
    <t>Cumple Sobrecarga?</t>
  </si>
  <si>
    <t>350 AL</t>
  </si>
  <si>
    <t>185mm2AL</t>
  </si>
  <si>
    <t>120mm2AL</t>
  </si>
  <si>
    <t>70mm2AL</t>
  </si>
  <si>
    <t>25mm2AL</t>
  </si>
  <si>
    <t>500 AL</t>
  </si>
  <si>
    <t>400 AL</t>
  </si>
  <si>
    <t>250 AL</t>
  </si>
  <si>
    <t>4/0 AL</t>
  </si>
  <si>
    <t>2/0 AL</t>
  </si>
  <si>
    <t>1/0 CU</t>
  </si>
  <si>
    <t>2 AL</t>
  </si>
  <si>
    <t>4 AL</t>
  </si>
  <si>
    <t xml:space="preserve">ZONAS COMUNES - TABLERO SERVICIOS COMUNES </t>
  </si>
  <si>
    <t>Corriente Amp</t>
  </si>
  <si>
    <t>T SERVICIOS COMUNES SOTANO</t>
  </si>
  <si>
    <t>6 AL</t>
  </si>
  <si>
    <t>T SERVICIOS COMUNES PISO 1</t>
  </si>
  <si>
    <t>T SERVICIOS COMUNES PISO 2</t>
  </si>
  <si>
    <t>T SERVICIOS COMUNES PISO 3</t>
  </si>
  <si>
    <t xml:space="preserve">T SERVICIOS COMUNES PISO 4 </t>
  </si>
  <si>
    <t>T SERVICIOS COMUNES PISO 5</t>
  </si>
  <si>
    <t>EQUIPO HIDRONEUMATICO</t>
  </si>
  <si>
    <t>EQUIPO EYECTOR</t>
  </si>
  <si>
    <t>BOMBA SUMERGIBLE</t>
  </si>
  <si>
    <t>ASCENSOR 1</t>
  </si>
  <si>
    <t>CASILLAS 1</t>
  </si>
  <si>
    <t>ASCENSOR 2</t>
  </si>
  <si>
    <t>CASILLAS 2</t>
  </si>
  <si>
    <t>VENTILACION</t>
  </si>
  <si>
    <t>ARMARIO DE MEDIDORES  -  AM1</t>
  </si>
  <si>
    <t>No.</t>
  </si>
  <si>
    <t>Apto</t>
  </si>
  <si>
    <t>ACOMETIDA</t>
  </si>
  <si>
    <t>Local 101</t>
  </si>
  <si>
    <t>8 CU</t>
  </si>
  <si>
    <t>Local 102</t>
  </si>
  <si>
    <t>Local 103</t>
  </si>
  <si>
    <t>Local 104</t>
  </si>
  <si>
    <t>Local 105</t>
  </si>
  <si>
    <t>Local 106</t>
  </si>
  <si>
    <t>Local 107</t>
  </si>
  <si>
    <t>Local 108</t>
  </si>
  <si>
    <t>Local 109</t>
  </si>
  <si>
    <t>PROYECTO:</t>
  </si>
  <si>
    <t>FACTIBILIDAD:</t>
  </si>
  <si>
    <t>Firma:</t>
  </si>
  <si>
    <t>CABLE</t>
  </si>
  <si>
    <t>EQUIVALENCIA</t>
  </si>
  <si>
    <t>K REGULACION</t>
  </si>
  <si>
    <t>I NOMINAL CABLE</t>
  </si>
  <si>
    <t>DUCTO</t>
  </si>
  <si>
    <t>3F  -  4H</t>
  </si>
  <si>
    <t>T</t>
  </si>
  <si>
    <t>240mm2AL</t>
  </si>
  <si>
    <t>Ø4"</t>
  </si>
  <si>
    <r>
      <t>3x240mm</t>
    </r>
    <r>
      <rPr>
        <vertAlign val="superscript"/>
        <sz val="10"/>
        <rFont val="Estrangelo Edessa"/>
        <family val="4"/>
      </rPr>
      <t>2</t>
    </r>
    <r>
      <rPr>
        <sz val="10"/>
        <rFont val="Estrangelo Edessa"/>
        <family val="4"/>
      </rPr>
      <t>+1x185mm</t>
    </r>
    <r>
      <rPr>
        <vertAlign val="superscript"/>
        <sz val="10"/>
        <rFont val="Estrangelo Edessa"/>
        <family val="4"/>
      </rPr>
      <t>2</t>
    </r>
  </si>
  <si>
    <r>
      <t>1x185mm</t>
    </r>
    <r>
      <rPr>
        <vertAlign val="superscript"/>
        <sz val="10"/>
        <rFont val="Estrangelo Edessa"/>
        <family val="4"/>
      </rPr>
      <t>2</t>
    </r>
    <r>
      <rPr>
        <sz val="10"/>
        <rFont val="Estrangelo Edessa"/>
        <family val="4"/>
      </rPr>
      <t>T AL</t>
    </r>
  </si>
  <si>
    <r>
      <t>3x185mm</t>
    </r>
    <r>
      <rPr>
        <vertAlign val="superscript"/>
        <sz val="10"/>
        <rFont val="Estrangelo Edessa"/>
        <family val="4"/>
      </rPr>
      <t>2</t>
    </r>
    <r>
      <rPr>
        <sz val="10"/>
        <rFont val="Estrangelo Edessa"/>
        <family val="4"/>
      </rPr>
      <t>+1x120mm</t>
    </r>
    <r>
      <rPr>
        <vertAlign val="superscript"/>
        <sz val="10"/>
        <rFont val="Estrangelo Edessa"/>
        <family val="4"/>
      </rPr>
      <t>2</t>
    </r>
  </si>
  <si>
    <r>
      <t>1x120mm</t>
    </r>
    <r>
      <rPr>
        <vertAlign val="superscript"/>
        <sz val="10"/>
        <rFont val="Estrangelo Edessa"/>
        <family val="4"/>
      </rPr>
      <t>2</t>
    </r>
    <r>
      <rPr>
        <sz val="10"/>
        <rFont val="Estrangelo Edessa"/>
        <family val="4"/>
      </rPr>
      <t>T AL</t>
    </r>
  </si>
  <si>
    <t>Ø3"</t>
  </si>
  <si>
    <r>
      <t>3x120mm</t>
    </r>
    <r>
      <rPr>
        <vertAlign val="superscript"/>
        <sz val="10"/>
        <rFont val="Estrangelo Edessa"/>
        <family val="4"/>
      </rPr>
      <t>2</t>
    </r>
    <r>
      <rPr>
        <sz val="10"/>
        <rFont val="Estrangelo Edessa"/>
        <family val="4"/>
      </rPr>
      <t>+1x70mm</t>
    </r>
    <r>
      <rPr>
        <vertAlign val="superscript"/>
        <sz val="10"/>
        <rFont val="Estrangelo Edessa"/>
        <family val="4"/>
      </rPr>
      <t>2</t>
    </r>
  </si>
  <si>
    <r>
      <t>1x70mm</t>
    </r>
    <r>
      <rPr>
        <vertAlign val="superscript"/>
        <sz val="10"/>
        <rFont val="Estrangelo Edessa"/>
        <family val="4"/>
      </rPr>
      <t>2</t>
    </r>
    <r>
      <rPr>
        <sz val="10"/>
        <rFont val="Estrangelo Edessa"/>
        <family val="4"/>
      </rPr>
      <t>T AL</t>
    </r>
  </si>
  <si>
    <r>
      <t>3x70mm</t>
    </r>
    <r>
      <rPr>
        <vertAlign val="superscript"/>
        <sz val="10"/>
        <rFont val="Estrangelo Edessa"/>
        <family val="4"/>
      </rPr>
      <t>2</t>
    </r>
    <r>
      <rPr>
        <sz val="10"/>
        <rFont val="Estrangelo Edessa"/>
        <family val="4"/>
      </rPr>
      <t>+1x70mm</t>
    </r>
    <r>
      <rPr>
        <vertAlign val="superscript"/>
        <sz val="10"/>
        <rFont val="Estrangelo Edessa"/>
        <family val="4"/>
      </rPr>
      <t>2</t>
    </r>
  </si>
  <si>
    <t>Ø2"</t>
  </si>
  <si>
    <r>
      <t>3x725mm</t>
    </r>
    <r>
      <rPr>
        <vertAlign val="superscript"/>
        <sz val="10"/>
        <rFont val="Estrangelo Edessa"/>
        <family val="4"/>
      </rPr>
      <t>2</t>
    </r>
    <r>
      <rPr>
        <sz val="10"/>
        <rFont val="Estrangelo Edessa"/>
        <family val="4"/>
      </rPr>
      <t>+1x25mm</t>
    </r>
    <r>
      <rPr>
        <vertAlign val="superscript"/>
        <sz val="10"/>
        <rFont val="Estrangelo Edessa"/>
        <family val="4"/>
      </rPr>
      <t>2</t>
    </r>
  </si>
  <si>
    <r>
      <t>1x25mm</t>
    </r>
    <r>
      <rPr>
        <vertAlign val="superscript"/>
        <sz val="10"/>
        <rFont val="Estrangelo Edessa"/>
        <family val="4"/>
      </rPr>
      <t>2</t>
    </r>
    <r>
      <rPr>
        <sz val="10"/>
        <rFont val="Estrangelo Edessa"/>
        <family val="4"/>
      </rPr>
      <t>T AL</t>
    </r>
  </si>
  <si>
    <t>3x500+1x350</t>
  </si>
  <si>
    <t>1x1/0T AL</t>
  </si>
  <si>
    <t>3x400+1x350</t>
  </si>
  <si>
    <t>3x350+1x250</t>
  </si>
  <si>
    <t>3x250+1x4/0</t>
  </si>
  <si>
    <t>1x2T AL</t>
  </si>
  <si>
    <t>3x4/0+1x2/0</t>
  </si>
  <si>
    <t>3x2/0+1x1/0</t>
  </si>
  <si>
    <t>1x4T AL</t>
  </si>
  <si>
    <t>1/0 AL</t>
  </si>
  <si>
    <t>3x1/0+1x2</t>
  </si>
  <si>
    <t>1x6T AL</t>
  </si>
  <si>
    <t>3x2+1x2</t>
  </si>
  <si>
    <t>Ø1-1/2"</t>
  </si>
  <si>
    <t>3x4+1x4</t>
  </si>
  <si>
    <t>Ø1-1/4"</t>
  </si>
  <si>
    <t>3x6+1x6</t>
  </si>
  <si>
    <t>8 AL</t>
  </si>
  <si>
    <t>Ø1"</t>
  </si>
  <si>
    <t>3x8+1x8</t>
  </si>
  <si>
    <t>1x8T AL</t>
  </si>
  <si>
    <t>500 CU</t>
  </si>
  <si>
    <t>750 AL</t>
  </si>
  <si>
    <t>1x1/0T CU</t>
  </si>
  <si>
    <t>400 CU</t>
  </si>
  <si>
    <t>600 AL</t>
  </si>
  <si>
    <t>350 CU</t>
  </si>
  <si>
    <t>1x2T CU</t>
  </si>
  <si>
    <t>250 CU</t>
  </si>
  <si>
    <t>4/0 CU</t>
  </si>
  <si>
    <t>2/0 CU</t>
  </si>
  <si>
    <t>1x4T CU</t>
  </si>
  <si>
    <t>3/0 AL</t>
  </si>
  <si>
    <t>1x6T CU</t>
  </si>
  <si>
    <t>2 CU</t>
  </si>
  <si>
    <t>1x8T CU</t>
  </si>
  <si>
    <t>4 CU</t>
  </si>
  <si>
    <t>6 CU</t>
  </si>
  <si>
    <t>4/0 (T) AL</t>
  </si>
  <si>
    <t>3x4/0+1x2/0 (T) AL</t>
  </si>
  <si>
    <t>2/0 (T) AL</t>
  </si>
  <si>
    <t>3x2/0+1x1/0 (T) AL</t>
  </si>
  <si>
    <t>2 (T) AL</t>
  </si>
  <si>
    <t>3x2+1x4 (T) AL</t>
  </si>
  <si>
    <t>CONDUCTOR</t>
  </si>
  <si>
    <t>In subt</t>
  </si>
  <si>
    <t>K reg</t>
  </si>
  <si>
    <t>CONDUCTOR EQ.</t>
  </si>
  <si>
    <t>240mm2 AL</t>
  </si>
  <si>
    <t>3x240mm2 XLPE AL</t>
  </si>
  <si>
    <t>300 XLPE CU</t>
  </si>
  <si>
    <t>Ø6"</t>
  </si>
  <si>
    <t>185mm2 AL</t>
  </si>
  <si>
    <t>3x185mm2 XLPE AL</t>
  </si>
  <si>
    <t>4/0 XLPE CU</t>
  </si>
  <si>
    <t>3x120mm2 XLPE AL</t>
  </si>
  <si>
    <t>2/0 XLPE CU</t>
  </si>
  <si>
    <t>70mm2 AL</t>
  </si>
  <si>
    <t>3x70mm2 XLPE AL</t>
  </si>
  <si>
    <t>2 XLPE CU</t>
  </si>
  <si>
    <t>300 CU</t>
  </si>
  <si>
    <t>3x300 XLPE CU</t>
  </si>
  <si>
    <t>240mm2 XLPE AL</t>
  </si>
  <si>
    <t>3x4/0 XLPE CU</t>
  </si>
  <si>
    <t>185mm2 XLPE AL</t>
  </si>
  <si>
    <t>3x2/0 XLPE CU</t>
  </si>
  <si>
    <t>120mm2 XLPE AL</t>
  </si>
  <si>
    <t>3x2 XLPE CU</t>
  </si>
  <si>
    <t>70mm2 XLPE AL</t>
  </si>
  <si>
    <t>Protecciones según NTC 240-6</t>
  </si>
  <si>
    <t>PUNTO CONEXIÓN -TRAFO 225</t>
  </si>
  <si>
    <t>DIEGO CAMILO MATEUS</t>
  </si>
  <si>
    <t>MATRICULA CN205-114758</t>
  </si>
  <si>
    <t>N/A</t>
  </si>
  <si>
    <t>1    CALCULO DE REGULACIÓN EN MT</t>
  </si>
  <si>
    <t>TGA1-TRAFO 208/440</t>
  </si>
  <si>
    <t>2   CALCULO DE CANALIZACIONES EN BT 208 V</t>
  </si>
  <si>
    <t>2   CALCULO DE CANALIZACIONES EN BT 440 V</t>
  </si>
  <si>
    <t>Transformador EXISTENTE [kVA] ONAN</t>
  </si>
  <si>
    <t>KVA</t>
  </si>
  <si>
    <t>Maxima potencia permitida por CODENSA para el transformador  10,5%</t>
  </si>
  <si>
    <t xml:space="preserve">Corriente nominal lado de alta del transformador </t>
  </si>
  <si>
    <t>In(AT)=</t>
  </si>
  <si>
    <t>A nominales</t>
  </si>
  <si>
    <t>Corriente nominal lado de baja del transformador  208V</t>
  </si>
  <si>
    <t>In(BT)=</t>
  </si>
  <si>
    <t>Potencia total instalada [kVA]</t>
  </si>
  <si>
    <t>Amperaje TOTAL de la potencia INSTALADA a 460V</t>
  </si>
  <si>
    <t>A</t>
  </si>
  <si>
    <t>Potencia total demandada (KVA)</t>
  </si>
  <si>
    <t>Amperaje TOTAL de la potencia DEMANDADA a 208V</t>
  </si>
  <si>
    <t>Protección escogida: Totalizador REGULABLE 1,25% Idemandada</t>
  </si>
  <si>
    <t>Protección escogida: Totalizador REGULABLE mas cercano comercialmente</t>
  </si>
  <si>
    <t>Impedancia de cortocircuito según norma CODENSA del transformador en aceite  Z%=3%</t>
  </si>
  <si>
    <t>%</t>
  </si>
  <si>
    <t>Corriente de cortocircuito lado de alta</t>
  </si>
  <si>
    <t>Icc (A) 13,2KV</t>
  </si>
  <si>
    <t>Corriente de cortocircuito lado de baja</t>
  </si>
  <si>
    <t>Icc (A) 208V</t>
  </si>
  <si>
    <t>Corriente de cortocircuito para Interruptor TOTALIZADOR  conseguible comercialmente</t>
  </si>
  <si>
    <t>Potencia de reserva del transformador</t>
  </si>
  <si>
    <t>Pérdidas Hierro [kW] Ver NTC 919</t>
  </si>
  <si>
    <t>KW</t>
  </si>
  <si>
    <t>Pérdidas Cobre [kW] Ver NTC 919</t>
  </si>
  <si>
    <t>Coeficiente de carga del transformador Fc(%)= Carga demandada/Carga Nominal</t>
  </si>
  <si>
    <t>Pérdidas totales (kw)= (Pfe+Pcu)x(Fcarga)</t>
  </si>
  <si>
    <t>Perdidas en KVA Estimando F.P.=0,8</t>
  </si>
  <si>
    <t>Potencia de Reserva [kVA]  =(Potencia No)-(Perdidas)-(Pdemanda)</t>
  </si>
  <si>
    <t>Referencia cortacircuitos según norma CODENSA ET 505</t>
  </si>
  <si>
    <t xml:space="preserve">Tensión cortacircuitos </t>
  </si>
  <si>
    <t>kV</t>
  </si>
  <si>
    <t>KA/208V</t>
  </si>
  <si>
    <t>PTAP GUAJIRA</t>
  </si>
  <si>
    <t>CCM BOMBA SUMERGIBLE</t>
  </si>
  <si>
    <t>PLANTA DESALINIZADORA</t>
  </si>
  <si>
    <t>3x4+1x8T CU</t>
  </si>
  <si>
    <t>3x8+1x8T CU</t>
  </si>
  <si>
    <t>3x6+1x8T CU</t>
  </si>
  <si>
    <t>CARCAMO</t>
  </si>
  <si>
    <t>TGA 1-TABLERO OFI</t>
  </si>
  <si>
    <t>TGA 1-TABLERO PORT</t>
  </si>
  <si>
    <t>TGA 1-TABLERO S AUX</t>
  </si>
  <si>
    <t>TRAFO 440/208-TGA 2</t>
  </si>
  <si>
    <t>AE319-t TGA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</si>
</sst>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 #,##0.00_ ;_ * \-#,##0.00_ ;_ * &quot;-&quot;??_ ;_ @_ "/>
    <numFmt numFmtId="165" formatCode="0.0"/>
    <numFmt numFmtId="166" formatCode="0.00000E+00"/>
    <numFmt numFmtId="167" formatCode="\3\x#0"/>
    <numFmt numFmtId="168" formatCode="0.000E+00"/>
  </numFmts>
  <fonts count="24">
    <font>
      <sz val="11"/>
      <color theme="1"/>
      <name val="Calibri"/>
      <family val="2"/>
      <scheme val="minor"/>
    </font>
    <font>
      <sz val="11"/>
      <color theme="1"/>
      <name val="Calibri"/>
      <family val="2"/>
      <scheme val="minor"/>
    </font>
    <font>
      <b/>
      <sz val="12"/>
      <name val="Estrangelo Edessa"/>
      <family val="4"/>
    </font>
    <font>
      <sz val="11"/>
      <name val="Estrangelo Edessa"/>
      <family val="4"/>
    </font>
    <font>
      <b/>
      <sz val="10"/>
      <name val="Estrangelo Edessa"/>
      <family val="4"/>
    </font>
    <font>
      <sz val="10"/>
      <name val="Estrangelo Edessa"/>
      <family val="4"/>
    </font>
    <font>
      <sz val="10"/>
      <name val="Arial"/>
      <family val="2"/>
    </font>
    <font>
      <sz val="12"/>
      <name val="Estrangelo Edessa"/>
      <family val="4"/>
    </font>
    <font>
      <sz val="12"/>
      <name val="Arial"/>
      <family val="2"/>
    </font>
    <font>
      <b/>
      <sz val="11"/>
      <name val="Estrangelo Edessa"/>
      <family val="4"/>
    </font>
    <font>
      <sz val="11"/>
      <color rgb="FFFF0000"/>
      <name val="Estrangelo Edessa"/>
      <family val="4"/>
    </font>
    <font>
      <sz val="12"/>
      <color indexed="8"/>
      <name val="Helv"/>
    </font>
    <font>
      <i/>
      <sz val="12"/>
      <color indexed="8"/>
      <name val="Estrangelo Edessa"/>
      <family val="4"/>
    </font>
    <font>
      <sz val="12"/>
      <color indexed="8"/>
      <name val="Estrangelo Edessa"/>
      <family val="4"/>
    </font>
    <font>
      <i/>
      <sz val="12"/>
      <name val="Estrangelo Edessa"/>
      <family val="4"/>
    </font>
    <font>
      <b/>
      <i/>
      <sz val="12"/>
      <color indexed="8"/>
      <name val="Estrangelo Edessa"/>
      <family val="4"/>
    </font>
    <font>
      <sz val="11"/>
      <name val="Candara"/>
      <family val="2"/>
    </font>
    <font>
      <vertAlign val="superscript"/>
      <sz val="10"/>
      <name val="Estrangelo Edessa"/>
      <family val="4"/>
    </font>
    <font>
      <b/>
      <sz val="10"/>
      <name val="Arial"/>
      <family val="2"/>
    </font>
    <font>
      <sz val="11"/>
      <name val="Consolas"/>
      <family val="3"/>
    </font>
    <font>
      <b/>
      <sz val="11"/>
      <name val="Arial"/>
      <family val="2"/>
    </font>
    <font>
      <sz val="11"/>
      <color theme="1"/>
      <name val="Arial"/>
      <family val="2"/>
    </font>
    <font>
      <b/>
      <sz val="11"/>
      <color theme="1"/>
      <name val="Arial"/>
      <family val="2"/>
    </font>
    <font>
      <sz val="11"/>
      <name val="Arial"/>
      <family val="2"/>
    </font>
  </fonts>
  <fills count="6">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5">
    <xf numFmtId="0" fontId="0" fillId="0" borderId="0"/>
    <xf numFmtId="9" fontId="1" fillId="0" borderId="0" applyFont="0" applyFill="0" applyBorder="0" applyAlignment="0" applyProtection="0"/>
    <xf numFmtId="0" fontId="6" fillId="0" borderId="0"/>
    <xf numFmtId="164" fontId="6" fillId="0" borderId="0" applyFont="0" applyFill="0" applyBorder="0" applyAlignment="0" applyProtection="0"/>
    <xf numFmtId="0" fontId="1" fillId="0" borderId="0"/>
  </cellStyleXfs>
  <cellXfs count="138">
    <xf numFmtId="0" fontId="0" fillId="0" borderId="0" xfId="0"/>
    <xf numFmtId="0" fontId="3" fillId="0" borderId="0" xfId="0" applyFont="1" applyAlignment="1">
      <alignment vertical="center"/>
    </xf>
    <xf numFmtId="0" fontId="3" fillId="0" borderId="0" xfId="0" applyFont="1"/>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2" fontId="4" fillId="0" borderId="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7" xfId="0" applyFont="1" applyFill="1" applyBorder="1" applyAlignment="1">
      <alignment horizontal="left" wrapText="1"/>
    </xf>
    <xf numFmtId="3" fontId="5" fillId="0" borderId="8" xfId="0" applyNumberFormat="1" applyFont="1" applyFill="1" applyBorder="1" applyAlignment="1">
      <alignment horizontal="center" vertical="center"/>
    </xf>
    <xf numFmtId="1" fontId="5" fillId="0" borderId="8" xfId="2" applyNumberFormat="1" applyFont="1" applyFill="1" applyBorder="1" applyAlignment="1">
      <alignment horizontal="center" vertical="center"/>
    </xf>
    <xf numFmtId="2" fontId="5" fillId="0" borderId="8" xfId="0" applyNumberFormat="1" applyFont="1" applyFill="1" applyBorder="1" applyAlignment="1">
      <alignment horizontal="center" vertical="center"/>
    </xf>
    <xf numFmtId="0" fontId="5" fillId="0" borderId="8" xfId="0" applyFont="1" applyFill="1" applyBorder="1" applyAlignment="1">
      <alignment horizontal="center" vertical="center"/>
    </xf>
    <xf numFmtId="11" fontId="5" fillId="0" borderId="8" xfId="0" applyNumberFormat="1" applyFont="1" applyFill="1" applyBorder="1" applyAlignment="1">
      <alignment horizontal="center" vertical="center"/>
    </xf>
    <xf numFmtId="11" fontId="5" fillId="0" borderId="8" xfId="3" applyNumberFormat="1" applyFont="1" applyFill="1" applyBorder="1" applyAlignment="1">
      <alignment horizontal="center" vertical="center"/>
    </xf>
    <xf numFmtId="10" fontId="5" fillId="0" borderId="8" xfId="1" applyNumberFormat="1" applyFont="1" applyFill="1" applyBorder="1" applyAlignment="1">
      <alignment horizontal="center" vertical="center"/>
    </xf>
    <xf numFmtId="10" fontId="5" fillId="0" borderId="8" xfId="0" applyNumberFormat="1" applyFont="1" applyFill="1" applyBorder="1" applyAlignment="1">
      <alignment horizontal="center" vertical="center"/>
    </xf>
    <xf numFmtId="2" fontId="5" fillId="0" borderId="8" xfId="2" applyNumberFormat="1" applyFont="1" applyFill="1" applyBorder="1" applyAlignment="1">
      <alignment horizontal="center" vertical="center"/>
    </xf>
    <xf numFmtId="0" fontId="5" fillId="0" borderId="9" xfId="2" applyFont="1" applyFill="1" applyBorder="1" applyAlignment="1">
      <alignment horizontal="center" vertical="center"/>
    </xf>
    <xf numFmtId="0" fontId="3" fillId="0" borderId="0" xfId="0" applyFont="1" applyAlignment="1">
      <alignment horizontal="center" vertical="center"/>
    </xf>
    <xf numFmtId="0" fontId="7" fillId="0" borderId="0" xfId="0" applyFont="1" applyAlignment="1">
      <alignment vertical="center"/>
    </xf>
    <xf numFmtId="0" fontId="7" fillId="0" borderId="0" xfId="0" applyFont="1"/>
    <xf numFmtId="0" fontId="8" fillId="0" borderId="0" xfId="0" applyFont="1"/>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2" fontId="4" fillId="0" borderId="11" xfId="0"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9" fillId="0" borderId="8" xfId="0" applyFont="1" applyBorder="1" applyAlignment="1">
      <alignment vertical="center"/>
    </xf>
    <xf numFmtId="0" fontId="5" fillId="0" borderId="8" xfId="2" applyFont="1" applyFill="1" applyBorder="1" applyAlignment="1">
      <alignment horizontal="left" vertical="center"/>
    </xf>
    <xf numFmtId="4" fontId="5" fillId="0" borderId="8" xfId="0" applyNumberFormat="1" applyFont="1" applyFill="1" applyBorder="1" applyAlignment="1">
      <alignment horizontal="center" vertical="center"/>
    </xf>
    <xf numFmtId="165" fontId="5" fillId="0" borderId="8" xfId="2" applyNumberFormat="1" applyFont="1" applyFill="1" applyBorder="1" applyAlignment="1">
      <alignment horizontal="center" vertical="center"/>
    </xf>
    <xf numFmtId="166" fontId="5" fillId="0" borderId="8" xfId="0" applyNumberFormat="1" applyFont="1" applyFill="1" applyBorder="1" applyAlignment="1">
      <alignment horizontal="center" vertical="center"/>
    </xf>
    <xf numFmtId="1" fontId="5" fillId="0" borderId="8" xfId="0" applyNumberFormat="1" applyFont="1" applyFill="1" applyBorder="1" applyAlignment="1">
      <alignment horizontal="center" vertical="center"/>
    </xf>
    <xf numFmtId="167" fontId="5" fillId="0" borderId="8" xfId="0" applyNumberFormat="1" applyFont="1" applyFill="1" applyBorder="1" applyAlignment="1">
      <alignment horizontal="center" vertical="center"/>
    </xf>
    <xf numFmtId="0" fontId="5" fillId="0" borderId="8" xfId="0" applyFont="1" applyFill="1" applyBorder="1" applyAlignment="1">
      <alignment horizontal="center" vertical="center" wrapText="1"/>
    </xf>
    <xf numFmtId="0" fontId="3" fillId="0" borderId="0" xfId="0" applyFont="1" applyBorder="1" applyAlignment="1">
      <alignment vertical="center"/>
    </xf>
    <xf numFmtId="0" fontId="0" fillId="0" borderId="8" xfId="0" applyBorder="1"/>
    <xf numFmtId="0" fontId="3" fillId="0" borderId="0" xfId="0" applyFont="1" applyBorder="1"/>
    <xf numFmtId="2" fontId="3" fillId="0" borderId="8" xfId="0" applyNumberFormat="1" applyFont="1" applyBorder="1" applyAlignment="1">
      <alignment vertical="center"/>
    </xf>
    <xf numFmtId="0" fontId="5" fillId="0" borderId="13" xfId="0"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2" fontId="5"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0" fontId="3" fillId="3" borderId="0" xfId="0" applyFont="1" applyFill="1"/>
    <xf numFmtId="2" fontId="5" fillId="4" borderId="8" xfId="0" applyNumberFormat="1" applyFont="1" applyFill="1" applyBorder="1" applyAlignment="1">
      <alignment horizontal="center" vertical="center"/>
    </xf>
    <xf numFmtId="0" fontId="3" fillId="4" borderId="0" xfId="0" applyFont="1" applyFill="1"/>
    <xf numFmtId="2" fontId="5" fillId="4" borderId="14" xfId="0" applyNumberFormat="1" applyFont="1" applyFill="1" applyBorder="1" applyAlignment="1">
      <alignment horizontal="center" vertical="center"/>
    </xf>
    <xf numFmtId="0" fontId="9" fillId="0" borderId="15" xfId="2" applyFont="1" applyBorder="1" applyAlignment="1">
      <alignment horizontal="center"/>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2" fontId="5" fillId="0" borderId="8" xfId="0" applyNumberFormat="1" applyFont="1" applyFill="1" applyBorder="1" applyAlignment="1">
      <alignment horizontal="center" vertical="center" wrapText="1"/>
    </xf>
    <xf numFmtId="165" fontId="5" fillId="0" borderId="8" xfId="0" applyNumberFormat="1" applyFont="1" applyFill="1" applyBorder="1" applyAlignment="1">
      <alignment horizontal="center"/>
    </xf>
    <xf numFmtId="2" fontId="5" fillId="0" borderId="8" xfId="2" applyNumberFormat="1" applyFont="1" applyFill="1" applyBorder="1" applyAlignment="1">
      <alignment horizontal="center"/>
    </xf>
    <xf numFmtId="0" fontId="3" fillId="0" borderId="0" xfId="0" applyFont="1" applyFill="1" applyAlignment="1">
      <alignment horizontal="center" wrapText="1"/>
    </xf>
    <xf numFmtId="0" fontId="10" fillId="0" borderId="0" xfId="0" applyFont="1" applyFill="1" applyAlignment="1">
      <alignment horizontal="center"/>
    </xf>
    <xf numFmtId="2" fontId="3" fillId="0" borderId="0" xfId="0" applyNumberFormat="1" applyFont="1" applyFill="1" applyAlignment="1">
      <alignment horizontal="center"/>
    </xf>
    <xf numFmtId="0" fontId="3" fillId="0" borderId="0" xfId="0" applyFont="1" applyFill="1" applyAlignment="1">
      <alignment horizontal="center"/>
    </xf>
    <xf numFmtId="165" fontId="3" fillId="0" borderId="0" xfId="0" applyNumberFormat="1" applyFont="1" applyFill="1" applyAlignment="1">
      <alignment horizontal="center"/>
    </xf>
    <xf numFmtId="0" fontId="7" fillId="0" borderId="0" xfId="0" applyFont="1" applyFill="1" applyAlignment="1">
      <alignment horizontal="center" wrapText="1"/>
    </xf>
    <xf numFmtId="0" fontId="11" fillId="5" borderId="0" xfId="2" applyNumberFormat="1" applyFont="1" applyFill="1" applyBorder="1" applyAlignment="1" applyProtection="1"/>
    <xf numFmtId="0" fontId="12" fillId="5" borderId="0" xfId="2" applyNumberFormat="1" applyFont="1" applyFill="1" applyBorder="1" applyAlignment="1" applyProtection="1"/>
    <xf numFmtId="0" fontId="13" fillId="5" borderId="0" xfId="2" applyNumberFormat="1" applyFont="1" applyFill="1" applyBorder="1" applyAlignment="1" applyProtection="1"/>
    <xf numFmtId="0" fontId="14" fillId="5" borderId="0" xfId="2" applyFont="1" applyFill="1"/>
    <xf numFmtId="0" fontId="13" fillId="5" borderId="0" xfId="2" applyNumberFormat="1" applyFont="1" applyFill="1" applyBorder="1" applyAlignment="1" applyProtection="1">
      <alignment horizontal="center"/>
    </xf>
    <xf numFmtId="0" fontId="15" fillId="5" borderId="0" xfId="2" applyNumberFormat="1" applyFont="1" applyFill="1" applyBorder="1" applyAlignment="1" applyProtection="1"/>
    <xf numFmtId="0" fontId="12" fillId="5" borderId="0" xfId="2" applyNumberFormat="1" applyFont="1" applyFill="1" applyBorder="1" applyAlignment="1" applyProtection="1">
      <alignment horizontal="left"/>
    </xf>
    <xf numFmtId="0" fontId="14" fillId="5" borderId="18" xfId="2" applyFont="1" applyFill="1" applyBorder="1"/>
    <xf numFmtId="0" fontId="13" fillId="5" borderId="18" xfId="2" applyNumberFormat="1" applyFont="1" applyFill="1" applyBorder="1" applyAlignment="1" applyProtection="1"/>
    <xf numFmtId="0" fontId="13" fillId="5" borderId="18" xfId="2" applyNumberFormat="1" applyFont="1" applyFill="1" applyBorder="1" applyAlignment="1" applyProtection="1">
      <alignment horizontal="center"/>
    </xf>
    <xf numFmtId="0" fontId="14" fillId="5" borderId="0" xfId="2" applyFont="1" applyFill="1" applyBorder="1"/>
    <xf numFmtId="4" fontId="10" fillId="0" borderId="0" xfId="0" applyNumberFormat="1" applyFont="1" applyFill="1" applyAlignment="1">
      <alignment horizontal="center"/>
    </xf>
    <xf numFmtId="0" fontId="6" fillId="0" borderId="0" xfId="0" applyFont="1" applyAlignment="1">
      <alignment horizontal="left"/>
    </xf>
    <xf numFmtId="0" fontId="3" fillId="0" borderId="0" xfId="0" applyFont="1" applyProtection="1">
      <protection hidden="1"/>
    </xf>
    <xf numFmtId="0" fontId="16" fillId="0" borderId="0" xfId="0" applyFont="1"/>
    <xf numFmtId="0" fontId="16" fillId="0" borderId="0" xfId="0" applyFont="1" applyAlignment="1">
      <alignment horizontal="center"/>
    </xf>
    <xf numFmtId="0" fontId="5" fillId="0" borderId="0" xfId="0" applyFont="1" applyProtection="1">
      <protection hidden="1"/>
    </xf>
    <xf numFmtId="0" fontId="5" fillId="0" borderId="0" xfId="0" applyFont="1" applyAlignment="1" applyProtection="1">
      <alignment horizontal="center"/>
      <protection hidden="1"/>
    </xf>
    <xf numFmtId="167" fontId="0" fillId="0" borderId="0" xfId="0" applyNumberFormat="1" applyAlignment="1">
      <alignment horizontal="left"/>
    </xf>
    <xf numFmtId="0" fontId="5" fillId="0" borderId="8" xfId="0" applyFont="1" applyBorder="1" applyAlignment="1" applyProtection="1">
      <alignment horizontal="left"/>
      <protection hidden="1"/>
    </xf>
    <xf numFmtId="0" fontId="5" fillId="0" borderId="8" xfId="0" applyFont="1" applyBorder="1" applyAlignment="1" applyProtection="1">
      <alignment horizontal="center"/>
      <protection hidden="1"/>
    </xf>
    <xf numFmtId="166" fontId="5" fillId="0" borderId="8" xfId="0" applyNumberFormat="1" applyFont="1" applyBorder="1" applyAlignment="1" applyProtection="1">
      <alignment horizontal="center"/>
      <protection hidden="1"/>
    </xf>
    <xf numFmtId="0" fontId="5" fillId="0" borderId="8" xfId="0" applyFont="1" applyBorder="1" applyProtection="1">
      <protection hidden="1"/>
    </xf>
    <xf numFmtId="0" fontId="3" fillId="0" borderId="8" xfId="0" applyFont="1" applyBorder="1" applyProtection="1">
      <protection hidden="1"/>
    </xf>
    <xf numFmtId="0" fontId="3" fillId="0" borderId="8" xfId="0" applyFont="1" applyFill="1" applyBorder="1" applyAlignment="1">
      <alignment horizontal="center"/>
    </xf>
    <xf numFmtId="0" fontId="3" fillId="0" borderId="0" xfId="0" applyFont="1" applyAlignment="1" applyProtection="1">
      <alignment horizontal="center"/>
      <protection hidden="1"/>
    </xf>
    <xf numFmtId="49" fontId="3" fillId="0" borderId="0" xfId="0" applyNumberFormat="1" applyFont="1" applyAlignment="1" applyProtection="1">
      <alignment horizontal="center"/>
      <protection hidden="1"/>
    </xf>
    <xf numFmtId="0" fontId="4" fillId="0" borderId="0" xfId="0" applyFont="1" applyAlignment="1" applyProtection="1">
      <alignment horizontal="center"/>
      <protection hidden="1"/>
    </xf>
    <xf numFmtId="0" fontId="18" fillId="0" borderId="0" xfId="0" applyFont="1" applyAlignment="1" applyProtection="1">
      <alignment horizontal="center"/>
      <protection hidden="1"/>
    </xf>
    <xf numFmtId="0" fontId="18" fillId="0" borderId="0" xfId="0" applyFont="1" applyAlignment="1" applyProtection="1">
      <alignment horizontal="left"/>
      <protection hidden="1"/>
    </xf>
    <xf numFmtId="168" fontId="6" fillId="0" borderId="8" xfId="0" applyNumberFormat="1" applyFont="1" applyBorder="1" applyAlignment="1" applyProtection="1">
      <alignment horizontal="center"/>
      <protection hidden="1"/>
    </xf>
    <xf numFmtId="0" fontId="19" fillId="0" borderId="8" xfId="0" applyFont="1" applyBorder="1" applyProtection="1">
      <protection hidden="1"/>
    </xf>
    <xf numFmtId="168" fontId="0" fillId="0" borderId="8" xfId="0" applyNumberFormat="1" applyBorder="1" applyAlignment="1" applyProtection="1">
      <alignment horizontal="center"/>
      <protection hidden="1"/>
    </xf>
    <xf numFmtId="167" fontId="0" fillId="0" borderId="0" xfId="0" applyNumberFormat="1" applyBorder="1" applyAlignment="1">
      <alignment horizontal="left"/>
    </xf>
    <xf numFmtId="0" fontId="16" fillId="0" borderId="0" xfId="0" applyFont="1" applyBorder="1"/>
    <xf numFmtId="0" fontId="3" fillId="0" borderId="0" xfId="0" applyFont="1" applyFill="1" applyBorder="1" applyAlignment="1">
      <alignment horizontal="center"/>
    </xf>
    <xf numFmtId="165" fontId="3" fillId="0" borderId="0" xfId="0" applyNumberFormat="1" applyFont="1" applyFill="1" applyBorder="1" applyAlignment="1">
      <alignment horizontal="center"/>
    </xf>
    <xf numFmtId="0" fontId="10" fillId="0" borderId="0" xfId="0" applyFont="1" applyFill="1" applyBorder="1" applyAlignment="1">
      <alignment horizontal="center"/>
    </xf>
    <xf numFmtId="2" fontId="3" fillId="0" borderId="0" xfId="0" applyNumberFormat="1" applyFont="1" applyFill="1" applyBorder="1" applyAlignment="1">
      <alignment horizontal="center"/>
    </xf>
    <xf numFmtId="0" fontId="5" fillId="0" borderId="0" xfId="2" applyFont="1" applyFill="1" applyBorder="1" applyAlignment="1">
      <alignment horizontal="left" vertical="center"/>
    </xf>
    <xf numFmtId="4" fontId="5" fillId="0" borderId="0" xfId="0" applyNumberFormat="1" applyFont="1" applyFill="1" applyBorder="1" applyAlignment="1">
      <alignment horizontal="center" vertical="center"/>
    </xf>
    <xf numFmtId="165" fontId="5" fillId="0" borderId="0" xfId="2"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11" fontId="5" fillId="0" borderId="0" xfId="0" applyNumberFormat="1" applyFont="1" applyFill="1" applyBorder="1" applyAlignment="1">
      <alignment horizontal="center" vertical="center"/>
    </xf>
    <xf numFmtId="166" fontId="5" fillId="0" borderId="0" xfId="0" applyNumberFormat="1" applyFont="1" applyFill="1" applyBorder="1" applyAlignment="1">
      <alignment horizontal="center" vertical="center"/>
    </xf>
    <xf numFmtId="1" fontId="5" fillId="0" borderId="0" xfId="0" applyNumberFormat="1" applyFont="1" applyFill="1" applyBorder="1" applyAlignment="1">
      <alignment horizontal="center" vertical="center"/>
    </xf>
    <xf numFmtId="167" fontId="5" fillId="0" borderId="0"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2" fontId="3" fillId="0" borderId="0" xfId="0" applyNumberFormat="1" applyFont="1" applyBorder="1" applyAlignment="1">
      <alignment vertical="center"/>
    </xf>
    <xf numFmtId="0" fontId="20" fillId="0" borderId="8" xfId="4" applyFont="1" applyFill="1" applyBorder="1" applyAlignment="1">
      <alignment horizontal="center"/>
    </xf>
    <xf numFmtId="1" fontId="22" fillId="0" borderId="8" xfId="0" applyNumberFormat="1" applyFont="1" applyFill="1" applyBorder="1" applyAlignment="1">
      <alignment horizontal="center" vertical="center" wrapText="1"/>
    </xf>
    <xf numFmtId="0" fontId="23" fillId="0" borderId="8" xfId="4" applyFont="1" applyFill="1" applyBorder="1" applyAlignment="1">
      <alignment horizontal="center"/>
    </xf>
    <xf numFmtId="1" fontId="21" fillId="0" borderId="8" xfId="0" applyNumberFormat="1" applyFont="1" applyFill="1" applyBorder="1" applyAlignment="1">
      <alignment horizontal="center" vertical="center" wrapText="1"/>
    </xf>
    <xf numFmtId="0" fontId="21" fillId="0" borderId="8" xfId="0" applyFont="1" applyFill="1" applyBorder="1" applyAlignment="1">
      <alignment horizontal="center" vertical="center" wrapText="1"/>
    </xf>
    <xf numFmtId="2" fontId="23" fillId="0" borderId="8" xfId="4" applyNumberFormat="1" applyFont="1" applyFill="1" applyBorder="1" applyAlignment="1">
      <alignment horizontal="center" vertical="center"/>
    </xf>
    <xf numFmtId="0" fontId="21" fillId="0" borderId="8" xfId="0" applyFont="1" applyBorder="1" applyAlignment="1">
      <alignment horizontal="center" vertical="center" wrapText="1"/>
    </xf>
    <xf numFmtId="1" fontId="21" fillId="0" borderId="8" xfId="0" applyNumberFormat="1" applyFont="1" applyBorder="1" applyAlignment="1">
      <alignment horizontal="center" vertical="center" wrapText="1"/>
    </xf>
    <xf numFmtId="1" fontId="23" fillId="0" borderId="8" xfId="4" applyNumberFormat="1" applyFont="1" applyFill="1" applyBorder="1" applyAlignment="1">
      <alignment horizontal="center"/>
    </xf>
    <xf numFmtId="1" fontId="21" fillId="4" borderId="8" xfId="0" applyNumberFormat="1" applyFont="1" applyFill="1" applyBorder="1" applyAlignment="1">
      <alignment horizontal="center" vertical="center" wrapText="1"/>
    </xf>
    <xf numFmtId="10" fontId="21" fillId="0" borderId="8" xfId="1" applyNumberFormat="1" applyFont="1" applyBorder="1" applyAlignment="1">
      <alignment horizontal="center" vertical="center" wrapText="1"/>
    </xf>
    <xf numFmtId="9" fontId="23" fillId="0" borderId="8" xfId="1" applyFont="1" applyFill="1" applyBorder="1" applyAlignment="1">
      <alignment horizontal="center"/>
    </xf>
    <xf numFmtId="2" fontId="23" fillId="0" borderId="8" xfId="4" applyNumberFormat="1" applyFont="1" applyFill="1" applyBorder="1" applyAlignment="1">
      <alignment horizontal="center"/>
    </xf>
    <xf numFmtId="165" fontId="21" fillId="0" borderId="8" xfId="0" applyNumberFormat="1" applyFont="1" applyBorder="1" applyAlignment="1">
      <alignment horizontal="center" vertical="center" wrapText="1"/>
    </xf>
    <xf numFmtId="0" fontId="21" fillId="0" borderId="8" xfId="0" applyFont="1" applyBorder="1" applyAlignment="1">
      <alignment horizontal="center"/>
    </xf>
    <xf numFmtId="0" fontId="5"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2" fillId="2" borderId="1" xfId="0" applyFont="1" applyFill="1" applyBorder="1" applyAlignment="1" applyProtection="1">
      <alignment horizontal="center"/>
      <protection hidden="1"/>
    </xf>
    <xf numFmtId="0" fontId="2" fillId="2" borderId="2" xfId="0" applyFont="1" applyFill="1" applyBorder="1" applyAlignment="1" applyProtection="1">
      <alignment horizontal="center"/>
      <protection hidden="1"/>
    </xf>
    <xf numFmtId="0" fontId="2" fillId="2" borderId="3" xfId="0" applyFont="1" applyFill="1" applyBorder="1" applyAlignment="1" applyProtection="1">
      <alignment horizontal="center"/>
      <protection hidden="1"/>
    </xf>
    <xf numFmtId="1" fontId="12" fillId="5" borderId="0" xfId="2" applyNumberFormat="1" applyFont="1" applyFill="1" applyBorder="1" applyAlignment="1" applyProtection="1">
      <alignment horizontal="left"/>
    </xf>
    <xf numFmtId="0" fontId="4" fillId="0" borderId="5" xfId="0" applyFont="1" applyFill="1" applyBorder="1" applyAlignment="1">
      <alignment horizontal="center" vertical="center" wrapText="1"/>
    </xf>
    <xf numFmtId="0" fontId="5" fillId="0" borderId="8" xfId="2" applyFont="1" applyFill="1" applyBorder="1" applyAlignment="1">
      <alignment horizontal="center" vertical="center"/>
    </xf>
    <xf numFmtId="0" fontId="23" fillId="0" borderId="8" xfId="4" applyFont="1" applyFill="1" applyBorder="1" applyAlignment="1">
      <alignment horizontal="right" vertical="center" wrapText="1"/>
    </xf>
    <xf numFmtId="0" fontId="21" fillId="0" borderId="8" xfId="0" applyFont="1" applyBorder="1" applyAlignment="1">
      <alignment vertical="center" wrapText="1"/>
    </xf>
    <xf numFmtId="0" fontId="20" fillId="0" borderId="8" xfId="4" applyFont="1" applyFill="1" applyBorder="1" applyAlignment="1">
      <alignment horizontal="right" vertical="center" wrapText="1"/>
    </xf>
    <xf numFmtId="0" fontId="21" fillId="0" borderId="8" xfId="0" applyFont="1" applyBorder="1" applyAlignment="1">
      <alignment horizontal="right" vertical="center" wrapText="1"/>
    </xf>
    <xf numFmtId="0" fontId="22" fillId="0" borderId="8" xfId="0" applyFont="1" applyBorder="1" applyAlignment="1">
      <alignment horizontal="right" vertical="center" wrapText="1"/>
    </xf>
    <xf numFmtId="0" fontId="21" fillId="0" borderId="8" xfId="0" applyFont="1" applyBorder="1" applyAlignment="1">
      <alignment horizontal="right"/>
    </xf>
  </cellXfs>
  <cellStyles count="5">
    <cellStyle name="Millares 3 3" xfId="3"/>
    <cellStyle name="Normal" xfId="0" builtinId="0"/>
    <cellStyle name="Normal 2 2" xfId="2"/>
    <cellStyle name="Normal 5" xfId="4"/>
    <cellStyle name="Porcentaje" xfId="1" builtinId="5"/>
  </cellStyles>
  <dxfs count="10">
    <dxf>
      <fill>
        <patternFill>
          <bgColor indexed="10"/>
        </patternFill>
      </fill>
    </dxf>
    <dxf>
      <fill>
        <patternFill>
          <bgColor indexed="10"/>
        </patternFill>
      </fill>
    </dxf>
    <dxf>
      <fill>
        <patternFill>
          <bgColor indexed="10"/>
        </patternFill>
      </fill>
    </dxf>
    <dxf>
      <fill>
        <patternFill>
          <bgColor indexed="10"/>
        </patternFill>
      </fill>
    </dxf>
    <dxf>
      <fill>
        <patternFill>
          <bgColor rgb="FFFFC7CE"/>
        </patternFill>
      </fill>
    </dxf>
    <dxf>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9C0006"/>
      </font>
      <fill>
        <patternFill>
          <bgColor rgb="FFFFC7CE"/>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6"/>
  <sheetViews>
    <sheetView tabSelected="1" topLeftCell="A4" zoomScale="115" zoomScaleNormal="115" zoomScaleSheetLayoutView="130" workbookViewId="0">
      <selection activeCell="A7" sqref="A7"/>
    </sheetView>
  </sheetViews>
  <sheetFormatPr baseColWidth="10" defaultRowHeight="15"/>
  <cols>
    <col min="1" max="1" width="23.7109375" style="54" customWidth="1"/>
    <col min="2" max="2" width="13.42578125" style="55" customWidth="1"/>
    <col min="3" max="3" width="10.42578125" style="55" customWidth="1"/>
    <col min="4" max="4" width="12.85546875" style="56" customWidth="1"/>
    <col min="5" max="5" width="11.85546875" style="57" customWidth="1"/>
    <col min="6" max="6" width="12.140625" style="57" customWidth="1"/>
    <col min="7" max="7" width="13.85546875" style="57" customWidth="1"/>
    <col min="8" max="8" width="12.28515625" style="57" customWidth="1"/>
    <col min="9" max="9" width="12.140625" style="57" customWidth="1"/>
    <col min="10" max="10" width="10.5703125" style="58" customWidth="1"/>
    <col min="11" max="11" width="10.140625" style="57" customWidth="1"/>
    <col min="12" max="12" width="13.42578125" style="57" customWidth="1"/>
    <col min="13" max="14" width="10.7109375" style="57" customWidth="1"/>
    <col min="15" max="15" width="11" style="57" customWidth="1"/>
    <col min="16" max="16" width="24" style="2" customWidth="1"/>
    <col min="17" max="17" width="25.7109375" style="2" bestFit="1" customWidth="1"/>
    <col min="18" max="20" width="11.42578125" style="2"/>
    <col min="255" max="255" width="27.5703125" customWidth="1"/>
    <col min="256" max="256" width="13.42578125" customWidth="1"/>
    <col min="257" max="257" width="10.42578125" customWidth="1"/>
    <col min="258" max="258" width="12.85546875" customWidth="1"/>
    <col min="259" max="259" width="11.85546875" bestFit="1" customWidth="1"/>
    <col min="260" max="260" width="12.140625" customWidth="1"/>
    <col min="261" max="261" width="13.85546875" customWidth="1"/>
    <col min="262" max="262" width="12.28515625" customWidth="1"/>
    <col min="263" max="263" width="12.140625" customWidth="1"/>
    <col min="264" max="264" width="10.5703125" customWidth="1"/>
    <col min="265" max="265" width="13.42578125" bestFit="1" customWidth="1"/>
    <col min="266" max="266" width="13.42578125" customWidth="1"/>
    <col min="267" max="267" width="10.7109375" bestFit="1" customWidth="1"/>
    <col min="268" max="268" width="11.42578125" customWidth="1"/>
    <col min="269" max="269" width="11" customWidth="1"/>
    <col min="270" max="270" width="36.7109375" customWidth="1"/>
    <col min="271" max="271" width="2" customWidth="1"/>
    <col min="272" max="272" width="1.42578125" customWidth="1"/>
    <col min="273" max="273" width="13" bestFit="1" customWidth="1"/>
    <col min="511" max="511" width="27.5703125" customWidth="1"/>
    <col min="512" max="512" width="13.42578125" customWidth="1"/>
    <col min="513" max="513" width="10.42578125" customWidth="1"/>
    <col min="514" max="514" width="12.85546875" customWidth="1"/>
    <col min="515" max="515" width="11.85546875" bestFit="1" customWidth="1"/>
    <col min="516" max="516" width="12.140625" customWidth="1"/>
    <col min="517" max="517" width="13.85546875" customWidth="1"/>
    <col min="518" max="518" width="12.28515625" customWidth="1"/>
    <col min="519" max="519" width="12.140625" customWidth="1"/>
    <col min="520" max="520" width="10.5703125" customWidth="1"/>
    <col min="521" max="521" width="13.42578125" bestFit="1" customWidth="1"/>
    <col min="522" max="522" width="13.42578125" customWidth="1"/>
    <col min="523" max="523" width="10.7109375" bestFit="1" customWidth="1"/>
    <col min="524" max="524" width="11.42578125" customWidth="1"/>
    <col min="525" max="525" width="11" customWidth="1"/>
    <col min="526" max="526" width="36.7109375" customWidth="1"/>
    <col min="527" max="527" width="2" customWidth="1"/>
    <col min="528" max="528" width="1.42578125" customWidth="1"/>
    <col min="529" max="529" width="13" bestFit="1" customWidth="1"/>
    <col min="767" max="767" width="27.5703125" customWidth="1"/>
    <col min="768" max="768" width="13.42578125" customWidth="1"/>
    <col min="769" max="769" width="10.42578125" customWidth="1"/>
    <col min="770" max="770" width="12.85546875" customWidth="1"/>
    <col min="771" max="771" width="11.85546875" bestFit="1" customWidth="1"/>
    <col min="772" max="772" width="12.140625" customWidth="1"/>
    <col min="773" max="773" width="13.85546875" customWidth="1"/>
    <col min="774" max="774" width="12.28515625" customWidth="1"/>
    <col min="775" max="775" width="12.140625" customWidth="1"/>
    <col min="776" max="776" width="10.5703125" customWidth="1"/>
    <col min="777" max="777" width="13.42578125" bestFit="1" customWidth="1"/>
    <col min="778" max="778" width="13.42578125" customWidth="1"/>
    <col min="779" max="779" width="10.7109375" bestFit="1" customWidth="1"/>
    <col min="780" max="780" width="11.42578125" customWidth="1"/>
    <col min="781" max="781" width="11" customWidth="1"/>
    <col min="782" max="782" width="36.7109375" customWidth="1"/>
    <col min="783" max="783" width="2" customWidth="1"/>
    <col min="784" max="784" width="1.42578125" customWidth="1"/>
    <col min="785" max="785" width="13" bestFit="1" customWidth="1"/>
    <col min="1023" max="1023" width="27.5703125" customWidth="1"/>
    <col min="1024" max="1024" width="13.42578125" customWidth="1"/>
    <col min="1025" max="1025" width="10.42578125" customWidth="1"/>
    <col min="1026" max="1026" width="12.85546875" customWidth="1"/>
    <col min="1027" max="1027" width="11.85546875" bestFit="1" customWidth="1"/>
    <col min="1028" max="1028" width="12.140625" customWidth="1"/>
    <col min="1029" max="1029" width="13.85546875" customWidth="1"/>
    <col min="1030" max="1030" width="12.28515625" customWidth="1"/>
    <col min="1031" max="1031" width="12.140625" customWidth="1"/>
    <col min="1032" max="1032" width="10.5703125" customWidth="1"/>
    <col min="1033" max="1033" width="13.42578125" bestFit="1" customWidth="1"/>
    <col min="1034" max="1034" width="13.42578125" customWidth="1"/>
    <col min="1035" max="1035" width="10.7109375" bestFit="1" customWidth="1"/>
    <col min="1036" max="1036" width="11.42578125" customWidth="1"/>
    <col min="1037" max="1037" width="11" customWidth="1"/>
    <col min="1038" max="1038" width="36.7109375" customWidth="1"/>
    <col min="1039" max="1039" width="2" customWidth="1"/>
    <col min="1040" max="1040" width="1.42578125" customWidth="1"/>
    <col min="1041" max="1041" width="13" bestFit="1" customWidth="1"/>
    <col min="1279" max="1279" width="27.5703125" customWidth="1"/>
    <col min="1280" max="1280" width="13.42578125" customWidth="1"/>
    <col min="1281" max="1281" width="10.42578125" customWidth="1"/>
    <col min="1282" max="1282" width="12.85546875" customWidth="1"/>
    <col min="1283" max="1283" width="11.85546875" bestFit="1" customWidth="1"/>
    <col min="1284" max="1284" width="12.140625" customWidth="1"/>
    <col min="1285" max="1285" width="13.85546875" customWidth="1"/>
    <col min="1286" max="1286" width="12.28515625" customWidth="1"/>
    <col min="1287" max="1287" width="12.140625" customWidth="1"/>
    <col min="1288" max="1288" width="10.5703125" customWidth="1"/>
    <col min="1289" max="1289" width="13.42578125" bestFit="1" customWidth="1"/>
    <col min="1290" max="1290" width="13.42578125" customWidth="1"/>
    <col min="1291" max="1291" width="10.7109375" bestFit="1" customWidth="1"/>
    <col min="1292" max="1292" width="11.42578125" customWidth="1"/>
    <col min="1293" max="1293" width="11" customWidth="1"/>
    <col min="1294" max="1294" width="36.7109375" customWidth="1"/>
    <col min="1295" max="1295" width="2" customWidth="1"/>
    <col min="1296" max="1296" width="1.42578125" customWidth="1"/>
    <col min="1297" max="1297" width="13" bestFit="1" customWidth="1"/>
    <col min="1535" max="1535" width="27.5703125" customWidth="1"/>
    <col min="1536" max="1536" width="13.42578125" customWidth="1"/>
    <col min="1537" max="1537" width="10.42578125" customWidth="1"/>
    <col min="1538" max="1538" width="12.85546875" customWidth="1"/>
    <col min="1539" max="1539" width="11.85546875" bestFit="1" customWidth="1"/>
    <col min="1540" max="1540" width="12.140625" customWidth="1"/>
    <col min="1541" max="1541" width="13.85546875" customWidth="1"/>
    <col min="1542" max="1542" width="12.28515625" customWidth="1"/>
    <col min="1543" max="1543" width="12.140625" customWidth="1"/>
    <col min="1544" max="1544" width="10.5703125" customWidth="1"/>
    <col min="1545" max="1545" width="13.42578125" bestFit="1" customWidth="1"/>
    <col min="1546" max="1546" width="13.42578125" customWidth="1"/>
    <col min="1547" max="1547" width="10.7109375" bestFit="1" customWidth="1"/>
    <col min="1548" max="1548" width="11.42578125" customWidth="1"/>
    <col min="1549" max="1549" width="11" customWidth="1"/>
    <col min="1550" max="1550" width="36.7109375" customWidth="1"/>
    <col min="1551" max="1551" width="2" customWidth="1"/>
    <col min="1552" max="1552" width="1.42578125" customWidth="1"/>
    <col min="1553" max="1553" width="13" bestFit="1" customWidth="1"/>
    <col min="1791" max="1791" width="27.5703125" customWidth="1"/>
    <col min="1792" max="1792" width="13.42578125" customWidth="1"/>
    <col min="1793" max="1793" width="10.42578125" customWidth="1"/>
    <col min="1794" max="1794" width="12.85546875" customWidth="1"/>
    <col min="1795" max="1795" width="11.85546875" bestFit="1" customWidth="1"/>
    <col min="1796" max="1796" width="12.140625" customWidth="1"/>
    <col min="1797" max="1797" width="13.85546875" customWidth="1"/>
    <col min="1798" max="1798" width="12.28515625" customWidth="1"/>
    <col min="1799" max="1799" width="12.140625" customWidth="1"/>
    <col min="1800" max="1800" width="10.5703125" customWidth="1"/>
    <col min="1801" max="1801" width="13.42578125" bestFit="1" customWidth="1"/>
    <col min="1802" max="1802" width="13.42578125" customWidth="1"/>
    <col min="1803" max="1803" width="10.7109375" bestFit="1" customWidth="1"/>
    <col min="1804" max="1804" width="11.42578125" customWidth="1"/>
    <col min="1805" max="1805" width="11" customWidth="1"/>
    <col min="1806" max="1806" width="36.7109375" customWidth="1"/>
    <col min="1807" max="1807" width="2" customWidth="1"/>
    <col min="1808" max="1808" width="1.42578125" customWidth="1"/>
    <col min="1809" max="1809" width="13" bestFit="1" customWidth="1"/>
    <col min="2047" max="2047" width="27.5703125" customWidth="1"/>
    <col min="2048" max="2048" width="13.42578125" customWidth="1"/>
    <col min="2049" max="2049" width="10.42578125" customWidth="1"/>
    <col min="2050" max="2050" width="12.85546875" customWidth="1"/>
    <col min="2051" max="2051" width="11.85546875" bestFit="1" customWidth="1"/>
    <col min="2052" max="2052" width="12.140625" customWidth="1"/>
    <col min="2053" max="2053" width="13.85546875" customWidth="1"/>
    <col min="2054" max="2054" width="12.28515625" customWidth="1"/>
    <col min="2055" max="2055" width="12.140625" customWidth="1"/>
    <col min="2056" max="2056" width="10.5703125" customWidth="1"/>
    <col min="2057" max="2057" width="13.42578125" bestFit="1" customWidth="1"/>
    <col min="2058" max="2058" width="13.42578125" customWidth="1"/>
    <col min="2059" max="2059" width="10.7109375" bestFit="1" customWidth="1"/>
    <col min="2060" max="2060" width="11.42578125" customWidth="1"/>
    <col min="2061" max="2061" width="11" customWidth="1"/>
    <col min="2062" max="2062" width="36.7109375" customWidth="1"/>
    <col min="2063" max="2063" width="2" customWidth="1"/>
    <col min="2064" max="2064" width="1.42578125" customWidth="1"/>
    <col min="2065" max="2065" width="13" bestFit="1" customWidth="1"/>
    <col min="2303" max="2303" width="27.5703125" customWidth="1"/>
    <col min="2304" max="2304" width="13.42578125" customWidth="1"/>
    <col min="2305" max="2305" width="10.42578125" customWidth="1"/>
    <col min="2306" max="2306" width="12.85546875" customWidth="1"/>
    <col min="2307" max="2307" width="11.85546875" bestFit="1" customWidth="1"/>
    <col min="2308" max="2308" width="12.140625" customWidth="1"/>
    <col min="2309" max="2309" width="13.85546875" customWidth="1"/>
    <col min="2310" max="2310" width="12.28515625" customWidth="1"/>
    <col min="2311" max="2311" width="12.140625" customWidth="1"/>
    <col min="2312" max="2312" width="10.5703125" customWidth="1"/>
    <col min="2313" max="2313" width="13.42578125" bestFit="1" customWidth="1"/>
    <col min="2314" max="2314" width="13.42578125" customWidth="1"/>
    <col min="2315" max="2315" width="10.7109375" bestFit="1" customWidth="1"/>
    <col min="2316" max="2316" width="11.42578125" customWidth="1"/>
    <col min="2317" max="2317" width="11" customWidth="1"/>
    <col min="2318" max="2318" width="36.7109375" customWidth="1"/>
    <col min="2319" max="2319" width="2" customWidth="1"/>
    <col min="2320" max="2320" width="1.42578125" customWidth="1"/>
    <col min="2321" max="2321" width="13" bestFit="1" customWidth="1"/>
    <col min="2559" max="2559" width="27.5703125" customWidth="1"/>
    <col min="2560" max="2560" width="13.42578125" customWidth="1"/>
    <col min="2561" max="2561" width="10.42578125" customWidth="1"/>
    <col min="2562" max="2562" width="12.85546875" customWidth="1"/>
    <col min="2563" max="2563" width="11.85546875" bestFit="1" customWidth="1"/>
    <col min="2564" max="2564" width="12.140625" customWidth="1"/>
    <col min="2565" max="2565" width="13.85546875" customWidth="1"/>
    <col min="2566" max="2566" width="12.28515625" customWidth="1"/>
    <col min="2567" max="2567" width="12.140625" customWidth="1"/>
    <col min="2568" max="2568" width="10.5703125" customWidth="1"/>
    <col min="2569" max="2569" width="13.42578125" bestFit="1" customWidth="1"/>
    <col min="2570" max="2570" width="13.42578125" customWidth="1"/>
    <col min="2571" max="2571" width="10.7109375" bestFit="1" customWidth="1"/>
    <col min="2572" max="2572" width="11.42578125" customWidth="1"/>
    <col min="2573" max="2573" width="11" customWidth="1"/>
    <col min="2574" max="2574" width="36.7109375" customWidth="1"/>
    <col min="2575" max="2575" width="2" customWidth="1"/>
    <col min="2576" max="2576" width="1.42578125" customWidth="1"/>
    <col min="2577" max="2577" width="13" bestFit="1" customWidth="1"/>
    <col min="2815" max="2815" width="27.5703125" customWidth="1"/>
    <col min="2816" max="2816" width="13.42578125" customWidth="1"/>
    <col min="2817" max="2817" width="10.42578125" customWidth="1"/>
    <col min="2818" max="2818" width="12.85546875" customWidth="1"/>
    <col min="2819" max="2819" width="11.85546875" bestFit="1" customWidth="1"/>
    <col min="2820" max="2820" width="12.140625" customWidth="1"/>
    <col min="2821" max="2821" width="13.85546875" customWidth="1"/>
    <col min="2822" max="2822" width="12.28515625" customWidth="1"/>
    <col min="2823" max="2823" width="12.140625" customWidth="1"/>
    <col min="2824" max="2824" width="10.5703125" customWidth="1"/>
    <col min="2825" max="2825" width="13.42578125" bestFit="1" customWidth="1"/>
    <col min="2826" max="2826" width="13.42578125" customWidth="1"/>
    <col min="2827" max="2827" width="10.7109375" bestFit="1" customWidth="1"/>
    <col min="2828" max="2828" width="11.42578125" customWidth="1"/>
    <col min="2829" max="2829" width="11" customWidth="1"/>
    <col min="2830" max="2830" width="36.7109375" customWidth="1"/>
    <col min="2831" max="2831" width="2" customWidth="1"/>
    <col min="2832" max="2832" width="1.42578125" customWidth="1"/>
    <col min="2833" max="2833" width="13" bestFit="1" customWidth="1"/>
    <col min="3071" max="3071" width="27.5703125" customWidth="1"/>
    <col min="3072" max="3072" width="13.42578125" customWidth="1"/>
    <col min="3073" max="3073" width="10.42578125" customWidth="1"/>
    <col min="3074" max="3074" width="12.85546875" customWidth="1"/>
    <col min="3075" max="3075" width="11.85546875" bestFit="1" customWidth="1"/>
    <col min="3076" max="3076" width="12.140625" customWidth="1"/>
    <col min="3077" max="3077" width="13.85546875" customWidth="1"/>
    <col min="3078" max="3078" width="12.28515625" customWidth="1"/>
    <col min="3079" max="3079" width="12.140625" customWidth="1"/>
    <col min="3080" max="3080" width="10.5703125" customWidth="1"/>
    <col min="3081" max="3081" width="13.42578125" bestFit="1" customWidth="1"/>
    <col min="3082" max="3082" width="13.42578125" customWidth="1"/>
    <col min="3083" max="3083" width="10.7109375" bestFit="1" customWidth="1"/>
    <col min="3084" max="3084" width="11.42578125" customWidth="1"/>
    <col min="3085" max="3085" width="11" customWidth="1"/>
    <col min="3086" max="3086" width="36.7109375" customWidth="1"/>
    <col min="3087" max="3087" width="2" customWidth="1"/>
    <col min="3088" max="3088" width="1.42578125" customWidth="1"/>
    <col min="3089" max="3089" width="13" bestFit="1" customWidth="1"/>
    <col min="3327" max="3327" width="27.5703125" customWidth="1"/>
    <col min="3328" max="3328" width="13.42578125" customWidth="1"/>
    <col min="3329" max="3329" width="10.42578125" customWidth="1"/>
    <col min="3330" max="3330" width="12.85546875" customWidth="1"/>
    <col min="3331" max="3331" width="11.85546875" bestFit="1" customWidth="1"/>
    <col min="3332" max="3332" width="12.140625" customWidth="1"/>
    <col min="3333" max="3333" width="13.85546875" customWidth="1"/>
    <col min="3334" max="3334" width="12.28515625" customWidth="1"/>
    <col min="3335" max="3335" width="12.140625" customWidth="1"/>
    <col min="3336" max="3336" width="10.5703125" customWidth="1"/>
    <col min="3337" max="3337" width="13.42578125" bestFit="1" customWidth="1"/>
    <col min="3338" max="3338" width="13.42578125" customWidth="1"/>
    <col min="3339" max="3339" width="10.7109375" bestFit="1" customWidth="1"/>
    <col min="3340" max="3340" width="11.42578125" customWidth="1"/>
    <col min="3341" max="3341" width="11" customWidth="1"/>
    <col min="3342" max="3342" width="36.7109375" customWidth="1"/>
    <col min="3343" max="3343" width="2" customWidth="1"/>
    <col min="3344" max="3344" width="1.42578125" customWidth="1"/>
    <col min="3345" max="3345" width="13" bestFit="1" customWidth="1"/>
    <col min="3583" max="3583" width="27.5703125" customWidth="1"/>
    <col min="3584" max="3584" width="13.42578125" customWidth="1"/>
    <col min="3585" max="3585" width="10.42578125" customWidth="1"/>
    <col min="3586" max="3586" width="12.85546875" customWidth="1"/>
    <col min="3587" max="3587" width="11.85546875" bestFit="1" customWidth="1"/>
    <col min="3588" max="3588" width="12.140625" customWidth="1"/>
    <col min="3589" max="3589" width="13.85546875" customWidth="1"/>
    <col min="3590" max="3590" width="12.28515625" customWidth="1"/>
    <col min="3591" max="3591" width="12.140625" customWidth="1"/>
    <col min="3592" max="3592" width="10.5703125" customWidth="1"/>
    <col min="3593" max="3593" width="13.42578125" bestFit="1" customWidth="1"/>
    <col min="3594" max="3594" width="13.42578125" customWidth="1"/>
    <col min="3595" max="3595" width="10.7109375" bestFit="1" customWidth="1"/>
    <col min="3596" max="3596" width="11.42578125" customWidth="1"/>
    <col min="3597" max="3597" width="11" customWidth="1"/>
    <col min="3598" max="3598" width="36.7109375" customWidth="1"/>
    <col min="3599" max="3599" width="2" customWidth="1"/>
    <col min="3600" max="3600" width="1.42578125" customWidth="1"/>
    <col min="3601" max="3601" width="13" bestFit="1" customWidth="1"/>
    <col min="3839" max="3839" width="27.5703125" customWidth="1"/>
    <col min="3840" max="3840" width="13.42578125" customWidth="1"/>
    <col min="3841" max="3841" width="10.42578125" customWidth="1"/>
    <col min="3842" max="3842" width="12.85546875" customWidth="1"/>
    <col min="3843" max="3843" width="11.85546875" bestFit="1" customWidth="1"/>
    <col min="3844" max="3844" width="12.140625" customWidth="1"/>
    <col min="3845" max="3845" width="13.85546875" customWidth="1"/>
    <col min="3846" max="3846" width="12.28515625" customWidth="1"/>
    <col min="3847" max="3847" width="12.140625" customWidth="1"/>
    <col min="3848" max="3848" width="10.5703125" customWidth="1"/>
    <col min="3849" max="3849" width="13.42578125" bestFit="1" customWidth="1"/>
    <col min="3850" max="3850" width="13.42578125" customWidth="1"/>
    <col min="3851" max="3851" width="10.7109375" bestFit="1" customWidth="1"/>
    <col min="3852" max="3852" width="11.42578125" customWidth="1"/>
    <col min="3853" max="3853" width="11" customWidth="1"/>
    <col min="3854" max="3854" width="36.7109375" customWidth="1"/>
    <col min="3855" max="3855" width="2" customWidth="1"/>
    <col min="3856" max="3856" width="1.42578125" customWidth="1"/>
    <col min="3857" max="3857" width="13" bestFit="1" customWidth="1"/>
    <col min="4095" max="4095" width="27.5703125" customWidth="1"/>
    <col min="4096" max="4096" width="13.42578125" customWidth="1"/>
    <col min="4097" max="4097" width="10.42578125" customWidth="1"/>
    <col min="4098" max="4098" width="12.85546875" customWidth="1"/>
    <col min="4099" max="4099" width="11.85546875" bestFit="1" customWidth="1"/>
    <col min="4100" max="4100" width="12.140625" customWidth="1"/>
    <col min="4101" max="4101" width="13.85546875" customWidth="1"/>
    <col min="4102" max="4102" width="12.28515625" customWidth="1"/>
    <col min="4103" max="4103" width="12.140625" customWidth="1"/>
    <col min="4104" max="4104" width="10.5703125" customWidth="1"/>
    <col min="4105" max="4105" width="13.42578125" bestFit="1" customWidth="1"/>
    <col min="4106" max="4106" width="13.42578125" customWidth="1"/>
    <col min="4107" max="4107" width="10.7109375" bestFit="1" customWidth="1"/>
    <col min="4108" max="4108" width="11.42578125" customWidth="1"/>
    <col min="4109" max="4109" width="11" customWidth="1"/>
    <col min="4110" max="4110" width="36.7109375" customWidth="1"/>
    <col min="4111" max="4111" width="2" customWidth="1"/>
    <col min="4112" max="4112" width="1.42578125" customWidth="1"/>
    <col min="4113" max="4113" width="13" bestFit="1" customWidth="1"/>
    <col min="4351" max="4351" width="27.5703125" customWidth="1"/>
    <col min="4352" max="4352" width="13.42578125" customWidth="1"/>
    <col min="4353" max="4353" width="10.42578125" customWidth="1"/>
    <col min="4354" max="4354" width="12.85546875" customWidth="1"/>
    <col min="4355" max="4355" width="11.85546875" bestFit="1" customWidth="1"/>
    <col min="4356" max="4356" width="12.140625" customWidth="1"/>
    <col min="4357" max="4357" width="13.85546875" customWidth="1"/>
    <col min="4358" max="4358" width="12.28515625" customWidth="1"/>
    <col min="4359" max="4359" width="12.140625" customWidth="1"/>
    <col min="4360" max="4360" width="10.5703125" customWidth="1"/>
    <col min="4361" max="4361" width="13.42578125" bestFit="1" customWidth="1"/>
    <col min="4362" max="4362" width="13.42578125" customWidth="1"/>
    <col min="4363" max="4363" width="10.7109375" bestFit="1" customWidth="1"/>
    <col min="4364" max="4364" width="11.42578125" customWidth="1"/>
    <col min="4365" max="4365" width="11" customWidth="1"/>
    <col min="4366" max="4366" width="36.7109375" customWidth="1"/>
    <col min="4367" max="4367" width="2" customWidth="1"/>
    <col min="4368" max="4368" width="1.42578125" customWidth="1"/>
    <col min="4369" max="4369" width="13" bestFit="1" customWidth="1"/>
    <col min="4607" max="4607" width="27.5703125" customWidth="1"/>
    <col min="4608" max="4608" width="13.42578125" customWidth="1"/>
    <col min="4609" max="4609" width="10.42578125" customWidth="1"/>
    <col min="4610" max="4610" width="12.85546875" customWidth="1"/>
    <col min="4611" max="4611" width="11.85546875" bestFit="1" customWidth="1"/>
    <col min="4612" max="4612" width="12.140625" customWidth="1"/>
    <col min="4613" max="4613" width="13.85546875" customWidth="1"/>
    <col min="4614" max="4614" width="12.28515625" customWidth="1"/>
    <col min="4615" max="4615" width="12.140625" customWidth="1"/>
    <col min="4616" max="4616" width="10.5703125" customWidth="1"/>
    <col min="4617" max="4617" width="13.42578125" bestFit="1" customWidth="1"/>
    <col min="4618" max="4618" width="13.42578125" customWidth="1"/>
    <col min="4619" max="4619" width="10.7109375" bestFit="1" customWidth="1"/>
    <col min="4620" max="4620" width="11.42578125" customWidth="1"/>
    <col min="4621" max="4621" width="11" customWidth="1"/>
    <col min="4622" max="4622" width="36.7109375" customWidth="1"/>
    <col min="4623" max="4623" width="2" customWidth="1"/>
    <col min="4624" max="4624" width="1.42578125" customWidth="1"/>
    <col min="4625" max="4625" width="13" bestFit="1" customWidth="1"/>
    <col min="4863" max="4863" width="27.5703125" customWidth="1"/>
    <col min="4864" max="4864" width="13.42578125" customWidth="1"/>
    <col min="4865" max="4865" width="10.42578125" customWidth="1"/>
    <col min="4866" max="4866" width="12.85546875" customWidth="1"/>
    <col min="4867" max="4867" width="11.85546875" bestFit="1" customWidth="1"/>
    <col min="4868" max="4868" width="12.140625" customWidth="1"/>
    <col min="4869" max="4869" width="13.85546875" customWidth="1"/>
    <col min="4870" max="4870" width="12.28515625" customWidth="1"/>
    <col min="4871" max="4871" width="12.140625" customWidth="1"/>
    <col min="4872" max="4872" width="10.5703125" customWidth="1"/>
    <col min="4873" max="4873" width="13.42578125" bestFit="1" customWidth="1"/>
    <col min="4874" max="4874" width="13.42578125" customWidth="1"/>
    <col min="4875" max="4875" width="10.7109375" bestFit="1" customWidth="1"/>
    <col min="4876" max="4876" width="11.42578125" customWidth="1"/>
    <col min="4877" max="4877" width="11" customWidth="1"/>
    <col min="4878" max="4878" width="36.7109375" customWidth="1"/>
    <col min="4879" max="4879" width="2" customWidth="1"/>
    <col min="4880" max="4880" width="1.42578125" customWidth="1"/>
    <col min="4881" max="4881" width="13" bestFit="1" customWidth="1"/>
    <col min="5119" max="5119" width="27.5703125" customWidth="1"/>
    <col min="5120" max="5120" width="13.42578125" customWidth="1"/>
    <col min="5121" max="5121" width="10.42578125" customWidth="1"/>
    <col min="5122" max="5122" width="12.85546875" customWidth="1"/>
    <col min="5123" max="5123" width="11.85546875" bestFit="1" customWidth="1"/>
    <col min="5124" max="5124" width="12.140625" customWidth="1"/>
    <col min="5125" max="5125" width="13.85546875" customWidth="1"/>
    <col min="5126" max="5126" width="12.28515625" customWidth="1"/>
    <col min="5127" max="5127" width="12.140625" customWidth="1"/>
    <col min="5128" max="5128" width="10.5703125" customWidth="1"/>
    <col min="5129" max="5129" width="13.42578125" bestFit="1" customWidth="1"/>
    <col min="5130" max="5130" width="13.42578125" customWidth="1"/>
    <col min="5131" max="5131" width="10.7109375" bestFit="1" customWidth="1"/>
    <col min="5132" max="5132" width="11.42578125" customWidth="1"/>
    <col min="5133" max="5133" width="11" customWidth="1"/>
    <col min="5134" max="5134" width="36.7109375" customWidth="1"/>
    <col min="5135" max="5135" width="2" customWidth="1"/>
    <col min="5136" max="5136" width="1.42578125" customWidth="1"/>
    <col min="5137" max="5137" width="13" bestFit="1" customWidth="1"/>
    <col min="5375" max="5375" width="27.5703125" customWidth="1"/>
    <col min="5376" max="5376" width="13.42578125" customWidth="1"/>
    <col min="5377" max="5377" width="10.42578125" customWidth="1"/>
    <col min="5378" max="5378" width="12.85546875" customWidth="1"/>
    <col min="5379" max="5379" width="11.85546875" bestFit="1" customWidth="1"/>
    <col min="5380" max="5380" width="12.140625" customWidth="1"/>
    <col min="5381" max="5381" width="13.85546875" customWidth="1"/>
    <col min="5382" max="5382" width="12.28515625" customWidth="1"/>
    <col min="5383" max="5383" width="12.140625" customWidth="1"/>
    <col min="5384" max="5384" width="10.5703125" customWidth="1"/>
    <col min="5385" max="5385" width="13.42578125" bestFit="1" customWidth="1"/>
    <col min="5386" max="5386" width="13.42578125" customWidth="1"/>
    <col min="5387" max="5387" width="10.7109375" bestFit="1" customWidth="1"/>
    <col min="5388" max="5388" width="11.42578125" customWidth="1"/>
    <col min="5389" max="5389" width="11" customWidth="1"/>
    <col min="5390" max="5390" width="36.7109375" customWidth="1"/>
    <col min="5391" max="5391" width="2" customWidth="1"/>
    <col min="5392" max="5392" width="1.42578125" customWidth="1"/>
    <col min="5393" max="5393" width="13" bestFit="1" customWidth="1"/>
    <col min="5631" max="5631" width="27.5703125" customWidth="1"/>
    <col min="5632" max="5632" width="13.42578125" customWidth="1"/>
    <col min="5633" max="5633" width="10.42578125" customWidth="1"/>
    <col min="5634" max="5634" width="12.85546875" customWidth="1"/>
    <col min="5635" max="5635" width="11.85546875" bestFit="1" customWidth="1"/>
    <col min="5636" max="5636" width="12.140625" customWidth="1"/>
    <col min="5637" max="5637" width="13.85546875" customWidth="1"/>
    <col min="5638" max="5638" width="12.28515625" customWidth="1"/>
    <col min="5639" max="5639" width="12.140625" customWidth="1"/>
    <col min="5640" max="5640" width="10.5703125" customWidth="1"/>
    <col min="5641" max="5641" width="13.42578125" bestFit="1" customWidth="1"/>
    <col min="5642" max="5642" width="13.42578125" customWidth="1"/>
    <col min="5643" max="5643" width="10.7109375" bestFit="1" customWidth="1"/>
    <col min="5644" max="5644" width="11.42578125" customWidth="1"/>
    <col min="5645" max="5645" width="11" customWidth="1"/>
    <col min="5646" max="5646" width="36.7109375" customWidth="1"/>
    <col min="5647" max="5647" width="2" customWidth="1"/>
    <col min="5648" max="5648" width="1.42578125" customWidth="1"/>
    <col min="5649" max="5649" width="13" bestFit="1" customWidth="1"/>
    <col min="5887" max="5887" width="27.5703125" customWidth="1"/>
    <col min="5888" max="5888" width="13.42578125" customWidth="1"/>
    <col min="5889" max="5889" width="10.42578125" customWidth="1"/>
    <col min="5890" max="5890" width="12.85546875" customWidth="1"/>
    <col min="5891" max="5891" width="11.85546875" bestFit="1" customWidth="1"/>
    <col min="5892" max="5892" width="12.140625" customWidth="1"/>
    <col min="5893" max="5893" width="13.85546875" customWidth="1"/>
    <col min="5894" max="5894" width="12.28515625" customWidth="1"/>
    <col min="5895" max="5895" width="12.140625" customWidth="1"/>
    <col min="5896" max="5896" width="10.5703125" customWidth="1"/>
    <col min="5897" max="5897" width="13.42578125" bestFit="1" customWidth="1"/>
    <col min="5898" max="5898" width="13.42578125" customWidth="1"/>
    <col min="5899" max="5899" width="10.7109375" bestFit="1" customWidth="1"/>
    <col min="5900" max="5900" width="11.42578125" customWidth="1"/>
    <col min="5901" max="5901" width="11" customWidth="1"/>
    <col min="5902" max="5902" width="36.7109375" customWidth="1"/>
    <col min="5903" max="5903" width="2" customWidth="1"/>
    <col min="5904" max="5904" width="1.42578125" customWidth="1"/>
    <col min="5905" max="5905" width="13" bestFit="1" customWidth="1"/>
    <col min="6143" max="6143" width="27.5703125" customWidth="1"/>
    <col min="6144" max="6144" width="13.42578125" customWidth="1"/>
    <col min="6145" max="6145" width="10.42578125" customWidth="1"/>
    <col min="6146" max="6146" width="12.85546875" customWidth="1"/>
    <col min="6147" max="6147" width="11.85546875" bestFit="1" customWidth="1"/>
    <col min="6148" max="6148" width="12.140625" customWidth="1"/>
    <col min="6149" max="6149" width="13.85546875" customWidth="1"/>
    <col min="6150" max="6150" width="12.28515625" customWidth="1"/>
    <col min="6151" max="6151" width="12.140625" customWidth="1"/>
    <col min="6152" max="6152" width="10.5703125" customWidth="1"/>
    <col min="6153" max="6153" width="13.42578125" bestFit="1" customWidth="1"/>
    <col min="6154" max="6154" width="13.42578125" customWidth="1"/>
    <col min="6155" max="6155" width="10.7109375" bestFit="1" customWidth="1"/>
    <col min="6156" max="6156" width="11.42578125" customWidth="1"/>
    <col min="6157" max="6157" width="11" customWidth="1"/>
    <col min="6158" max="6158" width="36.7109375" customWidth="1"/>
    <col min="6159" max="6159" width="2" customWidth="1"/>
    <col min="6160" max="6160" width="1.42578125" customWidth="1"/>
    <col min="6161" max="6161" width="13" bestFit="1" customWidth="1"/>
    <col min="6399" max="6399" width="27.5703125" customWidth="1"/>
    <col min="6400" max="6400" width="13.42578125" customWidth="1"/>
    <col min="6401" max="6401" width="10.42578125" customWidth="1"/>
    <col min="6402" max="6402" width="12.85546875" customWidth="1"/>
    <col min="6403" max="6403" width="11.85546875" bestFit="1" customWidth="1"/>
    <col min="6404" max="6404" width="12.140625" customWidth="1"/>
    <col min="6405" max="6405" width="13.85546875" customWidth="1"/>
    <col min="6406" max="6406" width="12.28515625" customWidth="1"/>
    <col min="6407" max="6407" width="12.140625" customWidth="1"/>
    <col min="6408" max="6408" width="10.5703125" customWidth="1"/>
    <col min="6409" max="6409" width="13.42578125" bestFit="1" customWidth="1"/>
    <col min="6410" max="6410" width="13.42578125" customWidth="1"/>
    <col min="6411" max="6411" width="10.7109375" bestFit="1" customWidth="1"/>
    <col min="6412" max="6412" width="11.42578125" customWidth="1"/>
    <col min="6413" max="6413" width="11" customWidth="1"/>
    <col min="6414" max="6414" width="36.7109375" customWidth="1"/>
    <col min="6415" max="6415" width="2" customWidth="1"/>
    <col min="6416" max="6416" width="1.42578125" customWidth="1"/>
    <col min="6417" max="6417" width="13" bestFit="1" customWidth="1"/>
    <col min="6655" max="6655" width="27.5703125" customWidth="1"/>
    <col min="6656" max="6656" width="13.42578125" customWidth="1"/>
    <col min="6657" max="6657" width="10.42578125" customWidth="1"/>
    <col min="6658" max="6658" width="12.85546875" customWidth="1"/>
    <col min="6659" max="6659" width="11.85546875" bestFit="1" customWidth="1"/>
    <col min="6660" max="6660" width="12.140625" customWidth="1"/>
    <col min="6661" max="6661" width="13.85546875" customWidth="1"/>
    <col min="6662" max="6662" width="12.28515625" customWidth="1"/>
    <col min="6663" max="6663" width="12.140625" customWidth="1"/>
    <col min="6664" max="6664" width="10.5703125" customWidth="1"/>
    <col min="6665" max="6665" width="13.42578125" bestFit="1" customWidth="1"/>
    <col min="6666" max="6666" width="13.42578125" customWidth="1"/>
    <col min="6667" max="6667" width="10.7109375" bestFit="1" customWidth="1"/>
    <col min="6668" max="6668" width="11.42578125" customWidth="1"/>
    <col min="6669" max="6669" width="11" customWidth="1"/>
    <col min="6670" max="6670" width="36.7109375" customWidth="1"/>
    <col min="6671" max="6671" width="2" customWidth="1"/>
    <col min="6672" max="6672" width="1.42578125" customWidth="1"/>
    <col min="6673" max="6673" width="13" bestFit="1" customWidth="1"/>
    <col min="6911" max="6911" width="27.5703125" customWidth="1"/>
    <col min="6912" max="6912" width="13.42578125" customWidth="1"/>
    <col min="6913" max="6913" width="10.42578125" customWidth="1"/>
    <col min="6914" max="6914" width="12.85546875" customWidth="1"/>
    <col min="6915" max="6915" width="11.85546875" bestFit="1" customWidth="1"/>
    <col min="6916" max="6916" width="12.140625" customWidth="1"/>
    <col min="6917" max="6917" width="13.85546875" customWidth="1"/>
    <col min="6918" max="6918" width="12.28515625" customWidth="1"/>
    <col min="6919" max="6919" width="12.140625" customWidth="1"/>
    <col min="6920" max="6920" width="10.5703125" customWidth="1"/>
    <col min="6921" max="6921" width="13.42578125" bestFit="1" customWidth="1"/>
    <col min="6922" max="6922" width="13.42578125" customWidth="1"/>
    <col min="6923" max="6923" width="10.7109375" bestFit="1" customWidth="1"/>
    <col min="6924" max="6924" width="11.42578125" customWidth="1"/>
    <col min="6925" max="6925" width="11" customWidth="1"/>
    <col min="6926" max="6926" width="36.7109375" customWidth="1"/>
    <col min="6927" max="6927" width="2" customWidth="1"/>
    <col min="6928" max="6928" width="1.42578125" customWidth="1"/>
    <col min="6929" max="6929" width="13" bestFit="1" customWidth="1"/>
    <col min="7167" max="7167" width="27.5703125" customWidth="1"/>
    <col min="7168" max="7168" width="13.42578125" customWidth="1"/>
    <col min="7169" max="7169" width="10.42578125" customWidth="1"/>
    <col min="7170" max="7170" width="12.85546875" customWidth="1"/>
    <col min="7171" max="7171" width="11.85546875" bestFit="1" customWidth="1"/>
    <col min="7172" max="7172" width="12.140625" customWidth="1"/>
    <col min="7173" max="7173" width="13.85546875" customWidth="1"/>
    <col min="7174" max="7174" width="12.28515625" customWidth="1"/>
    <col min="7175" max="7175" width="12.140625" customWidth="1"/>
    <col min="7176" max="7176" width="10.5703125" customWidth="1"/>
    <col min="7177" max="7177" width="13.42578125" bestFit="1" customWidth="1"/>
    <col min="7178" max="7178" width="13.42578125" customWidth="1"/>
    <col min="7179" max="7179" width="10.7109375" bestFit="1" customWidth="1"/>
    <col min="7180" max="7180" width="11.42578125" customWidth="1"/>
    <col min="7181" max="7181" width="11" customWidth="1"/>
    <col min="7182" max="7182" width="36.7109375" customWidth="1"/>
    <col min="7183" max="7183" width="2" customWidth="1"/>
    <col min="7184" max="7184" width="1.42578125" customWidth="1"/>
    <col min="7185" max="7185" width="13" bestFit="1" customWidth="1"/>
    <col min="7423" max="7423" width="27.5703125" customWidth="1"/>
    <col min="7424" max="7424" width="13.42578125" customWidth="1"/>
    <col min="7425" max="7425" width="10.42578125" customWidth="1"/>
    <col min="7426" max="7426" width="12.85546875" customWidth="1"/>
    <col min="7427" max="7427" width="11.85546875" bestFit="1" customWidth="1"/>
    <col min="7428" max="7428" width="12.140625" customWidth="1"/>
    <col min="7429" max="7429" width="13.85546875" customWidth="1"/>
    <col min="7430" max="7430" width="12.28515625" customWidth="1"/>
    <col min="7431" max="7431" width="12.140625" customWidth="1"/>
    <col min="7432" max="7432" width="10.5703125" customWidth="1"/>
    <col min="7433" max="7433" width="13.42578125" bestFit="1" customWidth="1"/>
    <col min="7434" max="7434" width="13.42578125" customWidth="1"/>
    <col min="7435" max="7435" width="10.7109375" bestFit="1" customWidth="1"/>
    <col min="7436" max="7436" width="11.42578125" customWidth="1"/>
    <col min="7437" max="7437" width="11" customWidth="1"/>
    <col min="7438" max="7438" width="36.7109375" customWidth="1"/>
    <col min="7439" max="7439" width="2" customWidth="1"/>
    <col min="7440" max="7440" width="1.42578125" customWidth="1"/>
    <col min="7441" max="7441" width="13" bestFit="1" customWidth="1"/>
    <col min="7679" max="7679" width="27.5703125" customWidth="1"/>
    <col min="7680" max="7680" width="13.42578125" customWidth="1"/>
    <col min="7681" max="7681" width="10.42578125" customWidth="1"/>
    <col min="7682" max="7682" width="12.85546875" customWidth="1"/>
    <col min="7683" max="7683" width="11.85546875" bestFit="1" customWidth="1"/>
    <col min="7684" max="7684" width="12.140625" customWidth="1"/>
    <col min="7685" max="7685" width="13.85546875" customWidth="1"/>
    <col min="7686" max="7686" width="12.28515625" customWidth="1"/>
    <col min="7687" max="7687" width="12.140625" customWidth="1"/>
    <col min="7688" max="7688" width="10.5703125" customWidth="1"/>
    <col min="7689" max="7689" width="13.42578125" bestFit="1" customWidth="1"/>
    <col min="7690" max="7690" width="13.42578125" customWidth="1"/>
    <col min="7691" max="7691" width="10.7109375" bestFit="1" customWidth="1"/>
    <col min="7692" max="7692" width="11.42578125" customWidth="1"/>
    <col min="7693" max="7693" width="11" customWidth="1"/>
    <col min="7694" max="7694" width="36.7109375" customWidth="1"/>
    <col min="7695" max="7695" width="2" customWidth="1"/>
    <col min="7696" max="7696" width="1.42578125" customWidth="1"/>
    <col min="7697" max="7697" width="13" bestFit="1" customWidth="1"/>
    <col min="7935" max="7935" width="27.5703125" customWidth="1"/>
    <col min="7936" max="7936" width="13.42578125" customWidth="1"/>
    <col min="7937" max="7937" width="10.42578125" customWidth="1"/>
    <col min="7938" max="7938" width="12.85546875" customWidth="1"/>
    <col min="7939" max="7939" width="11.85546875" bestFit="1" customWidth="1"/>
    <col min="7940" max="7940" width="12.140625" customWidth="1"/>
    <col min="7941" max="7941" width="13.85546875" customWidth="1"/>
    <col min="7942" max="7942" width="12.28515625" customWidth="1"/>
    <col min="7943" max="7943" width="12.140625" customWidth="1"/>
    <col min="7944" max="7944" width="10.5703125" customWidth="1"/>
    <col min="7945" max="7945" width="13.42578125" bestFit="1" customWidth="1"/>
    <col min="7946" max="7946" width="13.42578125" customWidth="1"/>
    <col min="7947" max="7947" width="10.7109375" bestFit="1" customWidth="1"/>
    <col min="7948" max="7948" width="11.42578125" customWidth="1"/>
    <col min="7949" max="7949" width="11" customWidth="1"/>
    <col min="7950" max="7950" width="36.7109375" customWidth="1"/>
    <col min="7951" max="7951" width="2" customWidth="1"/>
    <col min="7952" max="7952" width="1.42578125" customWidth="1"/>
    <col min="7953" max="7953" width="13" bestFit="1" customWidth="1"/>
    <col min="8191" max="8191" width="27.5703125" customWidth="1"/>
    <col min="8192" max="8192" width="13.42578125" customWidth="1"/>
    <col min="8193" max="8193" width="10.42578125" customWidth="1"/>
    <col min="8194" max="8194" width="12.85546875" customWidth="1"/>
    <col min="8195" max="8195" width="11.85546875" bestFit="1" customWidth="1"/>
    <col min="8196" max="8196" width="12.140625" customWidth="1"/>
    <col min="8197" max="8197" width="13.85546875" customWidth="1"/>
    <col min="8198" max="8198" width="12.28515625" customWidth="1"/>
    <col min="8199" max="8199" width="12.140625" customWidth="1"/>
    <col min="8200" max="8200" width="10.5703125" customWidth="1"/>
    <col min="8201" max="8201" width="13.42578125" bestFit="1" customWidth="1"/>
    <col min="8202" max="8202" width="13.42578125" customWidth="1"/>
    <col min="8203" max="8203" width="10.7109375" bestFit="1" customWidth="1"/>
    <col min="8204" max="8204" width="11.42578125" customWidth="1"/>
    <col min="8205" max="8205" width="11" customWidth="1"/>
    <col min="8206" max="8206" width="36.7109375" customWidth="1"/>
    <col min="8207" max="8207" width="2" customWidth="1"/>
    <col min="8208" max="8208" width="1.42578125" customWidth="1"/>
    <col min="8209" max="8209" width="13" bestFit="1" customWidth="1"/>
    <col min="8447" max="8447" width="27.5703125" customWidth="1"/>
    <col min="8448" max="8448" width="13.42578125" customWidth="1"/>
    <col min="8449" max="8449" width="10.42578125" customWidth="1"/>
    <col min="8450" max="8450" width="12.85546875" customWidth="1"/>
    <col min="8451" max="8451" width="11.85546875" bestFit="1" customWidth="1"/>
    <col min="8452" max="8452" width="12.140625" customWidth="1"/>
    <col min="8453" max="8453" width="13.85546875" customWidth="1"/>
    <col min="8454" max="8454" width="12.28515625" customWidth="1"/>
    <col min="8455" max="8455" width="12.140625" customWidth="1"/>
    <col min="8456" max="8456" width="10.5703125" customWidth="1"/>
    <col min="8457" max="8457" width="13.42578125" bestFit="1" customWidth="1"/>
    <col min="8458" max="8458" width="13.42578125" customWidth="1"/>
    <col min="8459" max="8459" width="10.7109375" bestFit="1" customWidth="1"/>
    <col min="8460" max="8460" width="11.42578125" customWidth="1"/>
    <col min="8461" max="8461" width="11" customWidth="1"/>
    <col min="8462" max="8462" width="36.7109375" customWidth="1"/>
    <col min="8463" max="8463" width="2" customWidth="1"/>
    <col min="8464" max="8464" width="1.42578125" customWidth="1"/>
    <col min="8465" max="8465" width="13" bestFit="1" customWidth="1"/>
    <col min="8703" max="8703" width="27.5703125" customWidth="1"/>
    <col min="8704" max="8704" width="13.42578125" customWidth="1"/>
    <col min="8705" max="8705" width="10.42578125" customWidth="1"/>
    <col min="8706" max="8706" width="12.85546875" customWidth="1"/>
    <col min="8707" max="8707" width="11.85546875" bestFit="1" customWidth="1"/>
    <col min="8708" max="8708" width="12.140625" customWidth="1"/>
    <col min="8709" max="8709" width="13.85546875" customWidth="1"/>
    <col min="8710" max="8710" width="12.28515625" customWidth="1"/>
    <col min="8711" max="8711" width="12.140625" customWidth="1"/>
    <col min="8712" max="8712" width="10.5703125" customWidth="1"/>
    <col min="8713" max="8713" width="13.42578125" bestFit="1" customWidth="1"/>
    <col min="8714" max="8714" width="13.42578125" customWidth="1"/>
    <col min="8715" max="8715" width="10.7109375" bestFit="1" customWidth="1"/>
    <col min="8716" max="8716" width="11.42578125" customWidth="1"/>
    <col min="8717" max="8717" width="11" customWidth="1"/>
    <col min="8718" max="8718" width="36.7109375" customWidth="1"/>
    <col min="8719" max="8719" width="2" customWidth="1"/>
    <col min="8720" max="8720" width="1.42578125" customWidth="1"/>
    <col min="8721" max="8721" width="13" bestFit="1" customWidth="1"/>
    <col min="8959" max="8959" width="27.5703125" customWidth="1"/>
    <col min="8960" max="8960" width="13.42578125" customWidth="1"/>
    <col min="8961" max="8961" width="10.42578125" customWidth="1"/>
    <col min="8962" max="8962" width="12.85546875" customWidth="1"/>
    <col min="8963" max="8963" width="11.85546875" bestFit="1" customWidth="1"/>
    <col min="8964" max="8964" width="12.140625" customWidth="1"/>
    <col min="8965" max="8965" width="13.85546875" customWidth="1"/>
    <col min="8966" max="8966" width="12.28515625" customWidth="1"/>
    <col min="8967" max="8967" width="12.140625" customWidth="1"/>
    <col min="8968" max="8968" width="10.5703125" customWidth="1"/>
    <col min="8969" max="8969" width="13.42578125" bestFit="1" customWidth="1"/>
    <col min="8970" max="8970" width="13.42578125" customWidth="1"/>
    <col min="8971" max="8971" width="10.7109375" bestFit="1" customWidth="1"/>
    <col min="8972" max="8972" width="11.42578125" customWidth="1"/>
    <col min="8973" max="8973" width="11" customWidth="1"/>
    <col min="8974" max="8974" width="36.7109375" customWidth="1"/>
    <col min="8975" max="8975" width="2" customWidth="1"/>
    <col min="8976" max="8976" width="1.42578125" customWidth="1"/>
    <col min="8977" max="8977" width="13" bestFit="1" customWidth="1"/>
    <col min="9215" max="9215" width="27.5703125" customWidth="1"/>
    <col min="9216" max="9216" width="13.42578125" customWidth="1"/>
    <col min="9217" max="9217" width="10.42578125" customWidth="1"/>
    <col min="9218" max="9218" width="12.85546875" customWidth="1"/>
    <col min="9219" max="9219" width="11.85546875" bestFit="1" customWidth="1"/>
    <col min="9220" max="9220" width="12.140625" customWidth="1"/>
    <col min="9221" max="9221" width="13.85546875" customWidth="1"/>
    <col min="9222" max="9222" width="12.28515625" customWidth="1"/>
    <col min="9223" max="9223" width="12.140625" customWidth="1"/>
    <col min="9224" max="9224" width="10.5703125" customWidth="1"/>
    <col min="9225" max="9225" width="13.42578125" bestFit="1" customWidth="1"/>
    <col min="9226" max="9226" width="13.42578125" customWidth="1"/>
    <col min="9227" max="9227" width="10.7109375" bestFit="1" customWidth="1"/>
    <col min="9228" max="9228" width="11.42578125" customWidth="1"/>
    <col min="9229" max="9229" width="11" customWidth="1"/>
    <col min="9230" max="9230" width="36.7109375" customWidth="1"/>
    <col min="9231" max="9231" width="2" customWidth="1"/>
    <col min="9232" max="9232" width="1.42578125" customWidth="1"/>
    <col min="9233" max="9233" width="13" bestFit="1" customWidth="1"/>
    <col min="9471" max="9471" width="27.5703125" customWidth="1"/>
    <col min="9472" max="9472" width="13.42578125" customWidth="1"/>
    <col min="9473" max="9473" width="10.42578125" customWidth="1"/>
    <col min="9474" max="9474" width="12.85546875" customWidth="1"/>
    <col min="9475" max="9475" width="11.85546875" bestFit="1" customWidth="1"/>
    <col min="9476" max="9476" width="12.140625" customWidth="1"/>
    <col min="9477" max="9477" width="13.85546875" customWidth="1"/>
    <col min="9478" max="9478" width="12.28515625" customWidth="1"/>
    <col min="9479" max="9479" width="12.140625" customWidth="1"/>
    <col min="9480" max="9480" width="10.5703125" customWidth="1"/>
    <col min="9481" max="9481" width="13.42578125" bestFit="1" customWidth="1"/>
    <col min="9482" max="9482" width="13.42578125" customWidth="1"/>
    <col min="9483" max="9483" width="10.7109375" bestFit="1" customWidth="1"/>
    <col min="9484" max="9484" width="11.42578125" customWidth="1"/>
    <col min="9485" max="9485" width="11" customWidth="1"/>
    <col min="9486" max="9486" width="36.7109375" customWidth="1"/>
    <col min="9487" max="9487" width="2" customWidth="1"/>
    <col min="9488" max="9488" width="1.42578125" customWidth="1"/>
    <col min="9489" max="9489" width="13" bestFit="1" customWidth="1"/>
    <col min="9727" max="9727" width="27.5703125" customWidth="1"/>
    <col min="9728" max="9728" width="13.42578125" customWidth="1"/>
    <col min="9729" max="9729" width="10.42578125" customWidth="1"/>
    <col min="9730" max="9730" width="12.85546875" customWidth="1"/>
    <col min="9731" max="9731" width="11.85546875" bestFit="1" customWidth="1"/>
    <col min="9732" max="9732" width="12.140625" customWidth="1"/>
    <col min="9733" max="9733" width="13.85546875" customWidth="1"/>
    <col min="9734" max="9734" width="12.28515625" customWidth="1"/>
    <col min="9735" max="9735" width="12.140625" customWidth="1"/>
    <col min="9736" max="9736" width="10.5703125" customWidth="1"/>
    <col min="9737" max="9737" width="13.42578125" bestFit="1" customWidth="1"/>
    <col min="9738" max="9738" width="13.42578125" customWidth="1"/>
    <col min="9739" max="9739" width="10.7109375" bestFit="1" customWidth="1"/>
    <col min="9740" max="9740" width="11.42578125" customWidth="1"/>
    <col min="9741" max="9741" width="11" customWidth="1"/>
    <col min="9742" max="9742" width="36.7109375" customWidth="1"/>
    <col min="9743" max="9743" width="2" customWidth="1"/>
    <col min="9744" max="9744" width="1.42578125" customWidth="1"/>
    <col min="9745" max="9745" width="13" bestFit="1" customWidth="1"/>
    <col min="9983" max="9983" width="27.5703125" customWidth="1"/>
    <col min="9984" max="9984" width="13.42578125" customWidth="1"/>
    <col min="9985" max="9985" width="10.42578125" customWidth="1"/>
    <col min="9986" max="9986" width="12.85546875" customWidth="1"/>
    <col min="9987" max="9987" width="11.85546875" bestFit="1" customWidth="1"/>
    <col min="9988" max="9988" width="12.140625" customWidth="1"/>
    <col min="9989" max="9989" width="13.85546875" customWidth="1"/>
    <col min="9990" max="9990" width="12.28515625" customWidth="1"/>
    <col min="9991" max="9991" width="12.140625" customWidth="1"/>
    <col min="9992" max="9992" width="10.5703125" customWidth="1"/>
    <col min="9993" max="9993" width="13.42578125" bestFit="1" customWidth="1"/>
    <col min="9994" max="9994" width="13.42578125" customWidth="1"/>
    <col min="9995" max="9995" width="10.7109375" bestFit="1" customWidth="1"/>
    <col min="9996" max="9996" width="11.42578125" customWidth="1"/>
    <col min="9997" max="9997" width="11" customWidth="1"/>
    <col min="9998" max="9998" width="36.7109375" customWidth="1"/>
    <col min="9999" max="9999" width="2" customWidth="1"/>
    <col min="10000" max="10000" width="1.42578125" customWidth="1"/>
    <col min="10001" max="10001" width="13" bestFit="1" customWidth="1"/>
    <col min="10239" max="10239" width="27.5703125" customWidth="1"/>
    <col min="10240" max="10240" width="13.42578125" customWidth="1"/>
    <col min="10241" max="10241" width="10.42578125" customWidth="1"/>
    <col min="10242" max="10242" width="12.85546875" customWidth="1"/>
    <col min="10243" max="10243" width="11.85546875" bestFit="1" customWidth="1"/>
    <col min="10244" max="10244" width="12.140625" customWidth="1"/>
    <col min="10245" max="10245" width="13.85546875" customWidth="1"/>
    <col min="10246" max="10246" width="12.28515625" customWidth="1"/>
    <col min="10247" max="10247" width="12.140625" customWidth="1"/>
    <col min="10248" max="10248" width="10.5703125" customWidth="1"/>
    <col min="10249" max="10249" width="13.42578125" bestFit="1" customWidth="1"/>
    <col min="10250" max="10250" width="13.42578125" customWidth="1"/>
    <col min="10251" max="10251" width="10.7109375" bestFit="1" customWidth="1"/>
    <col min="10252" max="10252" width="11.42578125" customWidth="1"/>
    <col min="10253" max="10253" width="11" customWidth="1"/>
    <col min="10254" max="10254" width="36.7109375" customWidth="1"/>
    <col min="10255" max="10255" width="2" customWidth="1"/>
    <col min="10256" max="10256" width="1.42578125" customWidth="1"/>
    <col min="10257" max="10257" width="13" bestFit="1" customWidth="1"/>
    <col min="10495" max="10495" width="27.5703125" customWidth="1"/>
    <col min="10496" max="10496" width="13.42578125" customWidth="1"/>
    <col min="10497" max="10497" width="10.42578125" customWidth="1"/>
    <col min="10498" max="10498" width="12.85546875" customWidth="1"/>
    <col min="10499" max="10499" width="11.85546875" bestFit="1" customWidth="1"/>
    <col min="10500" max="10500" width="12.140625" customWidth="1"/>
    <col min="10501" max="10501" width="13.85546875" customWidth="1"/>
    <col min="10502" max="10502" width="12.28515625" customWidth="1"/>
    <col min="10503" max="10503" width="12.140625" customWidth="1"/>
    <col min="10504" max="10504" width="10.5703125" customWidth="1"/>
    <col min="10505" max="10505" width="13.42578125" bestFit="1" customWidth="1"/>
    <col min="10506" max="10506" width="13.42578125" customWidth="1"/>
    <col min="10507" max="10507" width="10.7109375" bestFit="1" customWidth="1"/>
    <col min="10508" max="10508" width="11.42578125" customWidth="1"/>
    <col min="10509" max="10509" width="11" customWidth="1"/>
    <col min="10510" max="10510" width="36.7109375" customWidth="1"/>
    <col min="10511" max="10511" width="2" customWidth="1"/>
    <col min="10512" max="10512" width="1.42578125" customWidth="1"/>
    <col min="10513" max="10513" width="13" bestFit="1" customWidth="1"/>
    <col min="10751" max="10751" width="27.5703125" customWidth="1"/>
    <col min="10752" max="10752" width="13.42578125" customWidth="1"/>
    <col min="10753" max="10753" width="10.42578125" customWidth="1"/>
    <col min="10754" max="10754" width="12.85546875" customWidth="1"/>
    <col min="10755" max="10755" width="11.85546875" bestFit="1" customWidth="1"/>
    <col min="10756" max="10756" width="12.140625" customWidth="1"/>
    <col min="10757" max="10757" width="13.85546875" customWidth="1"/>
    <col min="10758" max="10758" width="12.28515625" customWidth="1"/>
    <col min="10759" max="10759" width="12.140625" customWidth="1"/>
    <col min="10760" max="10760" width="10.5703125" customWidth="1"/>
    <col min="10761" max="10761" width="13.42578125" bestFit="1" customWidth="1"/>
    <col min="10762" max="10762" width="13.42578125" customWidth="1"/>
    <col min="10763" max="10763" width="10.7109375" bestFit="1" customWidth="1"/>
    <col min="10764" max="10764" width="11.42578125" customWidth="1"/>
    <col min="10765" max="10765" width="11" customWidth="1"/>
    <col min="10766" max="10766" width="36.7109375" customWidth="1"/>
    <col min="10767" max="10767" width="2" customWidth="1"/>
    <col min="10768" max="10768" width="1.42578125" customWidth="1"/>
    <col min="10769" max="10769" width="13" bestFit="1" customWidth="1"/>
    <col min="11007" max="11007" width="27.5703125" customWidth="1"/>
    <col min="11008" max="11008" width="13.42578125" customWidth="1"/>
    <col min="11009" max="11009" width="10.42578125" customWidth="1"/>
    <col min="11010" max="11010" width="12.85546875" customWidth="1"/>
    <col min="11011" max="11011" width="11.85546875" bestFit="1" customWidth="1"/>
    <col min="11012" max="11012" width="12.140625" customWidth="1"/>
    <col min="11013" max="11013" width="13.85546875" customWidth="1"/>
    <col min="11014" max="11014" width="12.28515625" customWidth="1"/>
    <col min="11015" max="11015" width="12.140625" customWidth="1"/>
    <col min="11016" max="11016" width="10.5703125" customWidth="1"/>
    <col min="11017" max="11017" width="13.42578125" bestFit="1" customWidth="1"/>
    <col min="11018" max="11018" width="13.42578125" customWidth="1"/>
    <col min="11019" max="11019" width="10.7109375" bestFit="1" customWidth="1"/>
    <col min="11020" max="11020" width="11.42578125" customWidth="1"/>
    <col min="11021" max="11021" width="11" customWidth="1"/>
    <col min="11022" max="11022" width="36.7109375" customWidth="1"/>
    <col min="11023" max="11023" width="2" customWidth="1"/>
    <col min="11024" max="11024" width="1.42578125" customWidth="1"/>
    <col min="11025" max="11025" width="13" bestFit="1" customWidth="1"/>
    <col min="11263" max="11263" width="27.5703125" customWidth="1"/>
    <col min="11264" max="11264" width="13.42578125" customWidth="1"/>
    <col min="11265" max="11265" width="10.42578125" customWidth="1"/>
    <col min="11266" max="11266" width="12.85546875" customWidth="1"/>
    <col min="11267" max="11267" width="11.85546875" bestFit="1" customWidth="1"/>
    <col min="11268" max="11268" width="12.140625" customWidth="1"/>
    <col min="11269" max="11269" width="13.85546875" customWidth="1"/>
    <col min="11270" max="11270" width="12.28515625" customWidth="1"/>
    <col min="11271" max="11271" width="12.140625" customWidth="1"/>
    <col min="11272" max="11272" width="10.5703125" customWidth="1"/>
    <col min="11273" max="11273" width="13.42578125" bestFit="1" customWidth="1"/>
    <col min="11274" max="11274" width="13.42578125" customWidth="1"/>
    <col min="11275" max="11275" width="10.7109375" bestFit="1" customWidth="1"/>
    <col min="11276" max="11276" width="11.42578125" customWidth="1"/>
    <col min="11277" max="11277" width="11" customWidth="1"/>
    <col min="11278" max="11278" width="36.7109375" customWidth="1"/>
    <col min="11279" max="11279" width="2" customWidth="1"/>
    <col min="11280" max="11280" width="1.42578125" customWidth="1"/>
    <col min="11281" max="11281" width="13" bestFit="1" customWidth="1"/>
    <col min="11519" max="11519" width="27.5703125" customWidth="1"/>
    <col min="11520" max="11520" width="13.42578125" customWidth="1"/>
    <col min="11521" max="11521" width="10.42578125" customWidth="1"/>
    <col min="11522" max="11522" width="12.85546875" customWidth="1"/>
    <col min="11523" max="11523" width="11.85546875" bestFit="1" customWidth="1"/>
    <col min="11524" max="11524" width="12.140625" customWidth="1"/>
    <col min="11525" max="11525" width="13.85546875" customWidth="1"/>
    <col min="11526" max="11526" width="12.28515625" customWidth="1"/>
    <col min="11527" max="11527" width="12.140625" customWidth="1"/>
    <col min="11528" max="11528" width="10.5703125" customWidth="1"/>
    <col min="11529" max="11529" width="13.42578125" bestFit="1" customWidth="1"/>
    <col min="11530" max="11530" width="13.42578125" customWidth="1"/>
    <col min="11531" max="11531" width="10.7109375" bestFit="1" customWidth="1"/>
    <col min="11532" max="11532" width="11.42578125" customWidth="1"/>
    <col min="11533" max="11533" width="11" customWidth="1"/>
    <col min="11534" max="11534" width="36.7109375" customWidth="1"/>
    <col min="11535" max="11535" width="2" customWidth="1"/>
    <col min="11536" max="11536" width="1.42578125" customWidth="1"/>
    <col min="11537" max="11537" width="13" bestFit="1" customWidth="1"/>
    <col min="11775" max="11775" width="27.5703125" customWidth="1"/>
    <col min="11776" max="11776" width="13.42578125" customWidth="1"/>
    <col min="11777" max="11777" width="10.42578125" customWidth="1"/>
    <col min="11778" max="11778" width="12.85546875" customWidth="1"/>
    <col min="11779" max="11779" width="11.85546875" bestFit="1" customWidth="1"/>
    <col min="11780" max="11780" width="12.140625" customWidth="1"/>
    <col min="11781" max="11781" width="13.85546875" customWidth="1"/>
    <col min="11782" max="11782" width="12.28515625" customWidth="1"/>
    <col min="11783" max="11783" width="12.140625" customWidth="1"/>
    <col min="11784" max="11784" width="10.5703125" customWidth="1"/>
    <col min="11785" max="11785" width="13.42578125" bestFit="1" customWidth="1"/>
    <col min="11786" max="11786" width="13.42578125" customWidth="1"/>
    <col min="11787" max="11787" width="10.7109375" bestFit="1" customWidth="1"/>
    <col min="11788" max="11788" width="11.42578125" customWidth="1"/>
    <col min="11789" max="11789" width="11" customWidth="1"/>
    <col min="11790" max="11790" width="36.7109375" customWidth="1"/>
    <col min="11791" max="11791" width="2" customWidth="1"/>
    <col min="11792" max="11792" width="1.42578125" customWidth="1"/>
    <col min="11793" max="11793" width="13" bestFit="1" customWidth="1"/>
    <col min="12031" max="12031" width="27.5703125" customWidth="1"/>
    <col min="12032" max="12032" width="13.42578125" customWidth="1"/>
    <col min="12033" max="12033" width="10.42578125" customWidth="1"/>
    <col min="12034" max="12034" width="12.85546875" customWidth="1"/>
    <col min="12035" max="12035" width="11.85546875" bestFit="1" customWidth="1"/>
    <col min="12036" max="12036" width="12.140625" customWidth="1"/>
    <col min="12037" max="12037" width="13.85546875" customWidth="1"/>
    <col min="12038" max="12038" width="12.28515625" customWidth="1"/>
    <col min="12039" max="12039" width="12.140625" customWidth="1"/>
    <col min="12040" max="12040" width="10.5703125" customWidth="1"/>
    <col min="12041" max="12041" width="13.42578125" bestFit="1" customWidth="1"/>
    <col min="12042" max="12042" width="13.42578125" customWidth="1"/>
    <col min="12043" max="12043" width="10.7109375" bestFit="1" customWidth="1"/>
    <col min="12044" max="12044" width="11.42578125" customWidth="1"/>
    <col min="12045" max="12045" width="11" customWidth="1"/>
    <col min="12046" max="12046" width="36.7109375" customWidth="1"/>
    <col min="12047" max="12047" width="2" customWidth="1"/>
    <col min="12048" max="12048" width="1.42578125" customWidth="1"/>
    <col min="12049" max="12049" width="13" bestFit="1" customWidth="1"/>
    <col min="12287" max="12287" width="27.5703125" customWidth="1"/>
    <col min="12288" max="12288" width="13.42578125" customWidth="1"/>
    <col min="12289" max="12289" width="10.42578125" customWidth="1"/>
    <col min="12290" max="12290" width="12.85546875" customWidth="1"/>
    <col min="12291" max="12291" width="11.85546875" bestFit="1" customWidth="1"/>
    <col min="12292" max="12292" width="12.140625" customWidth="1"/>
    <col min="12293" max="12293" width="13.85546875" customWidth="1"/>
    <col min="12294" max="12294" width="12.28515625" customWidth="1"/>
    <col min="12295" max="12295" width="12.140625" customWidth="1"/>
    <col min="12296" max="12296" width="10.5703125" customWidth="1"/>
    <col min="12297" max="12297" width="13.42578125" bestFit="1" customWidth="1"/>
    <col min="12298" max="12298" width="13.42578125" customWidth="1"/>
    <col min="12299" max="12299" width="10.7109375" bestFit="1" customWidth="1"/>
    <col min="12300" max="12300" width="11.42578125" customWidth="1"/>
    <col min="12301" max="12301" width="11" customWidth="1"/>
    <col min="12302" max="12302" width="36.7109375" customWidth="1"/>
    <col min="12303" max="12303" width="2" customWidth="1"/>
    <col min="12304" max="12304" width="1.42578125" customWidth="1"/>
    <col min="12305" max="12305" width="13" bestFit="1" customWidth="1"/>
    <col min="12543" max="12543" width="27.5703125" customWidth="1"/>
    <col min="12544" max="12544" width="13.42578125" customWidth="1"/>
    <col min="12545" max="12545" width="10.42578125" customWidth="1"/>
    <col min="12546" max="12546" width="12.85546875" customWidth="1"/>
    <col min="12547" max="12547" width="11.85546875" bestFit="1" customWidth="1"/>
    <col min="12548" max="12548" width="12.140625" customWidth="1"/>
    <col min="12549" max="12549" width="13.85546875" customWidth="1"/>
    <col min="12550" max="12550" width="12.28515625" customWidth="1"/>
    <col min="12551" max="12551" width="12.140625" customWidth="1"/>
    <col min="12552" max="12552" width="10.5703125" customWidth="1"/>
    <col min="12553" max="12553" width="13.42578125" bestFit="1" customWidth="1"/>
    <col min="12554" max="12554" width="13.42578125" customWidth="1"/>
    <col min="12555" max="12555" width="10.7109375" bestFit="1" customWidth="1"/>
    <col min="12556" max="12556" width="11.42578125" customWidth="1"/>
    <col min="12557" max="12557" width="11" customWidth="1"/>
    <col min="12558" max="12558" width="36.7109375" customWidth="1"/>
    <col min="12559" max="12559" width="2" customWidth="1"/>
    <col min="12560" max="12560" width="1.42578125" customWidth="1"/>
    <col min="12561" max="12561" width="13" bestFit="1" customWidth="1"/>
    <col min="12799" max="12799" width="27.5703125" customWidth="1"/>
    <col min="12800" max="12800" width="13.42578125" customWidth="1"/>
    <col min="12801" max="12801" width="10.42578125" customWidth="1"/>
    <col min="12802" max="12802" width="12.85546875" customWidth="1"/>
    <col min="12803" max="12803" width="11.85546875" bestFit="1" customWidth="1"/>
    <col min="12804" max="12804" width="12.140625" customWidth="1"/>
    <col min="12805" max="12805" width="13.85546875" customWidth="1"/>
    <col min="12806" max="12806" width="12.28515625" customWidth="1"/>
    <col min="12807" max="12807" width="12.140625" customWidth="1"/>
    <col min="12808" max="12808" width="10.5703125" customWidth="1"/>
    <col min="12809" max="12809" width="13.42578125" bestFit="1" customWidth="1"/>
    <col min="12810" max="12810" width="13.42578125" customWidth="1"/>
    <col min="12811" max="12811" width="10.7109375" bestFit="1" customWidth="1"/>
    <col min="12812" max="12812" width="11.42578125" customWidth="1"/>
    <col min="12813" max="12813" width="11" customWidth="1"/>
    <col min="12814" max="12814" width="36.7109375" customWidth="1"/>
    <col min="12815" max="12815" width="2" customWidth="1"/>
    <col min="12816" max="12816" width="1.42578125" customWidth="1"/>
    <col min="12817" max="12817" width="13" bestFit="1" customWidth="1"/>
    <col min="13055" max="13055" width="27.5703125" customWidth="1"/>
    <col min="13056" max="13056" width="13.42578125" customWidth="1"/>
    <col min="13057" max="13057" width="10.42578125" customWidth="1"/>
    <col min="13058" max="13058" width="12.85546875" customWidth="1"/>
    <col min="13059" max="13059" width="11.85546875" bestFit="1" customWidth="1"/>
    <col min="13060" max="13060" width="12.140625" customWidth="1"/>
    <col min="13061" max="13061" width="13.85546875" customWidth="1"/>
    <col min="13062" max="13062" width="12.28515625" customWidth="1"/>
    <col min="13063" max="13063" width="12.140625" customWidth="1"/>
    <col min="13064" max="13064" width="10.5703125" customWidth="1"/>
    <col min="13065" max="13065" width="13.42578125" bestFit="1" customWidth="1"/>
    <col min="13066" max="13066" width="13.42578125" customWidth="1"/>
    <col min="13067" max="13067" width="10.7109375" bestFit="1" customWidth="1"/>
    <col min="13068" max="13068" width="11.42578125" customWidth="1"/>
    <col min="13069" max="13069" width="11" customWidth="1"/>
    <col min="13070" max="13070" width="36.7109375" customWidth="1"/>
    <col min="13071" max="13071" width="2" customWidth="1"/>
    <col min="13072" max="13072" width="1.42578125" customWidth="1"/>
    <col min="13073" max="13073" width="13" bestFit="1" customWidth="1"/>
    <col min="13311" max="13311" width="27.5703125" customWidth="1"/>
    <col min="13312" max="13312" width="13.42578125" customWidth="1"/>
    <col min="13313" max="13313" width="10.42578125" customWidth="1"/>
    <col min="13314" max="13314" width="12.85546875" customWidth="1"/>
    <col min="13315" max="13315" width="11.85546875" bestFit="1" customWidth="1"/>
    <col min="13316" max="13316" width="12.140625" customWidth="1"/>
    <col min="13317" max="13317" width="13.85546875" customWidth="1"/>
    <col min="13318" max="13318" width="12.28515625" customWidth="1"/>
    <col min="13319" max="13319" width="12.140625" customWidth="1"/>
    <col min="13320" max="13320" width="10.5703125" customWidth="1"/>
    <col min="13321" max="13321" width="13.42578125" bestFit="1" customWidth="1"/>
    <col min="13322" max="13322" width="13.42578125" customWidth="1"/>
    <col min="13323" max="13323" width="10.7109375" bestFit="1" customWidth="1"/>
    <col min="13324" max="13324" width="11.42578125" customWidth="1"/>
    <col min="13325" max="13325" width="11" customWidth="1"/>
    <col min="13326" max="13326" width="36.7109375" customWidth="1"/>
    <col min="13327" max="13327" width="2" customWidth="1"/>
    <col min="13328" max="13328" width="1.42578125" customWidth="1"/>
    <col min="13329" max="13329" width="13" bestFit="1" customWidth="1"/>
    <col min="13567" max="13567" width="27.5703125" customWidth="1"/>
    <col min="13568" max="13568" width="13.42578125" customWidth="1"/>
    <col min="13569" max="13569" width="10.42578125" customWidth="1"/>
    <col min="13570" max="13570" width="12.85546875" customWidth="1"/>
    <col min="13571" max="13571" width="11.85546875" bestFit="1" customWidth="1"/>
    <col min="13572" max="13572" width="12.140625" customWidth="1"/>
    <col min="13573" max="13573" width="13.85546875" customWidth="1"/>
    <col min="13574" max="13574" width="12.28515625" customWidth="1"/>
    <col min="13575" max="13575" width="12.140625" customWidth="1"/>
    <col min="13576" max="13576" width="10.5703125" customWidth="1"/>
    <col min="13577" max="13577" width="13.42578125" bestFit="1" customWidth="1"/>
    <col min="13578" max="13578" width="13.42578125" customWidth="1"/>
    <col min="13579" max="13579" width="10.7109375" bestFit="1" customWidth="1"/>
    <col min="13580" max="13580" width="11.42578125" customWidth="1"/>
    <col min="13581" max="13581" width="11" customWidth="1"/>
    <col min="13582" max="13582" width="36.7109375" customWidth="1"/>
    <col min="13583" max="13583" width="2" customWidth="1"/>
    <col min="13584" max="13584" width="1.42578125" customWidth="1"/>
    <col min="13585" max="13585" width="13" bestFit="1" customWidth="1"/>
    <col min="13823" max="13823" width="27.5703125" customWidth="1"/>
    <col min="13824" max="13824" width="13.42578125" customWidth="1"/>
    <col min="13825" max="13825" width="10.42578125" customWidth="1"/>
    <col min="13826" max="13826" width="12.85546875" customWidth="1"/>
    <col min="13827" max="13827" width="11.85546875" bestFit="1" customWidth="1"/>
    <col min="13828" max="13828" width="12.140625" customWidth="1"/>
    <col min="13829" max="13829" width="13.85546875" customWidth="1"/>
    <col min="13830" max="13830" width="12.28515625" customWidth="1"/>
    <col min="13831" max="13831" width="12.140625" customWidth="1"/>
    <col min="13832" max="13832" width="10.5703125" customWidth="1"/>
    <col min="13833" max="13833" width="13.42578125" bestFit="1" customWidth="1"/>
    <col min="13834" max="13834" width="13.42578125" customWidth="1"/>
    <col min="13835" max="13835" width="10.7109375" bestFit="1" customWidth="1"/>
    <col min="13836" max="13836" width="11.42578125" customWidth="1"/>
    <col min="13837" max="13837" width="11" customWidth="1"/>
    <col min="13838" max="13838" width="36.7109375" customWidth="1"/>
    <col min="13839" max="13839" width="2" customWidth="1"/>
    <col min="13840" max="13840" width="1.42578125" customWidth="1"/>
    <col min="13841" max="13841" width="13" bestFit="1" customWidth="1"/>
    <col min="14079" max="14079" width="27.5703125" customWidth="1"/>
    <col min="14080" max="14080" width="13.42578125" customWidth="1"/>
    <col min="14081" max="14081" width="10.42578125" customWidth="1"/>
    <col min="14082" max="14082" width="12.85546875" customWidth="1"/>
    <col min="14083" max="14083" width="11.85546875" bestFit="1" customWidth="1"/>
    <col min="14084" max="14084" width="12.140625" customWidth="1"/>
    <col min="14085" max="14085" width="13.85546875" customWidth="1"/>
    <col min="14086" max="14086" width="12.28515625" customWidth="1"/>
    <col min="14087" max="14087" width="12.140625" customWidth="1"/>
    <col min="14088" max="14088" width="10.5703125" customWidth="1"/>
    <col min="14089" max="14089" width="13.42578125" bestFit="1" customWidth="1"/>
    <col min="14090" max="14090" width="13.42578125" customWidth="1"/>
    <col min="14091" max="14091" width="10.7109375" bestFit="1" customWidth="1"/>
    <col min="14092" max="14092" width="11.42578125" customWidth="1"/>
    <col min="14093" max="14093" width="11" customWidth="1"/>
    <col min="14094" max="14094" width="36.7109375" customWidth="1"/>
    <col min="14095" max="14095" width="2" customWidth="1"/>
    <col min="14096" max="14096" width="1.42578125" customWidth="1"/>
    <col min="14097" max="14097" width="13" bestFit="1" customWidth="1"/>
    <col min="14335" max="14335" width="27.5703125" customWidth="1"/>
    <col min="14336" max="14336" width="13.42578125" customWidth="1"/>
    <col min="14337" max="14337" width="10.42578125" customWidth="1"/>
    <col min="14338" max="14338" width="12.85546875" customWidth="1"/>
    <col min="14339" max="14339" width="11.85546875" bestFit="1" customWidth="1"/>
    <col min="14340" max="14340" width="12.140625" customWidth="1"/>
    <col min="14341" max="14341" width="13.85546875" customWidth="1"/>
    <col min="14342" max="14342" width="12.28515625" customWidth="1"/>
    <col min="14343" max="14343" width="12.140625" customWidth="1"/>
    <col min="14344" max="14344" width="10.5703125" customWidth="1"/>
    <col min="14345" max="14345" width="13.42578125" bestFit="1" customWidth="1"/>
    <col min="14346" max="14346" width="13.42578125" customWidth="1"/>
    <col min="14347" max="14347" width="10.7109375" bestFit="1" customWidth="1"/>
    <col min="14348" max="14348" width="11.42578125" customWidth="1"/>
    <col min="14349" max="14349" width="11" customWidth="1"/>
    <col min="14350" max="14350" width="36.7109375" customWidth="1"/>
    <col min="14351" max="14351" width="2" customWidth="1"/>
    <col min="14352" max="14352" width="1.42578125" customWidth="1"/>
    <col min="14353" max="14353" width="13" bestFit="1" customWidth="1"/>
    <col min="14591" max="14591" width="27.5703125" customWidth="1"/>
    <col min="14592" max="14592" width="13.42578125" customWidth="1"/>
    <col min="14593" max="14593" width="10.42578125" customWidth="1"/>
    <col min="14594" max="14594" width="12.85546875" customWidth="1"/>
    <col min="14595" max="14595" width="11.85546875" bestFit="1" customWidth="1"/>
    <col min="14596" max="14596" width="12.140625" customWidth="1"/>
    <col min="14597" max="14597" width="13.85546875" customWidth="1"/>
    <col min="14598" max="14598" width="12.28515625" customWidth="1"/>
    <col min="14599" max="14599" width="12.140625" customWidth="1"/>
    <col min="14600" max="14600" width="10.5703125" customWidth="1"/>
    <col min="14601" max="14601" width="13.42578125" bestFit="1" customWidth="1"/>
    <col min="14602" max="14602" width="13.42578125" customWidth="1"/>
    <col min="14603" max="14603" width="10.7109375" bestFit="1" customWidth="1"/>
    <col min="14604" max="14604" width="11.42578125" customWidth="1"/>
    <col min="14605" max="14605" width="11" customWidth="1"/>
    <col min="14606" max="14606" width="36.7109375" customWidth="1"/>
    <col min="14607" max="14607" width="2" customWidth="1"/>
    <col min="14608" max="14608" width="1.42578125" customWidth="1"/>
    <col min="14609" max="14609" width="13" bestFit="1" customWidth="1"/>
    <col min="14847" max="14847" width="27.5703125" customWidth="1"/>
    <col min="14848" max="14848" width="13.42578125" customWidth="1"/>
    <col min="14849" max="14849" width="10.42578125" customWidth="1"/>
    <col min="14850" max="14850" width="12.85546875" customWidth="1"/>
    <col min="14851" max="14851" width="11.85546875" bestFit="1" customWidth="1"/>
    <col min="14852" max="14852" width="12.140625" customWidth="1"/>
    <col min="14853" max="14853" width="13.85546875" customWidth="1"/>
    <col min="14854" max="14854" width="12.28515625" customWidth="1"/>
    <col min="14855" max="14855" width="12.140625" customWidth="1"/>
    <col min="14856" max="14856" width="10.5703125" customWidth="1"/>
    <col min="14857" max="14857" width="13.42578125" bestFit="1" customWidth="1"/>
    <col min="14858" max="14858" width="13.42578125" customWidth="1"/>
    <col min="14859" max="14859" width="10.7109375" bestFit="1" customWidth="1"/>
    <col min="14860" max="14860" width="11.42578125" customWidth="1"/>
    <col min="14861" max="14861" width="11" customWidth="1"/>
    <col min="14862" max="14862" width="36.7109375" customWidth="1"/>
    <col min="14863" max="14863" width="2" customWidth="1"/>
    <col min="14864" max="14864" width="1.42578125" customWidth="1"/>
    <col min="14865" max="14865" width="13" bestFit="1" customWidth="1"/>
    <col min="15103" max="15103" width="27.5703125" customWidth="1"/>
    <col min="15104" max="15104" width="13.42578125" customWidth="1"/>
    <col min="15105" max="15105" width="10.42578125" customWidth="1"/>
    <col min="15106" max="15106" width="12.85546875" customWidth="1"/>
    <col min="15107" max="15107" width="11.85546875" bestFit="1" customWidth="1"/>
    <col min="15108" max="15108" width="12.140625" customWidth="1"/>
    <col min="15109" max="15109" width="13.85546875" customWidth="1"/>
    <col min="15110" max="15110" width="12.28515625" customWidth="1"/>
    <col min="15111" max="15111" width="12.140625" customWidth="1"/>
    <col min="15112" max="15112" width="10.5703125" customWidth="1"/>
    <col min="15113" max="15113" width="13.42578125" bestFit="1" customWidth="1"/>
    <col min="15114" max="15114" width="13.42578125" customWidth="1"/>
    <col min="15115" max="15115" width="10.7109375" bestFit="1" customWidth="1"/>
    <col min="15116" max="15116" width="11.42578125" customWidth="1"/>
    <col min="15117" max="15117" width="11" customWidth="1"/>
    <col min="15118" max="15118" width="36.7109375" customWidth="1"/>
    <col min="15119" max="15119" width="2" customWidth="1"/>
    <col min="15120" max="15120" width="1.42578125" customWidth="1"/>
    <col min="15121" max="15121" width="13" bestFit="1" customWidth="1"/>
    <col min="15359" max="15359" width="27.5703125" customWidth="1"/>
    <col min="15360" max="15360" width="13.42578125" customWidth="1"/>
    <col min="15361" max="15361" width="10.42578125" customWidth="1"/>
    <col min="15362" max="15362" width="12.85546875" customWidth="1"/>
    <col min="15363" max="15363" width="11.85546875" bestFit="1" customWidth="1"/>
    <col min="15364" max="15364" width="12.140625" customWidth="1"/>
    <col min="15365" max="15365" width="13.85546875" customWidth="1"/>
    <col min="15366" max="15366" width="12.28515625" customWidth="1"/>
    <col min="15367" max="15367" width="12.140625" customWidth="1"/>
    <col min="15368" max="15368" width="10.5703125" customWidth="1"/>
    <col min="15369" max="15369" width="13.42578125" bestFit="1" customWidth="1"/>
    <col min="15370" max="15370" width="13.42578125" customWidth="1"/>
    <col min="15371" max="15371" width="10.7109375" bestFit="1" customWidth="1"/>
    <col min="15372" max="15372" width="11.42578125" customWidth="1"/>
    <col min="15373" max="15373" width="11" customWidth="1"/>
    <col min="15374" max="15374" width="36.7109375" customWidth="1"/>
    <col min="15375" max="15375" width="2" customWidth="1"/>
    <col min="15376" max="15376" width="1.42578125" customWidth="1"/>
    <col min="15377" max="15377" width="13" bestFit="1" customWidth="1"/>
    <col min="15615" max="15615" width="27.5703125" customWidth="1"/>
    <col min="15616" max="15616" width="13.42578125" customWidth="1"/>
    <col min="15617" max="15617" width="10.42578125" customWidth="1"/>
    <col min="15618" max="15618" width="12.85546875" customWidth="1"/>
    <col min="15619" max="15619" width="11.85546875" bestFit="1" customWidth="1"/>
    <col min="15620" max="15620" width="12.140625" customWidth="1"/>
    <col min="15621" max="15621" width="13.85546875" customWidth="1"/>
    <col min="15622" max="15622" width="12.28515625" customWidth="1"/>
    <col min="15623" max="15623" width="12.140625" customWidth="1"/>
    <col min="15624" max="15624" width="10.5703125" customWidth="1"/>
    <col min="15625" max="15625" width="13.42578125" bestFit="1" customWidth="1"/>
    <col min="15626" max="15626" width="13.42578125" customWidth="1"/>
    <col min="15627" max="15627" width="10.7109375" bestFit="1" customWidth="1"/>
    <col min="15628" max="15628" width="11.42578125" customWidth="1"/>
    <col min="15629" max="15629" width="11" customWidth="1"/>
    <col min="15630" max="15630" width="36.7109375" customWidth="1"/>
    <col min="15631" max="15631" width="2" customWidth="1"/>
    <col min="15632" max="15632" width="1.42578125" customWidth="1"/>
    <col min="15633" max="15633" width="13" bestFit="1" customWidth="1"/>
    <col min="15871" max="15871" width="27.5703125" customWidth="1"/>
    <col min="15872" max="15872" width="13.42578125" customWidth="1"/>
    <col min="15873" max="15873" width="10.42578125" customWidth="1"/>
    <col min="15874" max="15874" width="12.85546875" customWidth="1"/>
    <col min="15875" max="15875" width="11.85546875" bestFit="1" customWidth="1"/>
    <col min="15876" max="15876" width="12.140625" customWidth="1"/>
    <col min="15877" max="15877" width="13.85546875" customWidth="1"/>
    <col min="15878" max="15878" width="12.28515625" customWidth="1"/>
    <col min="15879" max="15879" width="12.140625" customWidth="1"/>
    <col min="15880" max="15880" width="10.5703125" customWidth="1"/>
    <col min="15881" max="15881" width="13.42578125" bestFit="1" customWidth="1"/>
    <col min="15882" max="15882" width="13.42578125" customWidth="1"/>
    <col min="15883" max="15883" width="10.7109375" bestFit="1" customWidth="1"/>
    <col min="15884" max="15884" width="11.42578125" customWidth="1"/>
    <col min="15885" max="15885" width="11" customWidth="1"/>
    <col min="15886" max="15886" width="36.7109375" customWidth="1"/>
    <col min="15887" max="15887" width="2" customWidth="1"/>
    <col min="15888" max="15888" width="1.42578125" customWidth="1"/>
    <col min="15889" max="15889" width="13" bestFit="1" customWidth="1"/>
    <col min="16127" max="16127" width="27.5703125" customWidth="1"/>
    <col min="16128" max="16128" width="13.42578125" customWidth="1"/>
    <col min="16129" max="16129" width="10.42578125" customWidth="1"/>
    <col min="16130" max="16130" width="12.85546875" customWidth="1"/>
    <col min="16131" max="16131" width="11.85546875" bestFit="1" customWidth="1"/>
    <col min="16132" max="16132" width="12.140625" customWidth="1"/>
    <col min="16133" max="16133" width="13.85546875" customWidth="1"/>
    <col min="16134" max="16134" width="12.28515625" customWidth="1"/>
    <col min="16135" max="16135" width="12.140625" customWidth="1"/>
    <col min="16136" max="16136" width="10.5703125" customWidth="1"/>
    <col min="16137" max="16137" width="13.42578125" bestFit="1" customWidth="1"/>
    <col min="16138" max="16138" width="13.42578125" customWidth="1"/>
    <col min="16139" max="16139" width="10.7109375" bestFit="1" customWidth="1"/>
    <col min="16140" max="16140" width="11.42578125" customWidth="1"/>
    <col min="16141" max="16141" width="11" customWidth="1"/>
    <col min="16142" max="16142" width="36.7109375" customWidth="1"/>
    <col min="16143" max="16143" width="2" customWidth="1"/>
    <col min="16144" max="16144" width="1.42578125" customWidth="1"/>
    <col min="16145" max="16145" width="13" bestFit="1" customWidth="1"/>
  </cols>
  <sheetData>
    <row r="1" spans="1:20" ht="16.5" hidden="1" thickBot="1">
      <c r="A1" s="126" t="s">
        <v>161</v>
      </c>
      <c r="B1" s="127"/>
      <c r="C1" s="127"/>
      <c r="D1" s="127"/>
      <c r="E1" s="127"/>
      <c r="F1" s="127"/>
      <c r="G1" s="127"/>
      <c r="H1" s="127"/>
      <c r="I1" s="127"/>
      <c r="J1" s="127"/>
      <c r="K1" s="127"/>
      <c r="L1" s="127"/>
      <c r="M1" s="127"/>
      <c r="N1" s="127"/>
      <c r="O1" s="127"/>
      <c r="P1" s="128"/>
      <c r="Q1" s="1"/>
      <c r="R1" s="1"/>
      <c r="S1" s="1"/>
    </row>
    <row r="2" spans="1:20" ht="51.75" hidden="1" thickBot="1">
      <c r="A2" s="3" t="s">
        <v>0</v>
      </c>
      <c r="B2" s="4" t="s">
        <v>1</v>
      </c>
      <c r="C2" s="4" t="s">
        <v>2</v>
      </c>
      <c r="D2" s="5" t="s">
        <v>3</v>
      </c>
      <c r="E2" s="4" t="s">
        <v>4</v>
      </c>
      <c r="F2" s="4" t="s">
        <v>5</v>
      </c>
      <c r="G2" s="4" t="s">
        <v>6</v>
      </c>
      <c r="H2" s="4" t="s">
        <v>7</v>
      </c>
      <c r="I2" s="4" t="s">
        <v>8</v>
      </c>
      <c r="J2" s="4" t="s">
        <v>9</v>
      </c>
      <c r="K2" s="4" t="s">
        <v>10</v>
      </c>
      <c r="L2" s="6" t="s">
        <v>11</v>
      </c>
      <c r="M2" s="130" t="s">
        <v>12</v>
      </c>
      <c r="N2" s="130"/>
      <c r="O2" s="130"/>
      <c r="P2" s="130"/>
      <c r="Q2" s="1"/>
      <c r="R2" s="1"/>
      <c r="S2" s="1"/>
    </row>
    <row r="3" spans="1:20" ht="27" hidden="1" thickBot="1">
      <c r="A3" s="7" t="s">
        <v>157</v>
      </c>
      <c r="B3" s="8">
        <v>225</v>
      </c>
      <c r="C3" s="9">
        <v>25</v>
      </c>
      <c r="D3" s="10">
        <f>B3*C3</f>
        <v>5625</v>
      </c>
      <c r="E3" s="11" t="s">
        <v>13</v>
      </c>
      <c r="F3" s="12" t="str">
        <f>VLOOKUP(E3,$B$83:$F$90,5,FALSE)</f>
        <v>2/0 XLPE CU</v>
      </c>
      <c r="G3" s="13">
        <f>VLOOKUP(E3,$B$83:$F$90,4,FALSE)</f>
        <v>2.3882299999999999E-7</v>
      </c>
      <c r="H3" s="14">
        <f>(D3*G3)</f>
        <v>1.343379375E-3</v>
      </c>
      <c r="I3" s="15">
        <f>+H3</f>
        <v>1.343379375E-3</v>
      </c>
      <c r="J3" s="16">
        <f>B3/(SQRT(3)*11.4)</f>
        <v>11.395071102426824</v>
      </c>
      <c r="K3" s="11">
        <f>VLOOKUP(E3,$B$83:$F$90,2,FALSE)</f>
        <v>160</v>
      </c>
      <c r="L3" s="17" t="str">
        <f>VLOOKUP(E3,$B$83:$G$90,6,FALSE)</f>
        <v>Ø6"</v>
      </c>
      <c r="M3" s="131" t="str">
        <f>VLOOKUP(E3,$B$83:$G$90,3,FALSE)</f>
        <v>3x120mm2 XLPE AL</v>
      </c>
      <c r="N3" s="131"/>
      <c r="O3" s="131"/>
      <c r="P3" s="131"/>
      <c r="Q3" s="18"/>
      <c r="R3" s="1"/>
      <c r="S3" s="1"/>
      <c r="T3" s="1"/>
    </row>
    <row r="4" spans="1:20" s="21" customFormat="1" ht="16.5" thickBot="1">
      <c r="A4" s="126" t="s">
        <v>163</v>
      </c>
      <c r="B4" s="127"/>
      <c r="C4" s="127"/>
      <c r="D4" s="127"/>
      <c r="E4" s="127"/>
      <c r="F4" s="127"/>
      <c r="G4" s="127"/>
      <c r="H4" s="127"/>
      <c r="I4" s="127"/>
      <c r="J4" s="127"/>
      <c r="K4" s="127"/>
      <c r="L4" s="127"/>
      <c r="M4" s="127"/>
      <c r="N4" s="127"/>
      <c r="O4" s="127"/>
      <c r="P4" s="128"/>
      <c r="Q4" s="19"/>
      <c r="R4" s="19"/>
      <c r="S4" s="19"/>
      <c r="T4" s="20"/>
    </row>
    <row r="5" spans="1:20" ht="51">
      <c r="A5" s="22" t="s">
        <v>0</v>
      </c>
      <c r="B5" s="23" t="s">
        <v>1</v>
      </c>
      <c r="C5" s="23" t="s">
        <v>2</v>
      </c>
      <c r="D5" s="24" t="s">
        <v>3</v>
      </c>
      <c r="E5" s="23" t="s">
        <v>4</v>
      </c>
      <c r="F5" s="23" t="s">
        <v>5</v>
      </c>
      <c r="G5" s="23" t="s">
        <v>6</v>
      </c>
      <c r="H5" s="25" t="s">
        <v>14</v>
      </c>
      <c r="I5" s="23" t="s">
        <v>7</v>
      </c>
      <c r="J5" s="23" t="s">
        <v>8</v>
      </c>
      <c r="K5" s="23" t="s">
        <v>15</v>
      </c>
      <c r="L5" s="23" t="s">
        <v>16</v>
      </c>
      <c r="M5" s="26" t="s">
        <v>17</v>
      </c>
      <c r="N5" s="23" t="s">
        <v>18</v>
      </c>
      <c r="O5" s="23" t="s">
        <v>11</v>
      </c>
      <c r="P5" s="27" t="s">
        <v>12</v>
      </c>
      <c r="Q5" s="28" t="s">
        <v>19</v>
      </c>
      <c r="R5" s="1"/>
      <c r="S5" s="1"/>
    </row>
    <row r="6" spans="1:20">
      <c r="A6" s="29" t="s">
        <v>210</v>
      </c>
      <c r="B6" s="30">
        <v>55</v>
      </c>
      <c r="C6" s="31">
        <v>40</v>
      </c>
      <c r="D6" s="10">
        <f>B6*C6</f>
        <v>2200</v>
      </c>
      <c r="E6" s="10" t="s">
        <v>116</v>
      </c>
      <c r="F6" s="12" t="str">
        <f>VLOOKUP(E6,$B$50:$C$79,2,FALSE)</f>
        <v>350 AL</v>
      </c>
      <c r="G6" s="32">
        <f>+VLOOKUP(E6,$B$50:$D$79,3,FALSE)</f>
        <v>4.8175900000000001E-4</v>
      </c>
      <c r="H6" s="33">
        <v>1</v>
      </c>
      <c r="I6" s="10">
        <f>(G6*D6)/H6</f>
        <v>1.0598698</v>
      </c>
      <c r="J6" s="10">
        <f>+I6</f>
        <v>1.0598698</v>
      </c>
      <c r="K6" s="10">
        <f>B6/(SQRT(3)*0.208)</f>
        <v>152.6647346414876</v>
      </c>
      <c r="L6" s="10">
        <f t="shared" ref="L6:L8" si="0">+K6*1.25</f>
        <v>190.8309183018595</v>
      </c>
      <c r="M6" s="33">
        <f>+VLOOKUP(E6,$B$50:$E$79,4,FALSE)*H6</f>
        <v>260</v>
      </c>
      <c r="N6" s="34">
        <v>200</v>
      </c>
      <c r="O6" s="10" t="str">
        <f>H6&amp;VLOOKUP(E6,$B$50:$F$79,5,FALSE)</f>
        <v>1Ø3"</v>
      </c>
      <c r="P6" s="35" t="str">
        <f>IF(H6=1,VLOOKUP(E6,$B$50:$H$79,6,FALSE)&amp;"+"&amp;VLOOKUP(E6,$B$50:$H$79,7,FALSE),H6&amp;"("&amp;VLOOKUP(E6,$B$50:$H$79,6,FALSE)&amp;")+"&amp;VLOOKUP(E6,$B$50:$H$79,7,FALSE))</f>
        <v>3x4/0+1x2/0+1x2T CU</v>
      </c>
      <c r="Q6" s="37" t="b">
        <f>M6&gt;K6</f>
        <v>1</v>
      </c>
      <c r="R6" s="36"/>
      <c r="S6" s="36"/>
      <c r="T6" s="38"/>
    </row>
    <row r="7" spans="1:20">
      <c r="A7" s="29" t="s">
        <v>162</v>
      </c>
      <c r="B7" s="30">
        <v>45</v>
      </c>
      <c r="C7" s="31">
        <v>5</v>
      </c>
      <c r="D7" s="10">
        <f t="shared" ref="D7:D8" si="1">B7*C7</f>
        <v>225</v>
      </c>
      <c r="E7" s="10" t="s">
        <v>30</v>
      </c>
      <c r="F7" s="12" t="str">
        <f>+VLOOKUP(E7,$B$50:$C$79,2,FALSE)</f>
        <v>3/0 AL</v>
      </c>
      <c r="G7" s="32">
        <f>+VLOOKUP(E7,$B$50:$D$79,3,FALSE)</f>
        <v>8.6474100000000003E-4</v>
      </c>
      <c r="H7" s="33">
        <v>1</v>
      </c>
      <c r="I7" s="10">
        <f t="shared" ref="I7:I8" si="2">(G7*D7)/H7</f>
        <v>0.194566725</v>
      </c>
      <c r="J7" s="10">
        <f>+I7+J6</f>
        <v>1.254436525</v>
      </c>
      <c r="K7" s="10">
        <f>B7/(SQRT(3)*0.208)</f>
        <v>124.90751016121713</v>
      </c>
      <c r="L7" s="10">
        <f t="shared" si="0"/>
        <v>156.1343877015214</v>
      </c>
      <c r="M7" s="33">
        <f>+VLOOKUP(E7,$B$50:$E$79,4,FALSE)*H7</f>
        <v>170</v>
      </c>
      <c r="N7" s="34">
        <v>175</v>
      </c>
      <c r="O7" s="10" t="s">
        <v>205</v>
      </c>
      <c r="P7" s="35" t="str">
        <f>IF(H7=1,VLOOKUP(E7,$B$50:$H$79,6,FALSE)&amp;"+"&amp;VLOOKUP(E7,$B$50:$H$79,7,FALSE),H7&amp;"("&amp;VLOOKUP(E7,$B$50:$H$79,6,FALSE)&amp;")+"&amp;VLOOKUP(E7,$B$50:$H$79,7,FALSE))</f>
        <v>3x1/0+1x2+1x6T CU</v>
      </c>
      <c r="Q7" s="37" t="b">
        <f>M7&gt;K7</f>
        <v>1</v>
      </c>
      <c r="R7" s="36"/>
      <c r="S7" s="36"/>
      <c r="T7" s="38"/>
    </row>
    <row r="8" spans="1:20">
      <c r="A8" s="29" t="s">
        <v>206</v>
      </c>
      <c r="B8" s="30">
        <v>5</v>
      </c>
      <c r="C8" s="31">
        <v>12</v>
      </c>
      <c r="D8" s="10">
        <f t="shared" si="1"/>
        <v>60</v>
      </c>
      <c r="E8" s="10" t="s">
        <v>55</v>
      </c>
      <c r="F8" s="12" t="str">
        <f>+VLOOKUP(E8,$B$50:$C$79,2,FALSE)</f>
        <v>6 AL</v>
      </c>
      <c r="G8" s="32">
        <f>+VLOOKUP(E8,$B$50:$D$79,3,FALSE)</f>
        <v>4.9211699999999999E-3</v>
      </c>
      <c r="H8" s="33">
        <v>1</v>
      </c>
      <c r="I8" s="10">
        <f t="shared" si="2"/>
        <v>0.29527019999999998</v>
      </c>
      <c r="J8" s="10">
        <f>+I8+J7</f>
        <v>1.5497067250000001</v>
      </c>
      <c r="K8" s="10">
        <f>B8/(SQRT(3)*0.208)</f>
        <v>13.878612240135237</v>
      </c>
      <c r="L8" s="10">
        <f t="shared" si="0"/>
        <v>17.348265300169047</v>
      </c>
      <c r="M8" s="33">
        <f>+VLOOKUP(E8,$B$50:$E$79,4,FALSE)*H8</f>
        <v>55</v>
      </c>
      <c r="N8" s="34">
        <v>50</v>
      </c>
      <c r="O8" s="10" t="str">
        <f>H8&amp;VLOOKUP(E8,$B$50:$F$79,5,FALSE)</f>
        <v>1Ø1"</v>
      </c>
      <c r="P8" s="35" t="str">
        <f>IF(H8=1,VLOOKUP(E8,$B$50:$H$79,6,FALSE)&amp;"+"&amp;VLOOKUP(E8,$B$50:$H$79,7,FALSE),H8&amp;"("&amp;VLOOKUP(E8,$B$50:$H$79,6,FALSE)&amp;")+"&amp;VLOOKUP(E8,$B$50:$H$79,7,FALSE))</f>
        <v>3x8+1x8+1x8T CU</v>
      </c>
      <c r="Q8" s="37" t="b">
        <f>M8&gt;K8</f>
        <v>1</v>
      </c>
      <c r="R8" s="36"/>
      <c r="S8" s="36"/>
      <c r="T8" s="38"/>
    </row>
    <row r="9" spans="1:20">
      <c r="A9" s="29" t="s">
        <v>207</v>
      </c>
      <c r="B9" s="30">
        <v>5</v>
      </c>
      <c r="C9" s="31">
        <v>25</v>
      </c>
      <c r="D9" s="10">
        <f t="shared" ref="D9" si="3">B9*C9</f>
        <v>125</v>
      </c>
      <c r="E9" s="10" t="s">
        <v>55</v>
      </c>
      <c r="F9" s="12" t="str">
        <f>+VLOOKUP(E9,$B$50:$C$79,2,FALSE)</f>
        <v>6 AL</v>
      </c>
      <c r="G9" s="32">
        <f>+VLOOKUP(E9,$B$50:$D$79,3,FALSE)</f>
        <v>4.9211699999999999E-3</v>
      </c>
      <c r="H9" s="33">
        <v>1</v>
      </c>
      <c r="I9" s="10">
        <f t="shared" ref="I9" si="4">(G9*D9)/H9</f>
        <v>0.61514625000000001</v>
      </c>
      <c r="J9" s="10">
        <f>+I9+J8</f>
        <v>2.1648529750000001</v>
      </c>
      <c r="K9" s="10">
        <f>B9/(SQRT(3)*0.208)</f>
        <v>13.878612240135237</v>
      </c>
      <c r="L9" s="10">
        <f t="shared" ref="L9" si="5">+K9*1.25</f>
        <v>17.348265300169047</v>
      </c>
      <c r="M9" s="33">
        <f>+VLOOKUP(E9,$B$50:$E$79,4,FALSE)*H9</f>
        <v>55</v>
      </c>
      <c r="N9" s="34">
        <v>51</v>
      </c>
      <c r="O9" s="10" t="str">
        <f>H9&amp;VLOOKUP(E9,$B$50:$F$79,5,FALSE)</f>
        <v>1Ø1"</v>
      </c>
      <c r="P9" s="124" t="str">
        <f>IF(H9=1,VLOOKUP(E9,$B$50:$H$79,6,FALSE)&amp;"+"&amp;VLOOKUP(E9,$B$50:$H$79,7,FALSE),H9&amp;"("&amp;VLOOKUP(E9,$B$50:$H$79,6,FALSE)&amp;")+"&amp;VLOOKUP(E9,$B$50:$H$79,7,FALSE))</f>
        <v>3x8+1x8+1x8T CU</v>
      </c>
      <c r="Q9" s="37" t="b">
        <f t="shared" ref="Q9:Q10" si="6">M9&gt;K9</f>
        <v>1</v>
      </c>
      <c r="R9" s="36"/>
      <c r="S9" s="36"/>
      <c r="T9" s="38"/>
    </row>
    <row r="10" spans="1:20" ht="15.75" thickBot="1">
      <c r="A10" s="29" t="s">
        <v>208</v>
      </c>
      <c r="B10" s="30">
        <v>5</v>
      </c>
      <c r="C10" s="31">
        <v>3</v>
      </c>
      <c r="D10" s="10">
        <f t="shared" ref="D10" si="7">B10*C10</f>
        <v>15</v>
      </c>
      <c r="E10" s="10" t="s">
        <v>55</v>
      </c>
      <c r="F10" s="12" t="str">
        <f>+VLOOKUP(E10,$B$50:$C$79,2,FALSE)</f>
        <v>6 AL</v>
      </c>
      <c r="G10" s="32">
        <f>+VLOOKUP(E10,$B$50:$D$79,3,FALSE)</f>
        <v>4.9211699999999999E-3</v>
      </c>
      <c r="H10" s="33">
        <v>1</v>
      </c>
      <c r="I10" s="10">
        <f t="shared" ref="I10" si="8">(G10*D10)/H10</f>
        <v>7.3817549999999996E-2</v>
      </c>
      <c r="J10" s="10">
        <f>+I10+J9</f>
        <v>2.2386705249999999</v>
      </c>
      <c r="K10" s="10">
        <f>B10/(SQRT(3)*0.208)</f>
        <v>13.878612240135237</v>
      </c>
      <c r="L10" s="10">
        <f t="shared" ref="L10" si="9">+K10*1.25</f>
        <v>17.348265300169047</v>
      </c>
      <c r="M10" s="33">
        <f>+VLOOKUP(E10,$B$50:$E$79,4,FALSE)*H10</f>
        <v>55</v>
      </c>
      <c r="N10" s="34">
        <v>52</v>
      </c>
      <c r="O10" s="10" t="str">
        <f>H10&amp;VLOOKUP(E10,$B$50:$F$79,5,FALSE)</f>
        <v>1Ø1"</v>
      </c>
      <c r="P10" s="124" t="str">
        <f>IF(H10=1,VLOOKUP(E10,$B$50:$H$79,6,FALSE)&amp;"+"&amp;VLOOKUP(E10,$B$50:$H$79,7,FALSE),H10&amp;"("&amp;VLOOKUP(E10,$B$50:$H$79,6,FALSE)&amp;")+"&amp;VLOOKUP(E10,$B$50:$H$79,7,FALSE))</f>
        <v>3x8+1x8+1x8T CU</v>
      </c>
      <c r="Q10" s="37" t="b">
        <f t="shared" si="6"/>
        <v>1</v>
      </c>
      <c r="R10" s="36"/>
      <c r="S10" s="36"/>
      <c r="T10" s="38"/>
    </row>
    <row r="11" spans="1:20" ht="16.5" thickBot="1">
      <c r="A11" s="126" t="s">
        <v>164</v>
      </c>
      <c r="B11" s="127"/>
      <c r="C11" s="127"/>
      <c r="D11" s="127"/>
      <c r="E11" s="127"/>
      <c r="F11" s="127"/>
      <c r="G11" s="127"/>
      <c r="H11" s="127"/>
      <c r="I11" s="127"/>
      <c r="J11" s="127"/>
      <c r="K11" s="127"/>
      <c r="L11" s="127"/>
      <c r="M11" s="127"/>
      <c r="N11" s="127"/>
      <c r="O11" s="127"/>
      <c r="P11" s="128"/>
      <c r="Q11" s="37"/>
      <c r="R11" s="36"/>
      <c r="S11" s="36"/>
      <c r="T11" s="38"/>
    </row>
    <row r="12" spans="1:20">
      <c r="A12" s="29" t="s">
        <v>209</v>
      </c>
      <c r="B12" s="30">
        <v>45</v>
      </c>
      <c r="C12" s="31">
        <v>5</v>
      </c>
      <c r="D12" s="10">
        <f>B12*C12</f>
        <v>225</v>
      </c>
      <c r="E12" s="10" t="s">
        <v>123</v>
      </c>
      <c r="F12" s="12" t="str">
        <f>+VLOOKUP(E12,$B$50:$C$79,2,FALSE)</f>
        <v>2 AL</v>
      </c>
      <c r="G12" s="32">
        <f>+VLOOKUP(E12,$B$50:$D$79,3,FALSE)</f>
        <v>2.0140100000000001E-3</v>
      </c>
      <c r="H12" s="33">
        <v>1</v>
      </c>
      <c r="I12" s="10">
        <f>(G12*D12)/H12</f>
        <v>0.45315225000000003</v>
      </c>
      <c r="J12" s="10">
        <f>+I12+J7</f>
        <v>1.7075887750000001</v>
      </c>
      <c r="K12" s="10">
        <f>B12/(SQRT(3)*0.44)</f>
        <v>59.04718662166627</v>
      </c>
      <c r="L12" s="10">
        <f>+K12*1.25</f>
        <v>73.808983277082831</v>
      </c>
      <c r="M12" s="33">
        <f>+VLOOKUP(E12,$B$50:$E$79,4,FALSE)*H12</f>
        <v>95</v>
      </c>
      <c r="N12" s="34">
        <v>100</v>
      </c>
      <c r="O12" s="10" t="str">
        <f>H12&amp;VLOOKUP(E12,$B$50:$F$79,5,FALSE)</f>
        <v>1Ø1-1/2"</v>
      </c>
      <c r="P12" s="35" t="s">
        <v>202</v>
      </c>
      <c r="Q12" s="37" t="b">
        <f>M12&gt;K12</f>
        <v>1</v>
      </c>
      <c r="R12" s="36"/>
      <c r="S12" s="36"/>
      <c r="T12" s="38"/>
    </row>
    <row r="13" spans="1:20">
      <c r="A13" s="29" t="s">
        <v>200</v>
      </c>
      <c r="B13" s="30">
        <v>11.62</v>
      </c>
      <c r="C13" s="31">
        <v>20</v>
      </c>
      <c r="D13" s="10">
        <f>B13*C13</f>
        <v>232.39999999999998</v>
      </c>
      <c r="E13" s="10" t="s">
        <v>55</v>
      </c>
      <c r="F13" s="12" t="str">
        <f>+VLOOKUP(E13,$B$50:$C$79,2,FALSE)</f>
        <v>6 AL</v>
      </c>
      <c r="G13" s="32">
        <f>+VLOOKUP(E13,$B$50:$D$79,3,FALSE)</f>
        <v>4.9211699999999999E-3</v>
      </c>
      <c r="H13" s="33">
        <v>1</v>
      </c>
      <c r="I13" s="10">
        <f>(G13*D13)/H13</f>
        <v>1.143679908</v>
      </c>
      <c r="J13" s="10">
        <f>+I13+J12</f>
        <v>2.8512686829999998</v>
      </c>
      <c r="K13" s="10">
        <f>B13/(SQRT(3)*0.44)</f>
        <v>15.247295745416935</v>
      </c>
      <c r="L13" s="10">
        <f>+K13*1.25</f>
        <v>19.059119681771168</v>
      </c>
      <c r="M13" s="33">
        <f>+VLOOKUP(E13,$B$50:$E$79,4,FALSE)*H13</f>
        <v>55</v>
      </c>
      <c r="N13" s="34">
        <v>20</v>
      </c>
      <c r="O13" s="10" t="str">
        <f>H13&amp;VLOOKUP(E13,$B$50:$F$79,5,FALSE)</f>
        <v>1Ø1"</v>
      </c>
      <c r="P13" s="35" t="s">
        <v>203</v>
      </c>
      <c r="Q13" s="37" t="b">
        <f>M13&gt;K13</f>
        <v>1</v>
      </c>
      <c r="R13" s="36"/>
      <c r="S13" s="36"/>
      <c r="T13" s="38"/>
    </row>
    <row r="14" spans="1:20">
      <c r="A14" s="29" t="s">
        <v>201</v>
      </c>
      <c r="B14" s="30">
        <v>30</v>
      </c>
      <c r="C14" s="31">
        <v>15</v>
      </c>
      <c r="D14" s="10">
        <f t="shared" ref="D14" si="10">B14*C14</f>
        <v>450</v>
      </c>
      <c r="E14" s="10" t="s">
        <v>124</v>
      </c>
      <c r="F14" s="12" t="str">
        <f>+VLOOKUP(E14,$B$50:$C$79,2,FALSE)</f>
        <v>4 AL</v>
      </c>
      <c r="G14" s="32">
        <f>+VLOOKUP(E14,$B$50:$D$79,3,FALSE)</f>
        <v>3.1232E-3</v>
      </c>
      <c r="H14" s="33">
        <v>1</v>
      </c>
      <c r="I14" s="10">
        <f t="shared" ref="I14" si="11">(G14*D14)/H14</f>
        <v>1.40544</v>
      </c>
      <c r="J14" s="10">
        <f>+I14+J12</f>
        <v>3.1130287750000001</v>
      </c>
      <c r="K14" s="10">
        <f>B14/(SQRT(3)*0.44)</f>
        <v>39.364791081110845</v>
      </c>
      <c r="L14" s="10">
        <f>+K14*1.25</f>
        <v>49.205988851388554</v>
      </c>
      <c r="M14" s="33">
        <f>+VLOOKUP(E14,$B$50:$E$79,4,FALSE)*H14</f>
        <v>75</v>
      </c>
      <c r="N14" s="34">
        <v>63</v>
      </c>
      <c r="O14" s="10" t="str">
        <f>H14&amp;VLOOKUP(E14,$B$50:$F$79,5,FALSE)</f>
        <v>1Ø1-1/4"</v>
      </c>
      <c r="P14" s="35" t="s">
        <v>204</v>
      </c>
      <c r="Q14" s="37" t="b">
        <f>M14&gt;K14</f>
        <v>1</v>
      </c>
      <c r="R14" s="36"/>
      <c r="S14" s="36"/>
      <c r="T14" s="38"/>
    </row>
    <row r="15" spans="1:20">
      <c r="A15" s="99"/>
      <c r="B15" s="100"/>
      <c r="C15" s="101"/>
      <c r="D15" s="102"/>
      <c r="E15" s="102"/>
      <c r="F15" s="103"/>
      <c r="G15" s="104"/>
      <c r="H15" s="105"/>
      <c r="I15" s="102"/>
      <c r="J15" s="102"/>
      <c r="K15" s="102"/>
      <c r="L15" s="102"/>
      <c r="M15" s="105"/>
      <c r="N15" s="106"/>
      <c r="O15" s="102"/>
      <c r="P15" s="107"/>
      <c r="Q15" s="108"/>
      <c r="R15" s="36"/>
      <c r="S15" s="36"/>
      <c r="T15" s="38"/>
    </row>
    <row r="16" spans="1:20" s="21" customFormat="1" ht="16.5" hidden="1" thickBot="1">
      <c r="A16" s="126" t="s">
        <v>33</v>
      </c>
      <c r="B16" s="127"/>
      <c r="C16" s="127"/>
      <c r="D16" s="127"/>
      <c r="E16" s="127"/>
      <c r="F16" s="127"/>
      <c r="G16" s="127"/>
      <c r="H16" s="127"/>
      <c r="I16" s="127"/>
      <c r="J16" s="127"/>
      <c r="K16" s="127"/>
      <c r="L16" s="127"/>
      <c r="M16" s="127"/>
      <c r="N16" s="127"/>
      <c r="O16" s="127"/>
      <c r="P16" s="128"/>
      <c r="Q16" s="19"/>
      <c r="R16" s="19"/>
      <c r="S16" s="19"/>
      <c r="T16" s="20"/>
    </row>
    <row r="17" spans="1:20" ht="38.25" hidden="1">
      <c r="A17" s="3" t="s">
        <v>0</v>
      </c>
      <c r="B17" s="5" t="s">
        <v>1</v>
      </c>
      <c r="C17" s="5" t="s">
        <v>2</v>
      </c>
      <c r="D17" s="5" t="s">
        <v>3</v>
      </c>
      <c r="E17" s="4" t="s">
        <v>4</v>
      </c>
      <c r="F17" s="4" t="s">
        <v>6</v>
      </c>
      <c r="G17" s="41" t="s">
        <v>14</v>
      </c>
      <c r="H17" s="4" t="s">
        <v>7</v>
      </c>
      <c r="I17" s="4" t="s">
        <v>8</v>
      </c>
      <c r="J17" s="4" t="s">
        <v>34</v>
      </c>
      <c r="K17" s="4" t="s">
        <v>16</v>
      </c>
      <c r="L17" s="26" t="s">
        <v>17</v>
      </c>
      <c r="M17" s="4" t="s">
        <v>18</v>
      </c>
      <c r="N17" s="4" t="s">
        <v>11</v>
      </c>
      <c r="O17" s="130" t="s">
        <v>12</v>
      </c>
      <c r="P17" s="130"/>
      <c r="Q17" s="28" t="s">
        <v>19</v>
      </c>
      <c r="R17" s="1"/>
    </row>
    <row r="18" spans="1:20" ht="26.25" hidden="1">
      <c r="A18" s="7" t="s">
        <v>35</v>
      </c>
      <c r="B18" s="42">
        <v>10</v>
      </c>
      <c r="C18" s="43">
        <v>10</v>
      </c>
      <c r="D18" s="10">
        <f t="shared" ref="D18:D31" si="12">B18*C18</f>
        <v>100</v>
      </c>
      <c r="E18" s="10" t="s">
        <v>36</v>
      </c>
      <c r="F18" s="32">
        <f t="shared" ref="F18:F31" si="13">+VLOOKUP(E18,$B$50:$D$79,3,FALSE)</f>
        <v>5.1780000000000003E-3</v>
      </c>
      <c r="G18" s="33">
        <v>1</v>
      </c>
      <c r="H18" s="15">
        <f>(F18*D18)/G18</f>
        <v>0.51780000000000004</v>
      </c>
      <c r="I18" s="15">
        <f>+H18</f>
        <v>0.51780000000000004</v>
      </c>
      <c r="J18" s="10">
        <f>B18/(SQRT(3)*0.208)</f>
        <v>27.757224480270473</v>
      </c>
      <c r="K18" s="10">
        <f t="shared" ref="K18:K31" si="14">J18*1.25</f>
        <v>34.696530600338093</v>
      </c>
      <c r="L18" s="33">
        <f>+VLOOKUP(E18,$B$50:$E$79,4,FALSE)*G18</f>
        <v>50</v>
      </c>
      <c r="M18" s="34">
        <v>30</v>
      </c>
      <c r="N18" s="10" t="str">
        <f t="shared" ref="N18:N31" si="15">G18&amp;VLOOKUP(E18,$B$50:$F$79,5,FALSE)</f>
        <v>1Ø1-1/4"</v>
      </c>
      <c r="O18" s="125" t="str">
        <f t="shared" ref="O18:O31" si="16">IF(G18=1,VLOOKUP(E18,$B$50:$H$79,6,FALSE)&amp;"+"&amp;VLOOKUP(E18,$B$50:$H$79,7,FALSE),G18&amp;"("&amp;VLOOKUP(E18,$B$50:$H$79,6,FALSE)&amp;")+"&amp;VLOOKUP(E18,$B$50:$H$79,7,FALSE))</f>
        <v>3x6+1x6+1x6T AL</v>
      </c>
      <c r="P18" s="125"/>
      <c r="Q18" s="39" t="b">
        <f t="shared" ref="Q18:Q31" si="17">+L18&gt;K18</f>
        <v>1</v>
      </c>
      <c r="R18" s="1"/>
    </row>
    <row r="19" spans="1:20" ht="26.25" hidden="1">
      <c r="A19" s="7" t="s">
        <v>37</v>
      </c>
      <c r="B19" s="42">
        <v>10</v>
      </c>
      <c r="C19" s="43">
        <v>46</v>
      </c>
      <c r="D19" s="10">
        <f t="shared" si="12"/>
        <v>460</v>
      </c>
      <c r="E19" s="10" t="s">
        <v>36</v>
      </c>
      <c r="F19" s="32">
        <f t="shared" si="13"/>
        <v>5.1780000000000003E-3</v>
      </c>
      <c r="G19" s="33">
        <v>1</v>
      </c>
      <c r="H19" s="15">
        <f t="shared" ref="H19:H31" si="18">(F19*D19)/G19</f>
        <v>2.3818800000000002</v>
      </c>
      <c r="I19" s="15">
        <f t="shared" ref="I19:I31" si="19">+H19</f>
        <v>2.3818800000000002</v>
      </c>
      <c r="J19" s="10">
        <f t="shared" ref="J19:J31" si="20">B19/(SQRT(3)*0.208)</f>
        <v>27.757224480270473</v>
      </c>
      <c r="K19" s="10">
        <f t="shared" si="14"/>
        <v>34.696530600338093</v>
      </c>
      <c r="L19" s="33">
        <f t="shared" ref="L19:L31" si="21">+VLOOKUP(E19,$B$50:$E$79,4,FALSE)*G19</f>
        <v>50</v>
      </c>
      <c r="M19" s="34">
        <v>30</v>
      </c>
      <c r="N19" s="10" t="str">
        <f t="shared" si="15"/>
        <v>1Ø1-1/4"</v>
      </c>
      <c r="O19" s="125" t="str">
        <f t="shared" si="16"/>
        <v>3x6+1x6+1x6T AL</v>
      </c>
      <c r="P19" s="125"/>
      <c r="Q19" s="39" t="b">
        <f t="shared" si="17"/>
        <v>1</v>
      </c>
      <c r="R19" s="1"/>
      <c r="S19" s="44"/>
      <c r="T19" s="44"/>
    </row>
    <row r="20" spans="1:20" ht="26.25" hidden="1">
      <c r="A20" s="7" t="s">
        <v>38</v>
      </c>
      <c r="B20" s="42">
        <v>10</v>
      </c>
      <c r="C20" s="43">
        <v>49</v>
      </c>
      <c r="D20" s="45">
        <f t="shared" si="12"/>
        <v>490</v>
      </c>
      <c r="E20" s="10" t="s">
        <v>36</v>
      </c>
      <c r="F20" s="32">
        <f t="shared" si="13"/>
        <v>5.1780000000000003E-3</v>
      </c>
      <c r="G20" s="33">
        <v>1</v>
      </c>
      <c r="H20" s="15">
        <f t="shared" si="18"/>
        <v>2.53722</v>
      </c>
      <c r="I20" s="15">
        <f t="shared" si="19"/>
        <v>2.53722</v>
      </c>
      <c r="J20" s="10">
        <f t="shared" si="20"/>
        <v>27.757224480270473</v>
      </c>
      <c r="K20" s="10">
        <f t="shared" si="14"/>
        <v>34.696530600338093</v>
      </c>
      <c r="L20" s="33">
        <f t="shared" si="21"/>
        <v>50</v>
      </c>
      <c r="M20" s="34">
        <v>30</v>
      </c>
      <c r="N20" s="10" t="str">
        <f t="shared" si="15"/>
        <v>1Ø1-1/4"</v>
      </c>
      <c r="O20" s="125" t="str">
        <f t="shared" si="16"/>
        <v>3x6+1x6+1x6T AL</v>
      </c>
      <c r="P20" s="125"/>
      <c r="Q20" s="39" t="b">
        <f t="shared" si="17"/>
        <v>1</v>
      </c>
      <c r="R20" s="1"/>
      <c r="S20" s="46"/>
      <c r="T20" s="46"/>
    </row>
    <row r="21" spans="1:20" ht="26.25" hidden="1">
      <c r="A21" s="7" t="s">
        <v>39</v>
      </c>
      <c r="B21" s="42">
        <v>10</v>
      </c>
      <c r="C21" s="43">
        <v>52</v>
      </c>
      <c r="D21" s="45">
        <f t="shared" si="12"/>
        <v>520</v>
      </c>
      <c r="E21" s="10" t="s">
        <v>36</v>
      </c>
      <c r="F21" s="32">
        <f t="shared" si="13"/>
        <v>5.1780000000000003E-3</v>
      </c>
      <c r="G21" s="33">
        <v>1</v>
      </c>
      <c r="H21" s="15">
        <f t="shared" si="18"/>
        <v>2.6925600000000003</v>
      </c>
      <c r="I21" s="15">
        <f t="shared" si="19"/>
        <v>2.6925600000000003</v>
      </c>
      <c r="J21" s="10">
        <f t="shared" si="20"/>
        <v>27.757224480270473</v>
      </c>
      <c r="K21" s="10">
        <f t="shared" si="14"/>
        <v>34.696530600338093</v>
      </c>
      <c r="L21" s="33">
        <f t="shared" si="21"/>
        <v>50</v>
      </c>
      <c r="M21" s="34">
        <v>30</v>
      </c>
      <c r="N21" s="10" t="str">
        <f t="shared" si="15"/>
        <v>1Ø1-1/4"</v>
      </c>
      <c r="O21" s="125" t="str">
        <f t="shared" si="16"/>
        <v>3x6+1x6+1x6T AL</v>
      </c>
      <c r="P21" s="125"/>
      <c r="Q21" s="39" t="b">
        <f t="shared" si="17"/>
        <v>1</v>
      </c>
      <c r="R21" s="1"/>
      <c r="S21" s="46"/>
      <c r="T21" s="46"/>
    </row>
    <row r="22" spans="1:20" ht="26.25" hidden="1">
      <c r="A22" s="7" t="s">
        <v>40</v>
      </c>
      <c r="B22" s="42">
        <v>10</v>
      </c>
      <c r="C22" s="43">
        <v>55</v>
      </c>
      <c r="D22" s="45">
        <f t="shared" si="12"/>
        <v>550</v>
      </c>
      <c r="E22" s="10" t="s">
        <v>36</v>
      </c>
      <c r="F22" s="32">
        <f t="shared" si="13"/>
        <v>5.1780000000000003E-3</v>
      </c>
      <c r="G22" s="33">
        <v>1</v>
      </c>
      <c r="H22" s="15">
        <f t="shared" si="18"/>
        <v>2.8479000000000001</v>
      </c>
      <c r="I22" s="15">
        <f t="shared" si="19"/>
        <v>2.8479000000000001</v>
      </c>
      <c r="J22" s="10">
        <f t="shared" si="20"/>
        <v>27.757224480270473</v>
      </c>
      <c r="K22" s="10">
        <f t="shared" si="14"/>
        <v>34.696530600338093</v>
      </c>
      <c r="L22" s="33">
        <f t="shared" si="21"/>
        <v>50</v>
      </c>
      <c r="M22" s="34">
        <v>30</v>
      </c>
      <c r="N22" s="10" t="str">
        <f t="shared" si="15"/>
        <v>1Ø1-1/4"</v>
      </c>
      <c r="O22" s="125" t="str">
        <f t="shared" si="16"/>
        <v>3x6+1x6+1x6T AL</v>
      </c>
      <c r="P22" s="125"/>
      <c r="Q22" s="39" t="b">
        <f t="shared" si="17"/>
        <v>1</v>
      </c>
      <c r="R22" s="1"/>
      <c r="S22" s="46"/>
      <c r="T22" s="46"/>
    </row>
    <row r="23" spans="1:20" ht="26.25" hidden="1">
      <c r="A23" s="7" t="s">
        <v>41</v>
      </c>
      <c r="B23" s="42">
        <v>10</v>
      </c>
      <c r="C23" s="43">
        <v>58</v>
      </c>
      <c r="D23" s="45">
        <f t="shared" si="12"/>
        <v>580</v>
      </c>
      <c r="E23" s="10" t="s">
        <v>36</v>
      </c>
      <c r="F23" s="32">
        <f t="shared" si="13"/>
        <v>5.1780000000000003E-3</v>
      </c>
      <c r="G23" s="33">
        <v>1</v>
      </c>
      <c r="H23" s="15">
        <f t="shared" si="18"/>
        <v>3.0032400000000004</v>
      </c>
      <c r="I23" s="15">
        <f t="shared" si="19"/>
        <v>3.0032400000000004</v>
      </c>
      <c r="J23" s="10">
        <f t="shared" si="20"/>
        <v>27.757224480270473</v>
      </c>
      <c r="K23" s="10">
        <f t="shared" si="14"/>
        <v>34.696530600338093</v>
      </c>
      <c r="L23" s="33">
        <f t="shared" si="21"/>
        <v>50</v>
      </c>
      <c r="M23" s="34">
        <v>30</v>
      </c>
      <c r="N23" s="10" t="str">
        <f t="shared" si="15"/>
        <v>1Ø1-1/4"</v>
      </c>
      <c r="O23" s="125" t="str">
        <f t="shared" si="16"/>
        <v>3x6+1x6+1x6T AL</v>
      </c>
      <c r="P23" s="125"/>
      <c r="Q23" s="39" t="b">
        <f t="shared" si="17"/>
        <v>1</v>
      </c>
      <c r="R23" s="1"/>
      <c r="S23" s="46"/>
      <c r="T23" s="46"/>
    </row>
    <row r="24" spans="1:20" ht="26.25" hidden="1">
      <c r="A24" s="7" t="s">
        <v>42</v>
      </c>
      <c r="B24" s="42">
        <v>10</v>
      </c>
      <c r="C24" s="43">
        <v>73</v>
      </c>
      <c r="D24" s="10">
        <f t="shared" si="12"/>
        <v>730</v>
      </c>
      <c r="E24" s="10" t="s">
        <v>36</v>
      </c>
      <c r="F24" s="32">
        <f t="shared" si="13"/>
        <v>5.1780000000000003E-3</v>
      </c>
      <c r="G24" s="33">
        <v>1</v>
      </c>
      <c r="H24" s="15">
        <f t="shared" si="18"/>
        <v>3.7799400000000003</v>
      </c>
      <c r="I24" s="15">
        <f t="shared" si="19"/>
        <v>3.7799400000000003</v>
      </c>
      <c r="J24" s="10">
        <f t="shared" si="20"/>
        <v>27.757224480270473</v>
      </c>
      <c r="K24" s="10">
        <f t="shared" si="14"/>
        <v>34.696530600338093</v>
      </c>
      <c r="L24" s="33">
        <f t="shared" si="21"/>
        <v>50</v>
      </c>
      <c r="M24" s="34">
        <v>30</v>
      </c>
      <c r="N24" s="10" t="str">
        <f t="shared" si="15"/>
        <v>1Ø1-1/4"</v>
      </c>
      <c r="O24" s="125" t="str">
        <f t="shared" si="16"/>
        <v>3x6+1x6+1x6T AL</v>
      </c>
      <c r="P24" s="125"/>
      <c r="Q24" s="39" t="b">
        <f t="shared" si="17"/>
        <v>1</v>
      </c>
      <c r="R24" s="1"/>
      <c r="S24" s="46"/>
      <c r="T24" s="46"/>
    </row>
    <row r="25" spans="1:20" hidden="1">
      <c r="A25" s="7" t="s">
        <v>43</v>
      </c>
      <c r="B25" s="42">
        <v>10</v>
      </c>
      <c r="C25" s="43">
        <v>72</v>
      </c>
      <c r="D25" s="47">
        <f t="shared" si="12"/>
        <v>720</v>
      </c>
      <c r="E25" s="10" t="s">
        <v>36</v>
      </c>
      <c r="F25" s="32">
        <f t="shared" si="13"/>
        <v>5.1780000000000003E-3</v>
      </c>
      <c r="G25" s="33">
        <v>1</v>
      </c>
      <c r="H25" s="15">
        <f t="shared" si="18"/>
        <v>3.7281600000000004</v>
      </c>
      <c r="I25" s="15">
        <f t="shared" si="19"/>
        <v>3.7281600000000004</v>
      </c>
      <c r="J25" s="10">
        <f t="shared" si="20"/>
        <v>27.757224480270473</v>
      </c>
      <c r="K25" s="10">
        <f t="shared" si="14"/>
        <v>34.696530600338093</v>
      </c>
      <c r="L25" s="33">
        <f t="shared" si="21"/>
        <v>50</v>
      </c>
      <c r="M25" s="34">
        <v>30</v>
      </c>
      <c r="N25" s="10" t="str">
        <f t="shared" si="15"/>
        <v>1Ø1-1/4"</v>
      </c>
      <c r="O25" s="125" t="str">
        <f t="shared" si="16"/>
        <v>3x6+1x6+1x6T AL</v>
      </c>
      <c r="P25" s="125"/>
      <c r="Q25" s="39" t="b">
        <f t="shared" si="17"/>
        <v>1</v>
      </c>
      <c r="R25" s="1"/>
      <c r="S25" s="46"/>
      <c r="T25" s="46"/>
    </row>
    <row r="26" spans="1:20" hidden="1">
      <c r="A26" s="7" t="s">
        <v>44</v>
      </c>
      <c r="B26" s="42">
        <v>10</v>
      </c>
      <c r="C26" s="43">
        <v>73</v>
      </c>
      <c r="D26" s="47">
        <f t="shared" si="12"/>
        <v>730</v>
      </c>
      <c r="E26" s="10" t="s">
        <v>36</v>
      </c>
      <c r="F26" s="32">
        <f t="shared" si="13"/>
        <v>5.1780000000000003E-3</v>
      </c>
      <c r="G26" s="33">
        <v>1</v>
      </c>
      <c r="H26" s="15">
        <f t="shared" si="18"/>
        <v>3.7799400000000003</v>
      </c>
      <c r="I26" s="15">
        <f t="shared" si="19"/>
        <v>3.7799400000000003</v>
      </c>
      <c r="J26" s="10">
        <f t="shared" si="20"/>
        <v>27.757224480270473</v>
      </c>
      <c r="K26" s="10">
        <f t="shared" si="14"/>
        <v>34.696530600338093</v>
      </c>
      <c r="L26" s="33">
        <f t="shared" si="21"/>
        <v>50</v>
      </c>
      <c r="M26" s="34">
        <v>30</v>
      </c>
      <c r="N26" s="10" t="str">
        <f t="shared" si="15"/>
        <v>1Ø1-1/4"</v>
      </c>
      <c r="O26" s="125" t="str">
        <f t="shared" si="16"/>
        <v>3x6+1x6+1x6T AL</v>
      </c>
      <c r="P26" s="125"/>
      <c r="Q26" s="39" t="b">
        <f t="shared" si="17"/>
        <v>1</v>
      </c>
      <c r="R26" s="1"/>
      <c r="S26" s="46"/>
      <c r="T26" s="46"/>
    </row>
    <row r="27" spans="1:20" hidden="1">
      <c r="A27" s="7" t="s">
        <v>45</v>
      </c>
      <c r="B27" s="42">
        <v>10</v>
      </c>
      <c r="C27" s="43">
        <v>74</v>
      </c>
      <c r="D27" s="47">
        <f t="shared" si="12"/>
        <v>740</v>
      </c>
      <c r="E27" s="10" t="s">
        <v>36</v>
      </c>
      <c r="F27" s="32">
        <f t="shared" si="13"/>
        <v>5.1780000000000003E-3</v>
      </c>
      <c r="G27" s="33">
        <v>1</v>
      </c>
      <c r="H27" s="15">
        <f t="shared" si="18"/>
        <v>3.8317200000000002</v>
      </c>
      <c r="I27" s="15">
        <f t="shared" si="19"/>
        <v>3.8317200000000002</v>
      </c>
      <c r="J27" s="10">
        <f t="shared" si="20"/>
        <v>27.757224480270473</v>
      </c>
      <c r="K27" s="10">
        <f t="shared" si="14"/>
        <v>34.696530600338093</v>
      </c>
      <c r="L27" s="33">
        <f t="shared" si="21"/>
        <v>50</v>
      </c>
      <c r="M27" s="34">
        <v>30</v>
      </c>
      <c r="N27" s="10" t="str">
        <f t="shared" si="15"/>
        <v>1Ø1-1/4"</v>
      </c>
      <c r="O27" s="125" t="str">
        <f t="shared" si="16"/>
        <v>3x6+1x6+1x6T AL</v>
      </c>
      <c r="P27" s="125"/>
      <c r="Q27" s="39" t="b">
        <f t="shared" si="17"/>
        <v>1</v>
      </c>
      <c r="R27" s="1"/>
      <c r="S27" s="46"/>
      <c r="T27" s="46"/>
    </row>
    <row r="28" spans="1:20" hidden="1">
      <c r="A28" s="7" t="s">
        <v>46</v>
      </c>
      <c r="B28" s="42">
        <v>10</v>
      </c>
      <c r="C28" s="43">
        <v>75</v>
      </c>
      <c r="D28" s="47">
        <f t="shared" si="12"/>
        <v>750</v>
      </c>
      <c r="E28" s="10" t="s">
        <v>36</v>
      </c>
      <c r="F28" s="32">
        <f t="shared" si="13"/>
        <v>5.1780000000000003E-3</v>
      </c>
      <c r="G28" s="33">
        <v>1</v>
      </c>
      <c r="H28" s="15">
        <f t="shared" si="18"/>
        <v>3.8835000000000002</v>
      </c>
      <c r="I28" s="15">
        <f t="shared" si="19"/>
        <v>3.8835000000000002</v>
      </c>
      <c r="J28" s="10">
        <f t="shared" si="20"/>
        <v>27.757224480270473</v>
      </c>
      <c r="K28" s="10">
        <f t="shared" si="14"/>
        <v>34.696530600338093</v>
      </c>
      <c r="L28" s="33">
        <f t="shared" si="21"/>
        <v>50</v>
      </c>
      <c r="M28" s="34">
        <v>30</v>
      </c>
      <c r="N28" s="10" t="str">
        <f t="shared" si="15"/>
        <v>1Ø1-1/4"</v>
      </c>
      <c r="O28" s="125" t="str">
        <f t="shared" si="16"/>
        <v>3x6+1x6+1x6T AL</v>
      </c>
      <c r="P28" s="125"/>
      <c r="Q28" s="39" t="b">
        <f t="shared" si="17"/>
        <v>1</v>
      </c>
      <c r="R28" s="1"/>
      <c r="S28" s="46"/>
      <c r="T28" s="46"/>
    </row>
    <row r="29" spans="1:20" hidden="1">
      <c r="A29" s="7" t="s">
        <v>47</v>
      </c>
      <c r="B29" s="42">
        <v>10</v>
      </c>
      <c r="C29" s="43">
        <v>76</v>
      </c>
      <c r="D29" s="47">
        <f t="shared" si="12"/>
        <v>760</v>
      </c>
      <c r="E29" s="10" t="s">
        <v>36</v>
      </c>
      <c r="F29" s="32">
        <f t="shared" si="13"/>
        <v>5.1780000000000003E-3</v>
      </c>
      <c r="G29" s="33">
        <v>1</v>
      </c>
      <c r="H29" s="15">
        <f t="shared" si="18"/>
        <v>3.9352800000000001</v>
      </c>
      <c r="I29" s="15">
        <f t="shared" si="19"/>
        <v>3.9352800000000001</v>
      </c>
      <c r="J29" s="10">
        <f t="shared" si="20"/>
        <v>27.757224480270473</v>
      </c>
      <c r="K29" s="10">
        <f t="shared" si="14"/>
        <v>34.696530600338093</v>
      </c>
      <c r="L29" s="33">
        <f t="shared" si="21"/>
        <v>50</v>
      </c>
      <c r="M29" s="34">
        <v>30</v>
      </c>
      <c r="N29" s="10" t="str">
        <f t="shared" si="15"/>
        <v>1Ø1-1/4"</v>
      </c>
      <c r="O29" s="125" t="str">
        <f t="shared" si="16"/>
        <v>3x6+1x6+1x6T AL</v>
      </c>
      <c r="P29" s="125"/>
      <c r="Q29" s="39" t="b">
        <f t="shared" si="17"/>
        <v>1</v>
      </c>
      <c r="R29" s="1"/>
      <c r="S29" s="46"/>
      <c r="T29" s="46"/>
    </row>
    <row r="30" spans="1:20" hidden="1">
      <c r="A30" s="7" t="s">
        <v>48</v>
      </c>
      <c r="B30" s="42">
        <v>10</v>
      </c>
      <c r="C30" s="43">
        <v>77</v>
      </c>
      <c r="D30" s="47">
        <f t="shared" si="12"/>
        <v>770</v>
      </c>
      <c r="E30" s="10" t="s">
        <v>36</v>
      </c>
      <c r="F30" s="32">
        <f t="shared" si="13"/>
        <v>5.1780000000000003E-3</v>
      </c>
      <c r="G30" s="33">
        <v>1</v>
      </c>
      <c r="H30" s="15">
        <f t="shared" si="18"/>
        <v>3.98706</v>
      </c>
      <c r="I30" s="15">
        <f t="shared" si="19"/>
        <v>3.98706</v>
      </c>
      <c r="J30" s="10">
        <f t="shared" si="20"/>
        <v>27.757224480270473</v>
      </c>
      <c r="K30" s="10">
        <f t="shared" si="14"/>
        <v>34.696530600338093</v>
      </c>
      <c r="L30" s="33">
        <f t="shared" si="21"/>
        <v>50</v>
      </c>
      <c r="M30" s="34">
        <v>30</v>
      </c>
      <c r="N30" s="10" t="str">
        <f t="shared" si="15"/>
        <v>1Ø1-1/4"</v>
      </c>
      <c r="O30" s="125" t="str">
        <f t="shared" si="16"/>
        <v>3x6+1x6+1x6T AL</v>
      </c>
      <c r="P30" s="125"/>
      <c r="Q30" s="39" t="b">
        <f t="shared" si="17"/>
        <v>1</v>
      </c>
      <c r="R30" s="1"/>
      <c r="S30" s="46"/>
      <c r="T30" s="46"/>
    </row>
    <row r="31" spans="1:20" hidden="1">
      <c r="A31" s="7" t="s">
        <v>49</v>
      </c>
      <c r="B31" s="42">
        <v>10</v>
      </c>
      <c r="C31" s="43">
        <v>78</v>
      </c>
      <c r="D31" s="45">
        <f t="shared" si="12"/>
        <v>780</v>
      </c>
      <c r="E31" s="10" t="s">
        <v>36</v>
      </c>
      <c r="F31" s="32">
        <f t="shared" si="13"/>
        <v>5.1780000000000003E-3</v>
      </c>
      <c r="G31" s="33">
        <v>1</v>
      </c>
      <c r="H31" s="15">
        <f t="shared" si="18"/>
        <v>4.0388400000000004</v>
      </c>
      <c r="I31" s="15">
        <f t="shared" si="19"/>
        <v>4.0388400000000004</v>
      </c>
      <c r="J31" s="10">
        <f t="shared" si="20"/>
        <v>27.757224480270473</v>
      </c>
      <c r="K31" s="10">
        <f t="shared" si="14"/>
        <v>34.696530600338093</v>
      </c>
      <c r="L31" s="33">
        <f t="shared" si="21"/>
        <v>50</v>
      </c>
      <c r="M31" s="34">
        <v>30</v>
      </c>
      <c r="N31" s="10" t="str">
        <f t="shared" si="15"/>
        <v>1Ø1-1/4"</v>
      </c>
      <c r="O31" s="125" t="str">
        <f t="shared" si="16"/>
        <v>3x6+1x6+1x6T AL</v>
      </c>
      <c r="P31" s="125"/>
      <c r="Q31" s="39" t="b">
        <f t="shared" si="17"/>
        <v>1</v>
      </c>
      <c r="R31" s="1"/>
      <c r="S31" s="46"/>
      <c r="T31" s="46"/>
    </row>
    <row r="32" spans="1:20" s="21" customFormat="1" ht="16.5" hidden="1" thickBot="1">
      <c r="A32" s="126" t="s">
        <v>50</v>
      </c>
      <c r="B32" s="127"/>
      <c r="C32" s="127"/>
      <c r="D32" s="127"/>
      <c r="E32" s="127"/>
      <c r="F32" s="127"/>
      <c r="G32" s="127"/>
      <c r="H32" s="127"/>
      <c r="I32" s="127"/>
      <c r="J32" s="127"/>
      <c r="K32" s="127"/>
      <c r="L32" s="127"/>
      <c r="M32" s="127"/>
      <c r="N32" s="127"/>
      <c r="O32" s="127"/>
      <c r="P32" s="128"/>
      <c r="Q32" s="19"/>
      <c r="R32" s="19"/>
      <c r="S32" s="19"/>
      <c r="T32" s="20"/>
    </row>
    <row r="33" spans="1:20" ht="38.25" hidden="1">
      <c r="A33" s="3" t="s">
        <v>51</v>
      </c>
      <c r="B33" s="4" t="s">
        <v>52</v>
      </c>
      <c r="C33" s="4" t="s">
        <v>2</v>
      </c>
      <c r="D33" s="4" t="s">
        <v>1</v>
      </c>
      <c r="E33" s="4" t="s">
        <v>3</v>
      </c>
      <c r="F33" s="4" t="s">
        <v>4</v>
      </c>
      <c r="G33" s="4" t="s">
        <v>6</v>
      </c>
      <c r="H33" s="41" t="s">
        <v>14</v>
      </c>
      <c r="I33" s="4" t="s">
        <v>7</v>
      </c>
      <c r="J33" s="4" t="s">
        <v>8</v>
      </c>
      <c r="K33" s="4" t="s">
        <v>34</v>
      </c>
      <c r="L33" s="26" t="s">
        <v>17</v>
      </c>
      <c r="M33" s="4" t="s">
        <v>16</v>
      </c>
      <c r="N33" s="4" t="s">
        <v>18</v>
      </c>
      <c r="O33" s="4" t="s">
        <v>11</v>
      </c>
      <c r="P33" s="48" t="s">
        <v>53</v>
      </c>
      <c r="Q33" s="28" t="s">
        <v>19</v>
      </c>
      <c r="R33" s="1"/>
      <c r="S33" s="1"/>
    </row>
    <row r="34" spans="1:20" hidden="1">
      <c r="A34" s="49">
        <v>1</v>
      </c>
      <c r="B34" s="50" t="s">
        <v>54</v>
      </c>
      <c r="C34" s="43">
        <v>45</v>
      </c>
      <c r="D34" s="42">
        <v>18</v>
      </c>
      <c r="E34" s="51">
        <f t="shared" ref="E34:E42" si="22">C34*D34</f>
        <v>810</v>
      </c>
      <c r="F34" s="10" t="s">
        <v>55</v>
      </c>
      <c r="G34" s="32">
        <f>+VLOOKUP(F34,$B$50:$D$79,3,FALSE)</f>
        <v>4.9211699999999999E-3</v>
      </c>
      <c r="H34" s="33">
        <v>1</v>
      </c>
      <c r="I34" s="10">
        <f>(G34*E34)/H34</f>
        <v>3.9861477000000001</v>
      </c>
      <c r="J34" s="10">
        <f>+I34</f>
        <v>3.9861477000000001</v>
      </c>
      <c r="K34" s="10">
        <f t="shared" ref="K34:K42" si="23">D34/(SQRT(3)*0.208)</f>
        <v>49.963004064486853</v>
      </c>
      <c r="L34" s="33">
        <f t="shared" ref="L34:L42" si="24">+VLOOKUP(F34,$B$50:$E$79,4,FALSE)*H34</f>
        <v>55</v>
      </c>
      <c r="M34" s="10">
        <f>K34*1.25</f>
        <v>62.453755080608566</v>
      </c>
      <c r="N34" s="34">
        <v>30</v>
      </c>
      <c r="O34" s="10" t="str">
        <f t="shared" ref="O34:O42" si="25">H34&amp;VLOOKUP(F34,$B$50:$F$79,5,FALSE)</f>
        <v>1Ø1"</v>
      </c>
      <c r="P34" s="40" t="str">
        <f>IF(H34=1,VLOOKUP(F34,$B$50:$H$79,6,FALSE)&amp;"+"&amp;VLOOKUP(F34,$B$50:$H$79,7,FALSE),H34&amp;"("&amp;VLOOKUP(F34,$B$50:$H$79,6,FALSE)&amp;")+"&amp;VLOOKUP(F34,$B$50:$H$79,7,FALSE))</f>
        <v>3x8+1x8+1x8T CU</v>
      </c>
      <c r="Q34" s="39" t="b">
        <f t="shared" ref="Q34:Q42" si="26">+L34&gt;K34</f>
        <v>1</v>
      </c>
      <c r="R34" s="1"/>
      <c r="S34" s="1"/>
      <c r="T34" s="1"/>
    </row>
    <row r="35" spans="1:20" hidden="1">
      <c r="A35" s="49">
        <v>2</v>
      </c>
      <c r="B35" s="50" t="s">
        <v>56</v>
      </c>
      <c r="C35" s="43">
        <v>5</v>
      </c>
      <c r="D35" s="42">
        <v>9</v>
      </c>
      <c r="E35" s="51">
        <f t="shared" si="22"/>
        <v>45</v>
      </c>
      <c r="F35" s="10" t="s">
        <v>36</v>
      </c>
      <c r="G35" s="32">
        <f t="shared" ref="G35:G42" si="27">+VLOOKUP(F35,$B$50:$D$79,3,FALSE)</f>
        <v>5.1780000000000003E-3</v>
      </c>
      <c r="H35" s="33">
        <v>1</v>
      </c>
      <c r="I35" s="10">
        <f t="shared" ref="I35:I42" si="28">(G35*E35)/H35</f>
        <v>0.23301000000000002</v>
      </c>
      <c r="J35" s="10">
        <f t="shared" ref="J35:J42" si="29">+I35</f>
        <v>0.23301000000000002</v>
      </c>
      <c r="K35" s="10">
        <f t="shared" si="23"/>
        <v>24.981502032243426</v>
      </c>
      <c r="L35" s="33">
        <f t="shared" si="24"/>
        <v>50</v>
      </c>
      <c r="M35" s="10">
        <f t="shared" ref="M35:M42" si="30">K35*1.25</f>
        <v>31.226877540304283</v>
      </c>
      <c r="N35" s="34">
        <v>30</v>
      </c>
      <c r="O35" s="10" t="str">
        <f t="shared" si="25"/>
        <v>1Ø1-1/4"</v>
      </c>
      <c r="P35" s="40" t="str">
        <f t="shared" ref="P35:P42" si="31">IF(H35=1,VLOOKUP(F35,$B$50:$H$79,6,FALSE)&amp;"+"&amp;VLOOKUP(F35,$B$50:$H$79,7,FALSE),H35&amp;"("&amp;VLOOKUP(F35,$B$50:$H$79,6,FALSE)&amp;")+"&amp;VLOOKUP(F35,$B$50:$H$79,7,FALSE))</f>
        <v>3x6+1x6+1x6T AL</v>
      </c>
      <c r="Q35" s="39" t="b">
        <f t="shared" si="26"/>
        <v>1</v>
      </c>
      <c r="R35" s="1"/>
      <c r="S35" s="1"/>
      <c r="T35" s="1"/>
    </row>
    <row r="36" spans="1:20" hidden="1">
      <c r="A36" s="49">
        <v>3</v>
      </c>
      <c r="B36" s="50" t="s">
        <v>57</v>
      </c>
      <c r="C36" s="43">
        <v>40</v>
      </c>
      <c r="D36" s="42">
        <v>9</v>
      </c>
      <c r="E36" s="51">
        <f>C36*D36</f>
        <v>360</v>
      </c>
      <c r="F36" s="10" t="s">
        <v>36</v>
      </c>
      <c r="G36" s="32">
        <f t="shared" si="27"/>
        <v>5.1780000000000003E-3</v>
      </c>
      <c r="H36" s="33">
        <v>1</v>
      </c>
      <c r="I36" s="10">
        <f t="shared" si="28"/>
        <v>1.8640800000000002</v>
      </c>
      <c r="J36" s="10">
        <f t="shared" si="29"/>
        <v>1.8640800000000002</v>
      </c>
      <c r="K36" s="10">
        <f t="shared" si="23"/>
        <v>24.981502032243426</v>
      </c>
      <c r="L36" s="33">
        <f t="shared" si="24"/>
        <v>50</v>
      </c>
      <c r="M36" s="10">
        <f t="shared" si="30"/>
        <v>31.226877540304283</v>
      </c>
      <c r="N36" s="34">
        <v>30</v>
      </c>
      <c r="O36" s="10" t="str">
        <f t="shared" si="25"/>
        <v>1Ø1-1/4"</v>
      </c>
      <c r="P36" s="40" t="str">
        <f t="shared" si="31"/>
        <v>3x6+1x6+1x6T AL</v>
      </c>
      <c r="Q36" s="39" t="b">
        <f t="shared" si="26"/>
        <v>1</v>
      </c>
      <c r="R36" s="1"/>
      <c r="S36" s="1"/>
      <c r="T36" s="1"/>
    </row>
    <row r="37" spans="1:20" hidden="1">
      <c r="A37" s="49">
        <v>4</v>
      </c>
      <c r="B37" s="50" t="s">
        <v>58</v>
      </c>
      <c r="C37" s="43">
        <v>20</v>
      </c>
      <c r="D37" s="42">
        <v>9</v>
      </c>
      <c r="E37" s="51">
        <f t="shared" si="22"/>
        <v>180</v>
      </c>
      <c r="F37" s="10" t="s">
        <v>36</v>
      </c>
      <c r="G37" s="32">
        <f t="shared" si="27"/>
        <v>5.1780000000000003E-3</v>
      </c>
      <c r="H37" s="33">
        <v>1</v>
      </c>
      <c r="I37" s="10">
        <f t="shared" si="28"/>
        <v>0.93204000000000009</v>
      </c>
      <c r="J37" s="10">
        <f t="shared" si="29"/>
        <v>0.93204000000000009</v>
      </c>
      <c r="K37" s="10">
        <f t="shared" si="23"/>
        <v>24.981502032243426</v>
      </c>
      <c r="L37" s="33">
        <f t="shared" si="24"/>
        <v>50</v>
      </c>
      <c r="M37" s="10">
        <f t="shared" si="30"/>
        <v>31.226877540304283</v>
      </c>
      <c r="N37" s="34">
        <v>30</v>
      </c>
      <c r="O37" s="10" t="str">
        <f t="shared" si="25"/>
        <v>1Ø1-1/4"</v>
      </c>
      <c r="P37" s="40" t="str">
        <f t="shared" si="31"/>
        <v>3x6+1x6+1x6T AL</v>
      </c>
      <c r="Q37" s="39" t="b">
        <f t="shared" si="26"/>
        <v>1</v>
      </c>
      <c r="R37" s="1"/>
      <c r="S37" s="1"/>
      <c r="T37" s="1"/>
    </row>
    <row r="38" spans="1:20" hidden="1">
      <c r="A38" s="49">
        <v>5</v>
      </c>
      <c r="B38" s="50" t="s">
        <v>59</v>
      </c>
      <c r="C38" s="43">
        <v>25</v>
      </c>
      <c r="D38" s="42">
        <v>9</v>
      </c>
      <c r="E38" s="51">
        <f t="shared" si="22"/>
        <v>225</v>
      </c>
      <c r="F38" s="10" t="s">
        <v>36</v>
      </c>
      <c r="G38" s="32">
        <f t="shared" si="27"/>
        <v>5.1780000000000003E-3</v>
      </c>
      <c r="H38" s="33">
        <v>1</v>
      </c>
      <c r="I38" s="10">
        <f t="shared" si="28"/>
        <v>1.1650500000000001</v>
      </c>
      <c r="J38" s="10">
        <f t="shared" si="29"/>
        <v>1.1650500000000001</v>
      </c>
      <c r="K38" s="10">
        <f t="shared" si="23"/>
        <v>24.981502032243426</v>
      </c>
      <c r="L38" s="33">
        <f t="shared" si="24"/>
        <v>50</v>
      </c>
      <c r="M38" s="10">
        <f t="shared" si="30"/>
        <v>31.226877540304283</v>
      </c>
      <c r="N38" s="34">
        <v>30</v>
      </c>
      <c r="O38" s="10" t="str">
        <f t="shared" si="25"/>
        <v>1Ø1-1/4"</v>
      </c>
      <c r="P38" s="40" t="str">
        <f t="shared" si="31"/>
        <v>3x6+1x6+1x6T AL</v>
      </c>
      <c r="Q38" s="39" t="b">
        <f t="shared" si="26"/>
        <v>1</v>
      </c>
      <c r="R38" s="1"/>
      <c r="S38" s="1"/>
      <c r="T38" s="1"/>
    </row>
    <row r="39" spans="1:20" hidden="1">
      <c r="A39" s="49">
        <v>6</v>
      </c>
      <c r="B39" s="50" t="s">
        <v>60</v>
      </c>
      <c r="C39" s="43">
        <v>41</v>
      </c>
      <c r="D39" s="42">
        <v>9</v>
      </c>
      <c r="E39" s="51">
        <f t="shared" si="22"/>
        <v>369</v>
      </c>
      <c r="F39" s="10" t="s">
        <v>36</v>
      </c>
      <c r="G39" s="32">
        <f t="shared" si="27"/>
        <v>5.1780000000000003E-3</v>
      </c>
      <c r="H39" s="33">
        <v>1</v>
      </c>
      <c r="I39" s="10">
        <f t="shared" si="28"/>
        <v>1.9106820000000002</v>
      </c>
      <c r="J39" s="10">
        <f t="shared" si="29"/>
        <v>1.9106820000000002</v>
      </c>
      <c r="K39" s="10">
        <f t="shared" si="23"/>
        <v>24.981502032243426</v>
      </c>
      <c r="L39" s="33">
        <f t="shared" si="24"/>
        <v>50</v>
      </c>
      <c r="M39" s="10">
        <f t="shared" si="30"/>
        <v>31.226877540304283</v>
      </c>
      <c r="N39" s="34">
        <v>30</v>
      </c>
      <c r="O39" s="10" t="str">
        <f t="shared" si="25"/>
        <v>1Ø1-1/4"</v>
      </c>
      <c r="P39" s="40" t="str">
        <f t="shared" si="31"/>
        <v>3x6+1x6+1x6T AL</v>
      </c>
      <c r="Q39" s="39" t="b">
        <f t="shared" si="26"/>
        <v>1</v>
      </c>
      <c r="R39" s="1"/>
      <c r="S39" s="1"/>
      <c r="T39" s="1"/>
    </row>
    <row r="40" spans="1:20" hidden="1">
      <c r="A40" s="49">
        <v>7</v>
      </c>
      <c r="B40" s="50" t="s">
        <v>61</v>
      </c>
      <c r="C40" s="43">
        <v>35</v>
      </c>
      <c r="D40" s="42">
        <v>9</v>
      </c>
      <c r="E40" s="51">
        <f t="shared" si="22"/>
        <v>315</v>
      </c>
      <c r="F40" s="10" t="s">
        <v>36</v>
      </c>
      <c r="G40" s="32">
        <f t="shared" si="27"/>
        <v>5.1780000000000003E-3</v>
      </c>
      <c r="H40" s="33">
        <v>1</v>
      </c>
      <c r="I40" s="10">
        <f t="shared" si="28"/>
        <v>1.63107</v>
      </c>
      <c r="J40" s="10">
        <f t="shared" si="29"/>
        <v>1.63107</v>
      </c>
      <c r="K40" s="10">
        <f t="shared" si="23"/>
        <v>24.981502032243426</v>
      </c>
      <c r="L40" s="33">
        <f t="shared" si="24"/>
        <v>50</v>
      </c>
      <c r="M40" s="10">
        <f t="shared" si="30"/>
        <v>31.226877540304283</v>
      </c>
      <c r="N40" s="34">
        <v>30</v>
      </c>
      <c r="O40" s="10" t="str">
        <f t="shared" si="25"/>
        <v>1Ø1-1/4"</v>
      </c>
      <c r="P40" s="40" t="str">
        <f t="shared" si="31"/>
        <v>3x6+1x6+1x6T AL</v>
      </c>
      <c r="Q40" s="39" t="b">
        <f t="shared" si="26"/>
        <v>1</v>
      </c>
      <c r="R40" s="1"/>
      <c r="S40" s="1"/>
      <c r="T40" s="1"/>
    </row>
    <row r="41" spans="1:20" hidden="1">
      <c r="A41" s="49">
        <v>8</v>
      </c>
      <c r="B41" s="50" t="s">
        <v>62</v>
      </c>
      <c r="C41" s="43">
        <v>38</v>
      </c>
      <c r="D41" s="42">
        <v>9</v>
      </c>
      <c r="E41" s="51">
        <f t="shared" si="22"/>
        <v>342</v>
      </c>
      <c r="F41" s="10" t="s">
        <v>36</v>
      </c>
      <c r="G41" s="32">
        <f t="shared" si="27"/>
        <v>5.1780000000000003E-3</v>
      </c>
      <c r="H41" s="33">
        <v>1</v>
      </c>
      <c r="I41" s="10">
        <f t="shared" si="28"/>
        <v>1.7708760000000001</v>
      </c>
      <c r="J41" s="10">
        <f t="shared" si="29"/>
        <v>1.7708760000000001</v>
      </c>
      <c r="K41" s="10">
        <f t="shared" si="23"/>
        <v>24.981502032243426</v>
      </c>
      <c r="L41" s="33">
        <f t="shared" si="24"/>
        <v>50</v>
      </c>
      <c r="M41" s="10">
        <f t="shared" si="30"/>
        <v>31.226877540304283</v>
      </c>
      <c r="N41" s="34">
        <v>30</v>
      </c>
      <c r="O41" s="10" t="str">
        <f t="shared" si="25"/>
        <v>1Ø1-1/4"</v>
      </c>
      <c r="P41" s="40" t="str">
        <f t="shared" si="31"/>
        <v>3x6+1x6+1x6T AL</v>
      </c>
      <c r="Q41" s="39" t="b">
        <f t="shared" si="26"/>
        <v>1</v>
      </c>
      <c r="R41" s="1"/>
      <c r="S41" s="1"/>
      <c r="T41" s="1"/>
    </row>
    <row r="42" spans="1:20" hidden="1">
      <c r="A42" s="49">
        <v>9</v>
      </c>
      <c r="B42" s="50" t="s">
        <v>63</v>
      </c>
      <c r="C42" s="52">
        <v>47</v>
      </c>
      <c r="D42" s="53">
        <v>9</v>
      </c>
      <c r="E42" s="51">
        <f t="shared" si="22"/>
        <v>423</v>
      </c>
      <c r="F42" s="10" t="s">
        <v>36</v>
      </c>
      <c r="G42" s="32">
        <f t="shared" si="27"/>
        <v>5.1780000000000003E-3</v>
      </c>
      <c r="H42" s="33">
        <v>1</v>
      </c>
      <c r="I42" s="10">
        <f t="shared" si="28"/>
        <v>2.1902940000000002</v>
      </c>
      <c r="J42" s="10">
        <f t="shared" si="29"/>
        <v>2.1902940000000002</v>
      </c>
      <c r="K42" s="10">
        <f t="shared" si="23"/>
        <v>24.981502032243426</v>
      </c>
      <c r="L42" s="33">
        <f t="shared" si="24"/>
        <v>50</v>
      </c>
      <c r="M42" s="10">
        <f t="shared" si="30"/>
        <v>31.226877540304283</v>
      </c>
      <c r="N42" s="34">
        <v>30</v>
      </c>
      <c r="O42" s="10" t="str">
        <f t="shared" si="25"/>
        <v>1Ø1-1/4"</v>
      </c>
      <c r="P42" s="40" t="str">
        <f t="shared" si="31"/>
        <v>3x6+1x6+1x6T AL</v>
      </c>
      <c r="Q42" s="39" t="b">
        <f t="shared" si="26"/>
        <v>1</v>
      </c>
      <c r="R42" s="1"/>
      <c r="S42" s="1"/>
      <c r="T42" s="1"/>
    </row>
    <row r="43" spans="1:20">
      <c r="Q43" s="1"/>
      <c r="R43" s="1"/>
      <c r="S43" s="1"/>
      <c r="T43" s="1"/>
    </row>
    <row r="44" spans="1:20" s="21" customFormat="1" ht="15.75">
      <c r="A44" s="59"/>
      <c r="B44" s="60"/>
      <c r="C44" s="60"/>
      <c r="D44" s="60"/>
      <c r="E44" s="60"/>
      <c r="F44" s="61"/>
      <c r="G44" s="62"/>
      <c r="H44" s="62"/>
      <c r="I44" s="62"/>
      <c r="J44" s="62"/>
      <c r="K44" s="63" t="s">
        <v>158</v>
      </c>
      <c r="L44" s="63"/>
      <c r="M44" s="63"/>
      <c r="N44" s="62"/>
      <c r="O44" s="64"/>
      <c r="P44" s="20"/>
      <c r="Q44" s="19"/>
      <c r="R44" s="19"/>
      <c r="S44" s="19"/>
      <c r="T44" s="19"/>
    </row>
    <row r="45" spans="1:20" s="21" customFormat="1">
      <c r="A45" s="59"/>
      <c r="B45" s="65" t="s">
        <v>64</v>
      </c>
      <c r="C45" s="61"/>
      <c r="D45" s="66" t="s">
        <v>199</v>
      </c>
      <c r="E45" s="61"/>
      <c r="F45" s="61"/>
      <c r="G45" s="62"/>
      <c r="H45" s="62"/>
      <c r="I45" s="62"/>
      <c r="J45" s="62"/>
      <c r="K45" s="63"/>
      <c r="L45" s="63"/>
      <c r="M45" s="63"/>
      <c r="N45" s="62"/>
      <c r="O45" s="64"/>
      <c r="P45" s="20"/>
      <c r="Q45" s="19"/>
      <c r="R45" s="19"/>
      <c r="S45" s="19"/>
      <c r="T45" s="19"/>
    </row>
    <row r="46" spans="1:20" s="21" customFormat="1" ht="15.75" thickBot="1">
      <c r="A46" s="59"/>
      <c r="B46" s="65" t="s">
        <v>65</v>
      </c>
      <c r="C46" s="61"/>
      <c r="D46" s="129" t="s">
        <v>160</v>
      </c>
      <c r="E46" s="129"/>
      <c r="F46" s="129"/>
      <c r="G46" s="62"/>
      <c r="H46" s="62"/>
      <c r="I46" s="62"/>
      <c r="J46" s="62"/>
      <c r="K46" s="67" t="s">
        <v>66</v>
      </c>
      <c r="L46" s="67"/>
      <c r="M46" s="67"/>
      <c r="N46" s="68"/>
      <c r="O46" s="69"/>
      <c r="P46" s="20"/>
      <c r="Q46" s="19"/>
      <c r="R46" s="19"/>
      <c r="S46" s="19"/>
      <c r="T46" s="19"/>
    </row>
    <row r="47" spans="1:20" s="21" customFormat="1">
      <c r="A47" s="59"/>
      <c r="B47" s="62"/>
      <c r="C47" s="62"/>
      <c r="D47" s="62"/>
      <c r="E47" s="64"/>
      <c r="F47" s="62"/>
      <c r="G47" s="62"/>
      <c r="H47" s="62"/>
      <c r="I47" s="62"/>
      <c r="J47" s="62"/>
      <c r="K47" s="63" t="s">
        <v>159</v>
      </c>
      <c r="L47" s="63"/>
      <c r="M47" s="70"/>
      <c r="N47" s="62"/>
      <c r="O47" s="64"/>
      <c r="P47" s="20"/>
      <c r="Q47" s="20"/>
      <c r="R47" s="20"/>
      <c r="S47" s="20"/>
      <c r="T47" s="20"/>
    </row>
    <row r="48" spans="1:20">
      <c r="C48" s="71"/>
    </row>
    <row r="49" spans="1:16">
      <c r="A49" s="72"/>
      <c r="B49" s="73" t="s">
        <v>67</v>
      </c>
      <c r="C49" s="74" t="s">
        <v>68</v>
      </c>
      <c r="D49" s="73" t="s">
        <v>69</v>
      </c>
      <c r="E49" s="73" t="s">
        <v>70</v>
      </c>
      <c r="F49" s="75" t="s">
        <v>71</v>
      </c>
      <c r="G49" s="75" t="s">
        <v>72</v>
      </c>
      <c r="H49" s="75" t="s">
        <v>73</v>
      </c>
      <c r="N49" s="76"/>
      <c r="O49" s="77"/>
      <c r="P49" s="76"/>
    </row>
    <row r="50" spans="1:16">
      <c r="A50" s="78"/>
      <c r="B50" s="79" t="s">
        <v>74</v>
      </c>
      <c r="C50" s="80" t="s">
        <v>25</v>
      </c>
      <c r="D50" s="81">
        <v>3.7040537000000001E-4</v>
      </c>
      <c r="E50" s="80">
        <v>350</v>
      </c>
      <c r="F50" s="80" t="s">
        <v>75</v>
      </c>
      <c r="G50" s="82" t="s">
        <v>76</v>
      </c>
      <c r="H50" s="82" t="s">
        <v>77</v>
      </c>
      <c r="N50" s="73"/>
      <c r="O50" s="73"/>
      <c r="P50" s="76"/>
    </row>
    <row r="51" spans="1:16">
      <c r="A51" s="78"/>
      <c r="B51" s="79" t="s">
        <v>21</v>
      </c>
      <c r="C51" s="80" t="s">
        <v>26</v>
      </c>
      <c r="D51" s="81">
        <v>4.8873299999999998E-4</v>
      </c>
      <c r="E51" s="80">
        <v>294</v>
      </c>
      <c r="F51" s="80" t="s">
        <v>75</v>
      </c>
      <c r="G51" s="82" t="s">
        <v>78</v>
      </c>
      <c r="H51" s="82" t="s">
        <v>79</v>
      </c>
      <c r="M51" s="57">
        <f>41.01/0.86</f>
        <v>47.686046511627907</v>
      </c>
      <c r="N51" s="73"/>
      <c r="O51" s="73"/>
      <c r="P51" s="76"/>
    </row>
    <row r="52" spans="1:16">
      <c r="A52" s="78"/>
      <c r="B52" s="79" t="s">
        <v>22</v>
      </c>
      <c r="C52" s="80" t="s">
        <v>20</v>
      </c>
      <c r="D52" s="81">
        <v>7.1123300000000003E-4</v>
      </c>
      <c r="E52" s="80">
        <v>220</v>
      </c>
      <c r="F52" s="80" t="s">
        <v>80</v>
      </c>
      <c r="G52" s="82" t="s">
        <v>81</v>
      </c>
      <c r="H52" s="82" t="s">
        <v>82</v>
      </c>
      <c r="N52" s="73"/>
      <c r="O52" s="73"/>
      <c r="P52" s="76"/>
    </row>
    <row r="53" spans="1:16">
      <c r="A53" s="78"/>
      <c r="B53" s="79" t="s">
        <v>23</v>
      </c>
      <c r="C53" s="80" t="s">
        <v>28</v>
      </c>
      <c r="D53" s="81">
        <v>1.1573200000000001E-3</v>
      </c>
      <c r="E53" s="80">
        <v>183</v>
      </c>
      <c r="F53" s="80" t="s">
        <v>80</v>
      </c>
      <c r="G53" s="82" t="s">
        <v>83</v>
      </c>
      <c r="H53" s="82" t="s">
        <v>82</v>
      </c>
      <c r="N53" s="73"/>
      <c r="O53" s="73"/>
      <c r="P53" s="76"/>
    </row>
    <row r="54" spans="1:16">
      <c r="A54" s="78"/>
      <c r="B54" s="79" t="s">
        <v>24</v>
      </c>
      <c r="C54" s="80" t="s">
        <v>31</v>
      </c>
      <c r="D54" s="81">
        <v>3.0873210000000001E-3</v>
      </c>
      <c r="E54" s="80">
        <v>88</v>
      </c>
      <c r="F54" s="80" t="s">
        <v>84</v>
      </c>
      <c r="G54" s="82" t="s">
        <v>85</v>
      </c>
      <c r="H54" s="82" t="s">
        <v>86</v>
      </c>
      <c r="N54" s="73"/>
      <c r="O54" s="77"/>
      <c r="P54" s="76"/>
    </row>
    <row r="55" spans="1:16">
      <c r="A55" s="78"/>
      <c r="B55" s="80" t="s">
        <v>25</v>
      </c>
      <c r="C55" s="80" t="s">
        <v>25</v>
      </c>
      <c r="D55" s="81">
        <v>3.5441599999999998E-4</v>
      </c>
      <c r="E55" s="80">
        <v>310</v>
      </c>
      <c r="F55" s="80" t="s">
        <v>75</v>
      </c>
      <c r="G55" s="83" t="s">
        <v>87</v>
      </c>
      <c r="H55" s="84" t="s">
        <v>88</v>
      </c>
      <c r="N55" s="76"/>
      <c r="O55" s="85"/>
      <c r="P55" s="76"/>
    </row>
    <row r="56" spans="1:16">
      <c r="A56" s="78"/>
      <c r="B56" s="80" t="s">
        <v>26</v>
      </c>
      <c r="C56" s="80" t="s">
        <v>26</v>
      </c>
      <c r="D56" s="81">
        <v>4.2236999999999998E-4</v>
      </c>
      <c r="E56" s="80">
        <v>270</v>
      </c>
      <c r="F56" s="80" t="s">
        <v>75</v>
      </c>
      <c r="G56" s="83" t="s">
        <v>89</v>
      </c>
      <c r="H56" s="84" t="s">
        <v>88</v>
      </c>
      <c r="N56" s="76"/>
      <c r="O56" s="85"/>
      <c r="P56" s="76"/>
    </row>
    <row r="57" spans="1:16">
      <c r="A57" s="78"/>
      <c r="B57" s="80" t="s">
        <v>20</v>
      </c>
      <c r="C57" s="80" t="s">
        <v>20</v>
      </c>
      <c r="D57" s="81">
        <v>4.7107099999999999E-4</v>
      </c>
      <c r="E57" s="80">
        <v>250</v>
      </c>
      <c r="F57" s="80" t="s">
        <v>80</v>
      </c>
      <c r="G57" s="83" t="s">
        <v>90</v>
      </c>
      <c r="H57" s="84" t="s">
        <v>88</v>
      </c>
      <c r="N57" s="76"/>
      <c r="O57" s="85"/>
      <c r="P57" s="76"/>
    </row>
    <row r="58" spans="1:16">
      <c r="A58" s="78"/>
      <c r="B58" s="80" t="s">
        <v>27</v>
      </c>
      <c r="C58" s="80" t="s">
        <v>27</v>
      </c>
      <c r="D58" s="81">
        <v>6.2590400000000004E-4</v>
      </c>
      <c r="E58" s="80">
        <v>205</v>
      </c>
      <c r="F58" s="80" t="s">
        <v>80</v>
      </c>
      <c r="G58" s="83" t="s">
        <v>91</v>
      </c>
      <c r="H58" s="84" t="s">
        <v>92</v>
      </c>
      <c r="N58" s="76"/>
      <c r="O58" s="85"/>
      <c r="P58" s="76"/>
    </row>
    <row r="59" spans="1:16">
      <c r="A59" s="78"/>
      <c r="B59" s="80" t="s">
        <v>28</v>
      </c>
      <c r="C59" s="80" t="s">
        <v>28</v>
      </c>
      <c r="D59" s="81">
        <v>7.2183399999999997E-4</v>
      </c>
      <c r="E59" s="80">
        <v>180</v>
      </c>
      <c r="F59" s="80" t="s">
        <v>80</v>
      </c>
      <c r="G59" s="83" t="s">
        <v>93</v>
      </c>
      <c r="H59" s="84" t="s">
        <v>92</v>
      </c>
      <c r="N59" s="76"/>
      <c r="O59" s="85"/>
      <c r="P59" s="76"/>
    </row>
    <row r="60" spans="1:16">
      <c r="A60" s="78"/>
      <c r="B60" s="80" t="s">
        <v>29</v>
      </c>
      <c r="C60" s="80" t="s">
        <v>29</v>
      </c>
      <c r="D60" s="81">
        <v>1.0969E-3</v>
      </c>
      <c r="E60" s="80">
        <v>135</v>
      </c>
      <c r="F60" s="80" t="s">
        <v>80</v>
      </c>
      <c r="G60" s="83" t="s">
        <v>94</v>
      </c>
      <c r="H60" s="84" t="s">
        <v>95</v>
      </c>
      <c r="N60" s="76"/>
      <c r="O60" s="85"/>
      <c r="P60" s="76"/>
    </row>
    <row r="61" spans="1:16">
      <c r="A61" s="78"/>
      <c r="B61" s="80" t="s">
        <v>96</v>
      </c>
      <c r="C61" s="80" t="s">
        <v>96</v>
      </c>
      <c r="D61" s="81">
        <v>1.3599E-3</v>
      </c>
      <c r="E61" s="80">
        <v>120</v>
      </c>
      <c r="F61" s="80" t="s">
        <v>84</v>
      </c>
      <c r="G61" s="83" t="s">
        <v>97</v>
      </c>
      <c r="H61" s="84" t="s">
        <v>98</v>
      </c>
      <c r="N61" s="76"/>
      <c r="O61" s="85"/>
      <c r="P61" s="76"/>
    </row>
    <row r="62" spans="1:16">
      <c r="A62" s="78"/>
      <c r="B62" s="80" t="s">
        <v>31</v>
      </c>
      <c r="C62" s="80" t="s">
        <v>31</v>
      </c>
      <c r="D62" s="81">
        <v>2.1053500000000002E-3</v>
      </c>
      <c r="E62" s="80">
        <v>90</v>
      </c>
      <c r="F62" s="80" t="s">
        <v>84</v>
      </c>
      <c r="G62" s="83" t="s">
        <v>99</v>
      </c>
      <c r="H62" s="84" t="s">
        <v>98</v>
      </c>
      <c r="N62" s="76"/>
      <c r="O62" s="85"/>
      <c r="P62" s="76"/>
    </row>
    <row r="63" spans="1:16">
      <c r="A63" s="78"/>
      <c r="B63" s="80" t="s">
        <v>32</v>
      </c>
      <c r="C63" s="80" t="s">
        <v>32</v>
      </c>
      <c r="D63" s="81">
        <v>3.2924199999999999E-3</v>
      </c>
      <c r="E63" s="80">
        <v>65</v>
      </c>
      <c r="F63" s="80" t="s">
        <v>100</v>
      </c>
      <c r="G63" s="83" t="s">
        <v>101</v>
      </c>
      <c r="H63" s="84" t="s">
        <v>98</v>
      </c>
      <c r="N63" s="76"/>
      <c r="O63" s="85"/>
      <c r="P63" s="76"/>
    </row>
    <row r="64" spans="1:16">
      <c r="A64" s="78"/>
      <c r="B64" s="80" t="s">
        <v>36</v>
      </c>
      <c r="C64" s="80" t="s">
        <v>36</v>
      </c>
      <c r="D64" s="81">
        <v>5.1780000000000003E-3</v>
      </c>
      <c r="E64" s="80">
        <v>50</v>
      </c>
      <c r="F64" s="80" t="s">
        <v>102</v>
      </c>
      <c r="G64" s="83" t="s">
        <v>103</v>
      </c>
      <c r="H64" s="84" t="s">
        <v>98</v>
      </c>
      <c r="N64" s="76"/>
      <c r="O64" s="85"/>
      <c r="P64" s="76"/>
    </row>
    <row r="65" spans="1:16">
      <c r="A65" s="78"/>
      <c r="B65" s="80" t="s">
        <v>104</v>
      </c>
      <c r="C65" s="80" t="s">
        <v>104</v>
      </c>
      <c r="D65" s="81">
        <v>8.1704700000000009E-3</v>
      </c>
      <c r="E65" s="80">
        <v>40</v>
      </c>
      <c r="F65" s="80" t="s">
        <v>105</v>
      </c>
      <c r="G65" s="83" t="s">
        <v>106</v>
      </c>
      <c r="H65" s="84" t="s">
        <v>107</v>
      </c>
      <c r="N65" s="76"/>
      <c r="O65" s="85"/>
      <c r="P65" s="76"/>
    </row>
    <row r="66" spans="1:16">
      <c r="A66" s="78"/>
      <c r="B66" s="80" t="s">
        <v>108</v>
      </c>
      <c r="C66" s="80" t="s">
        <v>109</v>
      </c>
      <c r="D66" s="81">
        <v>2.6562899999999997E-4</v>
      </c>
      <c r="E66" s="80">
        <v>450</v>
      </c>
      <c r="F66" s="80" t="s">
        <v>75</v>
      </c>
      <c r="G66" s="83" t="s">
        <v>87</v>
      </c>
      <c r="H66" s="84" t="s">
        <v>110</v>
      </c>
      <c r="N66" s="73"/>
      <c r="O66" s="85"/>
      <c r="P66" s="76"/>
    </row>
    <row r="67" spans="1:16">
      <c r="A67" s="78"/>
      <c r="B67" s="80" t="s">
        <v>111</v>
      </c>
      <c r="C67" s="80" t="s">
        <v>112</v>
      </c>
      <c r="D67" s="81">
        <v>3.04584E-4</v>
      </c>
      <c r="E67" s="80">
        <v>380</v>
      </c>
      <c r="F67" s="80" t="s">
        <v>75</v>
      </c>
      <c r="G67" s="83" t="s">
        <v>89</v>
      </c>
      <c r="H67" s="84" t="s">
        <v>110</v>
      </c>
      <c r="N67" s="73"/>
      <c r="O67" s="85"/>
      <c r="P67" s="76"/>
    </row>
    <row r="68" spans="1:16">
      <c r="A68" s="78"/>
      <c r="B68" s="80" t="s">
        <v>113</v>
      </c>
      <c r="C68" s="80" t="s">
        <v>25</v>
      </c>
      <c r="D68" s="81">
        <v>3.3597899999999998E-4</v>
      </c>
      <c r="E68" s="80">
        <v>350</v>
      </c>
      <c r="F68" s="80" t="s">
        <v>80</v>
      </c>
      <c r="G68" s="83" t="s">
        <v>90</v>
      </c>
      <c r="H68" s="84" t="s">
        <v>114</v>
      </c>
      <c r="N68" s="73"/>
      <c r="O68" s="85"/>
      <c r="P68" s="76"/>
    </row>
    <row r="69" spans="1:16">
      <c r="A69" s="78"/>
      <c r="B69" s="80" t="s">
        <v>115</v>
      </c>
      <c r="C69" s="80" t="s">
        <v>26</v>
      </c>
      <c r="D69" s="81">
        <v>4.2766599999999999E-4</v>
      </c>
      <c r="E69" s="80">
        <v>290</v>
      </c>
      <c r="F69" s="80" t="s">
        <v>80</v>
      </c>
      <c r="G69" s="83" t="s">
        <v>91</v>
      </c>
      <c r="H69" s="84" t="s">
        <v>114</v>
      </c>
      <c r="N69" s="73"/>
      <c r="O69" s="85"/>
      <c r="P69" s="76"/>
    </row>
    <row r="70" spans="1:16">
      <c r="A70" s="78"/>
      <c r="B70" s="80" t="s">
        <v>116</v>
      </c>
      <c r="C70" s="80" t="s">
        <v>20</v>
      </c>
      <c r="D70" s="81">
        <v>4.8175900000000001E-4</v>
      </c>
      <c r="E70" s="80">
        <v>260</v>
      </c>
      <c r="F70" s="80" t="s">
        <v>80</v>
      </c>
      <c r="G70" s="83" t="s">
        <v>93</v>
      </c>
      <c r="H70" s="84" t="s">
        <v>114</v>
      </c>
      <c r="N70" s="73"/>
      <c r="O70" s="85"/>
      <c r="P70" s="76"/>
    </row>
    <row r="71" spans="1:16">
      <c r="A71" s="78"/>
      <c r="B71" s="80" t="s">
        <v>117</v>
      </c>
      <c r="C71" s="80" t="s">
        <v>28</v>
      </c>
      <c r="D71" s="81">
        <v>7.0927200000000005E-4</v>
      </c>
      <c r="E71" s="80">
        <v>195</v>
      </c>
      <c r="F71" s="80" t="s">
        <v>80</v>
      </c>
      <c r="G71" s="83" t="s">
        <v>94</v>
      </c>
      <c r="H71" s="84" t="s">
        <v>118</v>
      </c>
      <c r="N71" s="73"/>
      <c r="O71" s="85"/>
      <c r="P71" s="76"/>
    </row>
    <row r="72" spans="1:16">
      <c r="A72" s="78"/>
      <c r="B72" s="80" t="s">
        <v>30</v>
      </c>
      <c r="C72" s="80" t="s">
        <v>119</v>
      </c>
      <c r="D72" s="81">
        <v>8.6474100000000003E-4</v>
      </c>
      <c r="E72" s="80">
        <v>170</v>
      </c>
      <c r="F72" s="80" t="s">
        <v>84</v>
      </c>
      <c r="G72" s="83" t="s">
        <v>97</v>
      </c>
      <c r="H72" s="84" t="s">
        <v>120</v>
      </c>
      <c r="N72" s="73"/>
      <c r="O72" s="85"/>
      <c r="P72" s="76"/>
    </row>
    <row r="73" spans="1:16">
      <c r="A73" s="78"/>
      <c r="B73" s="80" t="s">
        <v>121</v>
      </c>
      <c r="C73" s="80" t="s">
        <v>96</v>
      </c>
      <c r="D73" s="81">
        <v>1.3076100000000001E-3</v>
      </c>
      <c r="E73" s="80">
        <v>130</v>
      </c>
      <c r="F73" s="80" t="s">
        <v>84</v>
      </c>
      <c r="G73" s="83" t="s">
        <v>99</v>
      </c>
      <c r="H73" s="84" t="s">
        <v>122</v>
      </c>
      <c r="N73" s="73"/>
      <c r="O73" s="85"/>
      <c r="P73" s="76"/>
    </row>
    <row r="74" spans="1:16">
      <c r="A74" s="78"/>
      <c r="B74" s="80" t="s">
        <v>123</v>
      </c>
      <c r="C74" s="80" t="s">
        <v>31</v>
      </c>
      <c r="D74" s="81">
        <v>2.0140100000000001E-3</v>
      </c>
      <c r="E74" s="80">
        <v>95</v>
      </c>
      <c r="F74" s="80" t="s">
        <v>100</v>
      </c>
      <c r="G74" s="83" t="s">
        <v>101</v>
      </c>
      <c r="H74" s="84" t="s">
        <v>122</v>
      </c>
      <c r="N74" s="73"/>
      <c r="O74" s="85"/>
      <c r="P74" s="76"/>
    </row>
    <row r="75" spans="1:16">
      <c r="A75" s="78"/>
      <c r="B75" s="80" t="s">
        <v>124</v>
      </c>
      <c r="C75" s="80" t="s">
        <v>32</v>
      </c>
      <c r="D75" s="81">
        <v>3.1232E-3</v>
      </c>
      <c r="E75" s="80">
        <v>75</v>
      </c>
      <c r="F75" s="80" t="s">
        <v>102</v>
      </c>
      <c r="G75" s="83" t="s">
        <v>103</v>
      </c>
      <c r="H75" s="84" t="s">
        <v>122</v>
      </c>
      <c r="N75" s="73"/>
      <c r="O75" s="85"/>
      <c r="P75" s="76"/>
    </row>
    <row r="76" spans="1:16">
      <c r="A76" s="78"/>
      <c r="B76" s="80" t="s">
        <v>55</v>
      </c>
      <c r="C76" s="80" t="s">
        <v>36</v>
      </c>
      <c r="D76" s="81">
        <v>4.9211699999999999E-3</v>
      </c>
      <c r="E76" s="80">
        <v>55</v>
      </c>
      <c r="F76" s="80" t="s">
        <v>105</v>
      </c>
      <c r="G76" s="83" t="s">
        <v>106</v>
      </c>
      <c r="H76" s="84" t="s">
        <v>122</v>
      </c>
      <c r="N76" s="76"/>
      <c r="O76" s="85"/>
      <c r="P76" s="76"/>
    </row>
    <row r="77" spans="1:16">
      <c r="A77" s="78"/>
      <c r="B77" s="80" t="s">
        <v>125</v>
      </c>
      <c r="C77" s="80" t="s">
        <v>125</v>
      </c>
      <c r="D77" s="81">
        <v>6.5881999999999996E-4</v>
      </c>
      <c r="E77" s="80">
        <v>325</v>
      </c>
      <c r="F77" s="80"/>
      <c r="G77" s="83" t="s">
        <v>126</v>
      </c>
      <c r="H77" s="84"/>
      <c r="N77" s="76"/>
      <c r="O77" s="85"/>
      <c r="P77" s="76"/>
    </row>
    <row r="78" spans="1:16">
      <c r="A78" s="78"/>
      <c r="B78" s="80" t="s">
        <v>127</v>
      </c>
      <c r="C78" s="80" t="s">
        <v>127</v>
      </c>
      <c r="D78" s="81">
        <v>9.9799999999999997E-4</v>
      </c>
      <c r="E78" s="80">
        <v>240</v>
      </c>
      <c r="F78" s="80"/>
      <c r="G78" s="83" t="s">
        <v>128</v>
      </c>
      <c r="H78" s="84"/>
      <c r="N78" s="76"/>
      <c r="O78" s="85"/>
      <c r="P78" s="76"/>
    </row>
    <row r="79" spans="1:16">
      <c r="A79" s="78"/>
      <c r="B79" s="80" t="s">
        <v>129</v>
      </c>
      <c r="C79" s="80" t="s">
        <v>129</v>
      </c>
      <c r="D79" s="81">
        <v>9.0773E-3</v>
      </c>
      <c r="E79" s="80">
        <v>160</v>
      </c>
      <c r="F79" s="80"/>
      <c r="G79" s="83" t="s">
        <v>130</v>
      </c>
      <c r="H79" s="84"/>
      <c r="N79" s="76"/>
      <c r="O79" s="85"/>
      <c r="P79" s="76"/>
    </row>
    <row r="80" spans="1:16">
      <c r="A80" s="78"/>
      <c r="B80" s="73"/>
      <c r="C80" s="74"/>
      <c r="D80" s="73"/>
      <c r="E80" s="76"/>
      <c r="F80" s="74"/>
      <c r="G80" s="74"/>
      <c r="H80" s="74"/>
      <c r="N80" s="76"/>
      <c r="O80" s="86"/>
      <c r="P80" s="76"/>
    </row>
    <row r="81" spans="1:20">
      <c r="A81" s="78"/>
    </row>
    <row r="82" spans="1:20">
      <c r="A82" s="78"/>
      <c r="B82" s="87" t="s">
        <v>131</v>
      </c>
      <c r="C82" s="87" t="s">
        <v>132</v>
      </c>
      <c r="D82" s="87" t="s">
        <v>131</v>
      </c>
      <c r="E82" s="88" t="s">
        <v>133</v>
      </c>
      <c r="F82" s="89" t="s">
        <v>134</v>
      </c>
      <c r="G82" s="75" t="s">
        <v>71</v>
      </c>
      <c r="H82" s="74"/>
    </row>
    <row r="83" spans="1:20">
      <c r="A83" s="78"/>
      <c r="B83" s="83" t="s">
        <v>135</v>
      </c>
      <c r="C83" s="80">
        <v>230</v>
      </c>
      <c r="D83" s="83" t="s">
        <v>136</v>
      </c>
      <c r="E83" s="90">
        <v>1.36814E-7</v>
      </c>
      <c r="F83" s="91" t="s">
        <v>137</v>
      </c>
      <c r="G83" s="80" t="s">
        <v>138</v>
      </c>
      <c r="H83" s="74"/>
    </row>
    <row r="84" spans="1:20">
      <c r="A84" s="78"/>
      <c r="B84" s="83" t="s">
        <v>139</v>
      </c>
      <c r="C84" s="80">
        <v>190</v>
      </c>
      <c r="D84" s="83" t="s">
        <v>140</v>
      </c>
      <c r="E84" s="92">
        <v>1.6770900000000001E-7</v>
      </c>
      <c r="F84" s="91" t="s">
        <v>141</v>
      </c>
      <c r="G84" s="80" t="s">
        <v>138</v>
      </c>
      <c r="H84" s="74"/>
    </row>
    <row r="85" spans="1:20">
      <c r="A85" s="78"/>
      <c r="B85" s="83" t="s">
        <v>13</v>
      </c>
      <c r="C85" s="80">
        <v>160</v>
      </c>
      <c r="D85" s="83" t="s">
        <v>142</v>
      </c>
      <c r="E85" s="92">
        <v>2.3882299999999999E-7</v>
      </c>
      <c r="F85" s="91" t="s">
        <v>143</v>
      </c>
      <c r="G85" s="80" t="s">
        <v>138</v>
      </c>
      <c r="H85" s="74"/>
    </row>
    <row r="86" spans="1:20">
      <c r="A86" s="78"/>
      <c r="B86" s="83" t="s">
        <v>144</v>
      </c>
      <c r="C86" s="80">
        <v>115</v>
      </c>
      <c r="D86" s="83" t="s">
        <v>145</v>
      </c>
      <c r="E86" s="92">
        <v>3.8762500000000001E-7</v>
      </c>
      <c r="F86" s="91" t="s">
        <v>146</v>
      </c>
      <c r="G86" s="80" t="s">
        <v>138</v>
      </c>
      <c r="H86" s="74"/>
    </row>
    <row r="87" spans="1:20">
      <c r="A87" s="93"/>
      <c r="B87" s="83" t="s">
        <v>147</v>
      </c>
      <c r="C87" s="80">
        <v>225</v>
      </c>
      <c r="D87" s="83" t="s">
        <v>148</v>
      </c>
      <c r="E87" s="92">
        <v>1.3323000000000001E-7</v>
      </c>
      <c r="F87" s="91" t="s">
        <v>149</v>
      </c>
      <c r="G87" s="80" t="s">
        <v>138</v>
      </c>
      <c r="H87" s="94"/>
      <c r="I87" s="95"/>
      <c r="J87" s="96"/>
      <c r="K87" s="95"/>
      <c r="L87" s="95"/>
      <c r="M87" s="95"/>
      <c r="N87" s="95"/>
      <c r="O87" s="95"/>
      <c r="P87" s="38"/>
      <c r="Q87" s="38"/>
      <c r="R87" s="38"/>
      <c r="S87" s="38"/>
      <c r="T87" s="38"/>
    </row>
    <row r="88" spans="1:20">
      <c r="A88" s="93"/>
      <c r="B88" s="83" t="s">
        <v>116</v>
      </c>
      <c r="C88" s="80">
        <v>190</v>
      </c>
      <c r="D88" s="83" t="s">
        <v>150</v>
      </c>
      <c r="E88" s="92">
        <v>1.728313E-7</v>
      </c>
      <c r="F88" s="91" t="s">
        <v>151</v>
      </c>
      <c r="G88" s="80" t="s">
        <v>138</v>
      </c>
      <c r="H88" s="94"/>
      <c r="I88" s="95"/>
      <c r="J88" s="96"/>
      <c r="K88" s="95"/>
      <c r="L88" s="95"/>
      <c r="M88" s="95"/>
      <c r="N88" s="95"/>
      <c r="O88" s="95"/>
      <c r="P88" s="38"/>
      <c r="Q88" s="38"/>
      <c r="R88" s="38"/>
      <c r="S88" s="38"/>
      <c r="T88" s="38"/>
    </row>
    <row r="89" spans="1:20">
      <c r="A89" s="93"/>
      <c r="B89" s="83" t="s">
        <v>117</v>
      </c>
      <c r="C89" s="80">
        <v>150</v>
      </c>
      <c r="D89" s="83" t="s">
        <v>152</v>
      </c>
      <c r="E89" s="92">
        <v>2.5158999999999999E-7</v>
      </c>
      <c r="F89" s="91" t="s">
        <v>153</v>
      </c>
      <c r="G89" s="80" t="s">
        <v>138</v>
      </c>
      <c r="H89" s="94"/>
      <c r="I89" s="95"/>
      <c r="J89" s="96"/>
      <c r="K89" s="95"/>
      <c r="L89" s="95"/>
      <c r="M89" s="95"/>
      <c r="N89" s="95"/>
      <c r="O89" s="95"/>
      <c r="P89" s="38"/>
      <c r="Q89" s="38"/>
      <c r="R89" s="38"/>
      <c r="S89" s="38"/>
      <c r="T89" s="38"/>
    </row>
    <row r="90" spans="1:20">
      <c r="A90" s="93"/>
      <c r="B90" s="83" t="s">
        <v>121</v>
      </c>
      <c r="C90" s="80">
        <v>105</v>
      </c>
      <c r="D90" s="83" t="s">
        <v>154</v>
      </c>
      <c r="E90" s="92">
        <v>4.6255418999999998E-7</v>
      </c>
      <c r="F90" s="91" t="s">
        <v>155</v>
      </c>
      <c r="G90" s="80" t="s">
        <v>138</v>
      </c>
      <c r="H90" s="94"/>
      <c r="I90" s="95"/>
      <c r="J90" s="96"/>
      <c r="K90" s="95"/>
      <c r="L90" s="95"/>
      <c r="M90" s="95"/>
      <c r="N90" s="95"/>
      <c r="O90" s="95"/>
      <c r="P90" s="38"/>
      <c r="Q90" s="38"/>
      <c r="R90" s="38"/>
      <c r="S90" s="38"/>
      <c r="T90" s="38"/>
    </row>
    <row r="91" spans="1:20">
      <c r="A91" s="93"/>
      <c r="B91" s="97"/>
      <c r="C91" s="97"/>
      <c r="D91" s="98"/>
      <c r="E91" s="95"/>
      <c r="F91" s="95"/>
      <c r="G91" s="95"/>
      <c r="H91" s="95"/>
      <c r="I91" s="95"/>
      <c r="J91" s="96"/>
      <c r="K91" s="95"/>
      <c r="L91" s="95"/>
      <c r="M91" s="95"/>
      <c r="N91" s="95"/>
      <c r="O91" s="95"/>
      <c r="P91" s="38"/>
      <c r="Q91" s="38"/>
      <c r="R91" s="38"/>
      <c r="S91" s="38"/>
      <c r="T91" s="38"/>
    </row>
    <row r="92" spans="1:20">
      <c r="A92" s="78"/>
      <c r="B92" s="72" t="s">
        <v>156</v>
      </c>
    </row>
    <row r="93" spans="1:20">
      <c r="A93" s="78"/>
      <c r="B93" s="78">
        <v>15</v>
      </c>
    </row>
    <row r="94" spans="1:20">
      <c r="A94" s="78"/>
      <c r="B94" s="78">
        <v>20</v>
      </c>
    </row>
    <row r="95" spans="1:20">
      <c r="A95" s="78"/>
      <c r="B95" s="78">
        <v>25</v>
      </c>
    </row>
    <row r="96" spans="1:20">
      <c r="A96" s="78"/>
      <c r="B96" s="78">
        <v>30</v>
      </c>
    </row>
    <row r="97" spans="1:2">
      <c r="A97" s="78"/>
      <c r="B97" s="78">
        <v>40</v>
      </c>
    </row>
    <row r="98" spans="1:2">
      <c r="A98" s="78"/>
      <c r="B98" s="78">
        <v>50</v>
      </c>
    </row>
    <row r="99" spans="1:2">
      <c r="A99" s="78"/>
      <c r="B99" s="78">
        <v>63</v>
      </c>
    </row>
    <row r="100" spans="1:2">
      <c r="A100" s="78"/>
      <c r="B100" s="78">
        <v>75</v>
      </c>
    </row>
    <row r="101" spans="1:2">
      <c r="A101" s="78"/>
      <c r="B101" s="78">
        <v>80</v>
      </c>
    </row>
    <row r="102" spans="1:2">
      <c r="A102" s="78"/>
      <c r="B102" s="78">
        <v>90</v>
      </c>
    </row>
    <row r="103" spans="1:2">
      <c r="A103" s="78"/>
      <c r="B103" s="78">
        <v>100</v>
      </c>
    </row>
    <row r="104" spans="1:2">
      <c r="A104" s="78"/>
      <c r="B104" s="78">
        <v>125</v>
      </c>
    </row>
    <row r="105" spans="1:2">
      <c r="A105" s="78"/>
      <c r="B105" s="78">
        <v>150</v>
      </c>
    </row>
    <row r="106" spans="1:2">
      <c r="A106" s="78"/>
      <c r="B106" s="78">
        <v>160</v>
      </c>
    </row>
    <row r="107" spans="1:2">
      <c r="A107" s="78"/>
      <c r="B107" s="78">
        <v>175</v>
      </c>
    </row>
    <row r="108" spans="1:2">
      <c r="A108" s="78"/>
      <c r="B108" s="78">
        <v>200</v>
      </c>
    </row>
    <row r="109" spans="1:2">
      <c r="A109" s="78"/>
      <c r="B109" s="78">
        <v>225</v>
      </c>
    </row>
    <row r="110" spans="1:2">
      <c r="A110" s="78"/>
      <c r="B110" s="78">
        <v>250</v>
      </c>
    </row>
    <row r="111" spans="1:2">
      <c r="A111" s="78"/>
      <c r="B111" s="78">
        <v>300</v>
      </c>
    </row>
    <row r="112" spans="1:2">
      <c r="A112" s="78"/>
      <c r="B112" s="78">
        <v>320</v>
      </c>
    </row>
    <row r="113" spans="1:2">
      <c r="A113" s="78"/>
      <c r="B113" s="78">
        <v>350</v>
      </c>
    </row>
    <row r="115" spans="1:2">
      <c r="A115" s="78"/>
      <c r="B115" s="78">
        <v>450</v>
      </c>
    </row>
    <row r="116" spans="1:2">
      <c r="A116" s="78"/>
      <c r="B116" s="78">
        <v>500</v>
      </c>
    </row>
    <row r="117" spans="1:2">
      <c r="A117" s="78"/>
      <c r="B117" s="78">
        <v>630</v>
      </c>
    </row>
    <row r="118" spans="1:2">
      <c r="B118" s="78">
        <v>700</v>
      </c>
    </row>
    <row r="119" spans="1:2">
      <c r="B119" s="78">
        <v>800</v>
      </c>
    </row>
    <row r="120" spans="1:2">
      <c r="B120" s="78">
        <v>1000</v>
      </c>
    </row>
    <row r="121" spans="1:2">
      <c r="B121" s="78">
        <v>1200</v>
      </c>
    </row>
    <row r="122" spans="1:2">
      <c r="B122" s="78">
        <v>1600</v>
      </c>
    </row>
    <row r="123" spans="1:2">
      <c r="B123" s="78">
        <v>2000</v>
      </c>
    </row>
    <row r="124" spans="1:2">
      <c r="B124" s="78">
        <v>2500</v>
      </c>
    </row>
    <row r="125" spans="1:2">
      <c r="B125" s="78">
        <v>3000</v>
      </c>
    </row>
    <row r="126" spans="1:2">
      <c r="B126" s="78">
        <v>4000</v>
      </c>
    </row>
    <row r="127" spans="1:2">
      <c r="B127" s="78">
        <v>5000</v>
      </c>
    </row>
    <row r="128" spans="1:2">
      <c r="B128" s="78">
        <v>6000</v>
      </c>
    </row>
    <row r="156" spans="1:2">
      <c r="A156" s="76"/>
      <c r="B156" s="76"/>
    </row>
    <row r="157" spans="1:2">
      <c r="A157" s="76"/>
      <c r="B157" s="76"/>
    </row>
    <row r="158" spans="1:2">
      <c r="A158" s="76"/>
      <c r="B158" s="76"/>
    </row>
    <row r="159" spans="1:2">
      <c r="A159" s="76"/>
      <c r="B159" s="76"/>
    </row>
    <row r="160" spans="1:2">
      <c r="A160" s="73"/>
      <c r="B160" s="57"/>
    </row>
    <row r="161" spans="1:2">
      <c r="A161" s="73"/>
      <c r="B161" s="57"/>
    </row>
    <row r="162" spans="1:2">
      <c r="A162" s="73"/>
      <c r="B162" s="57"/>
    </row>
    <row r="163" spans="1:2">
      <c r="A163" s="73"/>
      <c r="B163" s="57"/>
    </row>
    <row r="164" spans="1:2">
      <c r="A164" s="73"/>
      <c r="B164" s="57"/>
    </row>
    <row r="165" spans="1:2">
      <c r="A165" s="73"/>
      <c r="B165" s="57"/>
    </row>
    <row r="166" spans="1:2">
      <c r="A166" s="73"/>
      <c r="B166" s="57"/>
    </row>
    <row r="167" spans="1:2">
      <c r="A167" s="73"/>
      <c r="B167" s="57"/>
    </row>
    <row r="168" spans="1:2">
      <c r="A168" s="73"/>
      <c r="B168" s="57"/>
    </row>
    <row r="169" spans="1:2">
      <c r="A169" s="73"/>
      <c r="B169" s="57"/>
    </row>
    <row r="170" spans="1:2">
      <c r="A170" s="73"/>
      <c r="B170" s="57"/>
    </row>
    <row r="171" spans="1:2">
      <c r="A171" s="73"/>
      <c r="B171" s="57"/>
    </row>
    <row r="172" spans="1:2">
      <c r="A172" s="73"/>
      <c r="B172" s="57"/>
    </row>
    <row r="173" spans="1:2">
      <c r="A173" s="73"/>
      <c r="B173" s="57"/>
    </row>
    <row r="174" spans="1:2">
      <c r="A174" s="73"/>
      <c r="B174" s="57"/>
    </row>
    <row r="175" spans="1:2">
      <c r="A175" s="73"/>
      <c r="B175" s="57"/>
    </row>
    <row r="176" spans="1:2">
      <c r="A176" s="73"/>
      <c r="B176" s="57"/>
    </row>
    <row r="177" spans="1:2">
      <c r="A177" s="73"/>
      <c r="B177" s="57"/>
    </row>
    <row r="178" spans="1:2">
      <c r="A178" s="73"/>
      <c r="B178" s="57"/>
    </row>
    <row r="179" spans="1:2">
      <c r="A179" s="73"/>
      <c r="B179" s="57"/>
    </row>
    <row r="180" spans="1:2">
      <c r="A180" s="73"/>
      <c r="B180" s="57"/>
    </row>
    <row r="181" spans="1:2">
      <c r="A181" s="73"/>
      <c r="B181" s="57"/>
    </row>
    <row r="182" spans="1:2">
      <c r="A182" s="73"/>
      <c r="B182" s="57"/>
    </row>
    <row r="183" spans="1:2">
      <c r="A183" s="73"/>
      <c r="B183" s="57"/>
    </row>
    <row r="184" spans="1:2">
      <c r="A184" s="73"/>
      <c r="B184" s="57"/>
    </row>
    <row r="185" spans="1:2">
      <c r="B185" s="57"/>
    </row>
    <row r="186" spans="1:2">
      <c r="B186" s="57"/>
    </row>
  </sheetData>
  <mergeCells count="23">
    <mergeCell ref="O23:P23"/>
    <mergeCell ref="A1:P1"/>
    <mergeCell ref="M2:P2"/>
    <mergeCell ref="M3:P3"/>
    <mergeCell ref="A4:P4"/>
    <mergeCell ref="A16:P16"/>
    <mergeCell ref="O17:P17"/>
    <mergeCell ref="O30:P30"/>
    <mergeCell ref="O31:P31"/>
    <mergeCell ref="A32:P32"/>
    <mergeCell ref="D46:F46"/>
    <mergeCell ref="A11:P11"/>
    <mergeCell ref="O24:P24"/>
    <mergeCell ref="O25:P25"/>
    <mergeCell ref="O26:P26"/>
    <mergeCell ref="O27:P27"/>
    <mergeCell ref="O28:P28"/>
    <mergeCell ref="O29:P29"/>
    <mergeCell ref="O18:P18"/>
    <mergeCell ref="O19:P19"/>
    <mergeCell ref="O20:P20"/>
    <mergeCell ref="O21:P21"/>
    <mergeCell ref="O22:P22"/>
  </mergeCells>
  <conditionalFormatting sqref="J43:J46 K16:L16 J49:J64495">
    <cfRule type="cellIs" dxfId="9" priority="14" stopIfTrue="1" operator="greaterThan">
      <formula>5</formula>
    </cfRule>
  </conditionalFormatting>
  <conditionalFormatting sqref="Q34:Q42 Q6:Q15">
    <cfRule type="cellIs" dxfId="8" priority="13" operator="lessThan">
      <formula>5</formula>
    </cfRule>
  </conditionalFormatting>
  <conditionalFormatting sqref="Q6:Q15">
    <cfRule type="cellIs" dxfId="7" priority="12" operator="lessThan">
      <formula>1</formula>
    </cfRule>
  </conditionalFormatting>
  <conditionalFormatting sqref="Q18:Q31">
    <cfRule type="cellIs" dxfId="6" priority="9" operator="lessThan">
      <formula>5</formula>
    </cfRule>
  </conditionalFormatting>
  <conditionalFormatting sqref="Q18:Q31">
    <cfRule type="cellIs" dxfId="5" priority="8" operator="lessThan">
      <formula>1</formula>
    </cfRule>
  </conditionalFormatting>
  <conditionalFormatting sqref="Q34:Q42">
    <cfRule type="cellIs" dxfId="4" priority="7" operator="lessThan">
      <formula>1</formula>
    </cfRule>
  </conditionalFormatting>
  <conditionalFormatting sqref="K4:L4">
    <cfRule type="cellIs" dxfId="3" priority="6" stopIfTrue="1" operator="greaterThan">
      <formula>5</formula>
    </cfRule>
  </conditionalFormatting>
  <conditionalFormatting sqref="K1:L1">
    <cfRule type="cellIs" dxfId="2" priority="5" stopIfTrue="1" operator="greaterThan">
      <formula>5</formula>
    </cfRule>
  </conditionalFormatting>
  <conditionalFormatting sqref="K32:L32">
    <cfRule type="cellIs" dxfId="1" priority="4" stopIfTrue="1" operator="greaterThan">
      <formula>5</formula>
    </cfRule>
  </conditionalFormatting>
  <conditionalFormatting sqref="K11:L11">
    <cfRule type="cellIs" dxfId="0" priority="3" stopIfTrue="1" operator="greaterThan">
      <formula>5</formula>
    </cfRule>
  </conditionalFormatting>
  <dataValidations count="3">
    <dataValidation type="list" allowBlank="1" showInputMessage="1" showErrorMessage="1" sqref="WVL983074:WVL983082 E12:E15 WVK6:WVK15 WLO6:WLO15 WBS6:WBS15 VRW6:VRW15 VIA6:VIA15 UYE6:UYE15 UOI6:UOI15 UEM6:UEM15 TUQ6:TUQ15 TKU6:TKU15 TAY6:TAY15 SRC6:SRC15 SHG6:SHG15 RXK6:RXK15 RNO6:RNO15 RDS6:RDS15 QTW6:QTW15 QKA6:QKA15 QAE6:QAE15 PQI6:PQI15 PGM6:PGM15 OWQ6:OWQ15 OMU6:OMU15 OCY6:OCY15 NTC6:NTC15 NJG6:NJG15 MZK6:MZK15 MPO6:MPO15 MFS6:MFS15 LVW6:LVW15 LMA6:LMA15 LCE6:LCE15 KSI6:KSI15 KIM6:KIM15 JYQ6:JYQ15 JOU6:JOU15 JEY6:JEY15 IVC6:IVC15 ILG6:ILG15 IBK6:IBK15 HRO6:HRO15 HHS6:HHS15 GXW6:GXW15 GOA6:GOA15 GEE6:GEE15 FUI6:FUI15 FKM6:FKM15 FAQ6:FAQ15 EQU6:EQU15 EGY6:EGY15 DXC6:DXC15 DNG6:DNG15 DDK6:DDK15 CTO6:CTO15 CJS6:CJS15 BZW6:BZW15 BQA6:BQA15 BGE6:BGE15 AWI6:AWI15 AMM6:AMM15 ACQ6:ACQ15 SU6:SU15 IY6:IY15 E65538:E65551 IY65538:IY65551 SU65538:SU65551 ACQ65538:ACQ65551 AMM65538:AMM65551 AWI65538:AWI65551 BGE65538:BGE65551 BQA65538:BQA65551 BZW65538:BZW65551 CJS65538:CJS65551 CTO65538:CTO65551 DDK65538:DDK65551 DNG65538:DNG65551 DXC65538:DXC65551 EGY65538:EGY65551 EQU65538:EQU65551 FAQ65538:FAQ65551 FKM65538:FKM65551 FUI65538:FUI65551 GEE65538:GEE65551 GOA65538:GOA65551 GXW65538:GXW65551 HHS65538:HHS65551 HRO65538:HRO65551 IBK65538:IBK65551 ILG65538:ILG65551 IVC65538:IVC65551 JEY65538:JEY65551 JOU65538:JOU65551 JYQ65538:JYQ65551 KIM65538:KIM65551 KSI65538:KSI65551 LCE65538:LCE65551 LMA65538:LMA65551 LVW65538:LVW65551 MFS65538:MFS65551 MPO65538:MPO65551 MZK65538:MZK65551 NJG65538:NJG65551 NTC65538:NTC65551 OCY65538:OCY65551 OMU65538:OMU65551 OWQ65538:OWQ65551 PGM65538:PGM65551 PQI65538:PQI65551 QAE65538:QAE65551 QKA65538:QKA65551 QTW65538:QTW65551 RDS65538:RDS65551 RNO65538:RNO65551 RXK65538:RXK65551 SHG65538:SHG65551 SRC65538:SRC65551 TAY65538:TAY65551 TKU65538:TKU65551 TUQ65538:TUQ65551 UEM65538:UEM65551 UOI65538:UOI65551 UYE65538:UYE65551 VIA65538:VIA65551 VRW65538:VRW65551 WBS65538:WBS65551 WLO65538:WLO65551 WVK65538:WVK65551 E131074:E131087 IY131074:IY131087 SU131074:SU131087 ACQ131074:ACQ131087 AMM131074:AMM131087 AWI131074:AWI131087 BGE131074:BGE131087 BQA131074:BQA131087 BZW131074:BZW131087 CJS131074:CJS131087 CTO131074:CTO131087 DDK131074:DDK131087 DNG131074:DNG131087 DXC131074:DXC131087 EGY131074:EGY131087 EQU131074:EQU131087 FAQ131074:FAQ131087 FKM131074:FKM131087 FUI131074:FUI131087 GEE131074:GEE131087 GOA131074:GOA131087 GXW131074:GXW131087 HHS131074:HHS131087 HRO131074:HRO131087 IBK131074:IBK131087 ILG131074:ILG131087 IVC131074:IVC131087 JEY131074:JEY131087 JOU131074:JOU131087 JYQ131074:JYQ131087 KIM131074:KIM131087 KSI131074:KSI131087 LCE131074:LCE131087 LMA131074:LMA131087 LVW131074:LVW131087 MFS131074:MFS131087 MPO131074:MPO131087 MZK131074:MZK131087 NJG131074:NJG131087 NTC131074:NTC131087 OCY131074:OCY131087 OMU131074:OMU131087 OWQ131074:OWQ131087 PGM131074:PGM131087 PQI131074:PQI131087 QAE131074:QAE131087 QKA131074:QKA131087 QTW131074:QTW131087 RDS131074:RDS131087 RNO131074:RNO131087 RXK131074:RXK131087 SHG131074:SHG131087 SRC131074:SRC131087 TAY131074:TAY131087 TKU131074:TKU131087 TUQ131074:TUQ131087 UEM131074:UEM131087 UOI131074:UOI131087 UYE131074:UYE131087 VIA131074:VIA131087 VRW131074:VRW131087 WBS131074:WBS131087 WLO131074:WLO131087 WVK131074:WVK131087 E196610:E196623 IY196610:IY196623 SU196610:SU196623 ACQ196610:ACQ196623 AMM196610:AMM196623 AWI196610:AWI196623 BGE196610:BGE196623 BQA196610:BQA196623 BZW196610:BZW196623 CJS196610:CJS196623 CTO196610:CTO196623 DDK196610:DDK196623 DNG196610:DNG196623 DXC196610:DXC196623 EGY196610:EGY196623 EQU196610:EQU196623 FAQ196610:FAQ196623 FKM196610:FKM196623 FUI196610:FUI196623 GEE196610:GEE196623 GOA196610:GOA196623 GXW196610:GXW196623 HHS196610:HHS196623 HRO196610:HRO196623 IBK196610:IBK196623 ILG196610:ILG196623 IVC196610:IVC196623 JEY196610:JEY196623 JOU196610:JOU196623 JYQ196610:JYQ196623 KIM196610:KIM196623 KSI196610:KSI196623 LCE196610:LCE196623 LMA196610:LMA196623 LVW196610:LVW196623 MFS196610:MFS196623 MPO196610:MPO196623 MZK196610:MZK196623 NJG196610:NJG196623 NTC196610:NTC196623 OCY196610:OCY196623 OMU196610:OMU196623 OWQ196610:OWQ196623 PGM196610:PGM196623 PQI196610:PQI196623 QAE196610:QAE196623 QKA196610:QKA196623 QTW196610:QTW196623 RDS196610:RDS196623 RNO196610:RNO196623 RXK196610:RXK196623 SHG196610:SHG196623 SRC196610:SRC196623 TAY196610:TAY196623 TKU196610:TKU196623 TUQ196610:TUQ196623 UEM196610:UEM196623 UOI196610:UOI196623 UYE196610:UYE196623 VIA196610:VIA196623 VRW196610:VRW196623 WBS196610:WBS196623 WLO196610:WLO196623 WVK196610:WVK196623 E262146:E262159 IY262146:IY262159 SU262146:SU262159 ACQ262146:ACQ262159 AMM262146:AMM262159 AWI262146:AWI262159 BGE262146:BGE262159 BQA262146:BQA262159 BZW262146:BZW262159 CJS262146:CJS262159 CTO262146:CTO262159 DDK262146:DDK262159 DNG262146:DNG262159 DXC262146:DXC262159 EGY262146:EGY262159 EQU262146:EQU262159 FAQ262146:FAQ262159 FKM262146:FKM262159 FUI262146:FUI262159 GEE262146:GEE262159 GOA262146:GOA262159 GXW262146:GXW262159 HHS262146:HHS262159 HRO262146:HRO262159 IBK262146:IBK262159 ILG262146:ILG262159 IVC262146:IVC262159 JEY262146:JEY262159 JOU262146:JOU262159 JYQ262146:JYQ262159 KIM262146:KIM262159 KSI262146:KSI262159 LCE262146:LCE262159 LMA262146:LMA262159 LVW262146:LVW262159 MFS262146:MFS262159 MPO262146:MPO262159 MZK262146:MZK262159 NJG262146:NJG262159 NTC262146:NTC262159 OCY262146:OCY262159 OMU262146:OMU262159 OWQ262146:OWQ262159 PGM262146:PGM262159 PQI262146:PQI262159 QAE262146:QAE262159 QKA262146:QKA262159 QTW262146:QTW262159 RDS262146:RDS262159 RNO262146:RNO262159 RXK262146:RXK262159 SHG262146:SHG262159 SRC262146:SRC262159 TAY262146:TAY262159 TKU262146:TKU262159 TUQ262146:TUQ262159 UEM262146:UEM262159 UOI262146:UOI262159 UYE262146:UYE262159 VIA262146:VIA262159 VRW262146:VRW262159 WBS262146:WBS262159 WLO262146:WLO262159 WVK262146:WVK262159 E327682:E327695 IY327682:IY327695 SU327682:SU327695 ACQ327682:ACQ327695 AMM327682:AMM327695 AWI327682:AWI327695 BGE327682:BGE327695 BQA327682:BQA327695 BZW327682:BZW327695 CJS327682:CJS327695 CTO327682:CTO327695 DDK327682:DDK327695 DNG327682:DNG327695 DXC327682:DXC327695 EGY327682:EGY327695 EQU327682:EQU327695 FAQ327682:FAQ327695 FKM327682:FKM327695 FUI327682:FUI327695 GEE327682:GEE327695 GOA327682:GOA327695 GXW327682:GXW327695 HHS327682:HHS327695 HRO327682:HRO327695 IBK327682:IBK327695 ILG327682:ILG327695 IVC327682:IVC327695 JEY327682:JEY327695 JOU327682:JOU327695 JYQ327682:JYQ327695 KIM327682:KIM327695 KSI327682:KSI327695 LCE327682:LCE327695 LMA327682:LMA327695 LVW327682:LVW327695 MFS327682:MFS327695 MPO327682:MPO327695 MZK327682:MZK327695 NJG327682:NJG327695 NTC327682:NTC327695 OCY327682:OCY327695 OMU327682:OMU327695 OWQ327682:OWQ327695 PGM327682:PGM327695 PQI327682:PQI327695 QAE327682:QAE327695 QKA327682:QKA327695 QTW327682:QTW327695 RDS327682:RDS327695 RNO327682:RNO327695 RXK327682:RXK327695 SHG327682:SHG327695 SRC327682:SRC327695 TAY327682:TAY327695 TKU327682:TKU327695 TUQ327682:TUQ327695 UEM327682:UEM327695 UOI327682:UOI327695 UYE327682:UYE327695 VIA327682:VIA327695 VRW327682:VRW327695 WBS327682:WBS327695 WLO327682:WLO327695 WVK327682:WVK327695 E393218:E393231 IY393218:IY393231 SU393218:SU393231 ACQ393218:ACQ393231 AMM393218:AMM393231 AWI393218:AWI393231 BGE393218:BGE393231 BQA393218:BQA393231 BZW393218:BZW393231 CJS393218:CJS393231 CTO393218:CTO393231 DDK393218:DDK393231 DNG393218:DNG393231 DXC393218:DXC393231 EGY393218:EGY393231 EQU393218:EQU393231 FAQ393218:FAQ393231 FKM393218:FKM393231 FUI393218:FUI393231 GEE393218:GEE393231 GOA393218:GOA393231 GXW393218:GXW393231 HHS393218:HHS393231 HRO393218:HRO393231 IBK393218:IBK393231 ILG393218:ILG393231 IVC393218:IVC393231 JEY393218:JEY393231 JOU393218:JOU393231 JYQ393218:JYQ393231 KIM393218:KIM393231 KSI393218:KSI393231 LCE393218:LCE393231 LMA393218:LMA393231 LVW393218:LVW393231 MFS393218:MFS393231 MPO393218:MPO393231 MZK393218:MZK393231 NJG393218:NJG393231 NTC393218:NTC393231 OCY393218:OCY393231 OMU393218:OMU393231 OWQ393218:OWQ393231 PGM393218:PGM393231 PQI393218:PQI393231 QAE393218:QAE393231 QKA393218:QKA393231 QTW393218:QTW393231 RDS393218:RDS393231 RNO393218:RNO393231 RXK393218:RXK393231 SHG393218:SHG393231 SRC393218:SRC393231 TAY393218:TAY393231 TKU393218:TKU393231 TUQ393218:TUQ393231 UEM393218:UEM393231 UOI393218:UOI393231 UYE393218:UYE393231 VIA393218:VIA393231 VRW393218:VRW393231 WBS393218:WBS393231 WLO393218:WLO393231 WVK393218:WVK393231 E458754:E458767 IY458754:IY458767 SU458754:SU458767 ACQ458754:ACQ458767 AMM458754:AMM458767 AWI458754:AWI458767 BGE458754:BGE458767 BQA458754:BQA458767 BZW458754:BZW458767 CJS458754:CJS458767 CTO458754:CTO458767 DDK458754:DDK458767 DNG458754:DNG458767 DXC458754:DXC458767 EGY458754:EGY458767 EQU458754:EQU458767 FAQ458754:FAQ458767 FKM458754:FKM458767 FUI458754:FUI458767 GEE458754:GEE458767 GOA458754:GOA458767 GXW458754:GXW458767 HHS458754:HHS458767 HRO458754:HRO458767 IBK458754:IBK458767 ILG458754:ILG458767 IVC458754:IVC458767 JEY458754:JEY458767 JOU458754:JOU458767 JYQ458754:JYQ458767 KIM458754:KIM458767 KSI458754:KSI458767 LCE458754:LCE458767 LMA458754:LMA458767 LVW458754:LVW458767 MFS458754:MFS458767 MPO458754:MPO458767 MZK458754:MZK458767 NJG458754:NJG458767 NTC458754:NTC458767 OCY458754:OCY458767 OMU458754:OMU458767 OWQ458754:OWQ458767 PGM458754:PGM458767 PQI458754:PQI458767 QAE458754:QAE458767 QKA458754:QKA458767 QTW458754:QTW458767 RDS458754:RDS458767 RNO458754:RNO458767 RXK458754:RXK458767 SHG458754:SHG458767 SRC458754:SRC458767 TAY458754:TAY458767 TKU458754:TKU458767 TUQ458754:TUQ458767 UEM458754:UEM458767 UOI458754:UOI458767 UYE458754:UYE458767 VIA458754:VIA458767 VRW458754:VRW458767 WBS458754:WBS458767 WLO458754:WLO458767 WVK458754:WVK458767 E524290:E524303 IY524290:IY524303 SU524290:SU524303 ACQ524290:ACQ524303 AMM524290:AMM524303 AWI524290:AWI524303 BGE524290:BGE524303 BQA524290:BQA524303 BZW524290:BZW524303 CJS524290:CJS524303 CTO524290:CTO524303 DDK524290:DDK524303 DNG524290:DNG524303 DXC524290:DXC524303 EGY524290:EGY524303 EQU524290:EQU524303 FAQ524290:FAQ524303 FKM524290:FKM524303 FUI524290:FUI524303 GEE524290:GEE524303 GOA524290:GOA524303 GXW524290:GXW524303 HHS524290:HHS524303 HRO524290:HRO524303 IBK524290:IBK524303 ILG524290:ILG524303 IVC524290:IVC524303 JEY524290:JEY524303 JOU524290:JOU524303 JYQ524290:JYQ524303 KIM524290:KIM524303 KSI524290:KSI524303 LCE524290:LCE524303 LMA524290:LMA524303 LVW524290:LVW524303 MFS524290:MFS524303 MPO524290:MPO524303 MZK524290:MZK524303 NJG524290:NJG524303 NTC524290:NTC524303 OCY524290:OCY524303 OMU524290:OMU524303 OWQ524290:OWQ524303 PGM524290:PGM524303 PQI524290:PQI524303 QAE524290:QAE524303 QKA524290:QKA524303 QTW524290:QTW524303 RDS524290:RDS524303 RNO524290:RNO524303 RXK524290:RXK524303 SHG524290:SHG524303 SRC524290:SRC524303 TAY524290:TAY524303 TKU524290:TKU524303 TUQ524290:TUQ524303 UEM524290:UEM524303 UOI524290:UOI524303 UYE524290:UYE524303 VIA524290:VIA524303 VRW524290:VRW524303 WBS524290:WBS524303 WLO524290:WLO524303 WVK524290:WVK524303 E589826:E589839 IY589826:IY589839 SU589826:SU589839 ACQ589826:ACQ589839 AMM589826:AMM589839 AWI589826:AWI589839 BGE589826:BGE589839 BQA589826:BQA589839 BZW589826:BZW589839 CJS589826:CJS589839 CTO589826:CTO589839 DDK589826:DDK589839 DNG589826:DNG589839 DXC589826:DXC589839 EGY589826:EGY589839 EQU589826:EQU589839 FAQ589826:FAQ589839 FKM589826:FKM589839 FUI589826:FUI589839 GEE589826:GEE589839 GOA589826:GOA589839 GXW589826:GXW589839 HHS589826:HHS589839 HRO589826:HRO589839 IBK589826:IBK589839 ILG589826:ILG589839 IVC589826:IVC589839 JEY589826:JEY589839 JOU589826:JOU589839 JYQ589826:JYQ589839 KIM589826:KIM589839 KSI589826:KSI589839 LCE589826:LCE589839 LMA589826:LMA589839 LVW589826:LVW589839 MFS589826:MFS589839 MPO589826:MPO589839 MZK589826:MZK589839 NJG589826:NJG589839 NTC589826:NTC589839 OCY589826:OCY589839 OMU589826:OMU589839 OWQ589826:OWQ589839 PGM589826:PGM589839 PQI589826:PQI589839 QAE589826:QAE589839 QKA589826:QKA589839 QTW589826:QTW589839 RDS589826:RDS589839 RNO589826:RNO589839 RXK589826:RXK589839 SHG589826:SHG589839 SRC589826:SRC589839 TAY589826:TAY589839 TKU589826:TKU589839 TUQ589826:TUQ589839 UEM589826:UEM589839 UOI589826:UOI589839 UYE589826:UYE589839 VIA589826:VIA589839 VRW589826:VRW589839 WBS589826:WBS589839 WLO589826:WLO589839 WVK589826:WVK589839 E655362:E655375 IY655362:IY655375 SU655362:SU655375 ACQ655362:ACQ655375 AMM655362:AMM655375 AWI655362:AWI655375 BGE655362:BGE655375 BQA655362:BQA655375 BZW655362:BZW655375 CJS655362:CJS655375 CTO655362:CTO655375 DDK655362:DDK655375 DNG655362:DNG655375 DXC655362:DXC655375 EGY655362:EGY655375 EQU655362:EQU655375 FAQ655362:FAQ655375 FKM655362:FKM655375 FUI655362:FUI655375 GEE655362:GEE655375 GOA655362:GOA655375 GXW655362:GXW655375 HHS655362:HHS655375 HRO655362:HRO655375 IBK655362:IBK655375 ILG655362:ILG655375 IVC655362:IVC655375 JEY655362:JEY655375 JOU655362:JOU655375 JYQ655362:JYQ655375 KIM655362:KIM655375 KSI655362:KSI655375 LCE655362:LCE655375 LMA655362:LMA655375 LVW655362:LVW655375 MFS655362:MFS655375 MPO655362:MPO655375 MZK655362:MZK655375 NJG655362:NJG655375 NTC655362:NTC655375 OCY655362:OCY655375 OMU655362:OMU655375 OWQ655362:OWQ655375 PGM655362:PGM655375 PQI655362:PQI655375 QAE655362:QAE655375 QKA655362:QKA655375 QTW655362:QTW655375 RDS655362:RDS655375 RNO655362:RNO655375 RXK655362:RXK655375 SHG655362:SHG655375 SRC655362:SRC655375 TAY655362:TAY655375 TKU655362:TKU655375 TUQ655362:TUQ655375 UEM655362:UEM655375 UOI655362:UOI655375 UYE655362:UYE655375 VIA655362:VIA655375 VRW655362:VRW655375 WBS655362:WBS655375 WLO655362:WLO655375 WVK655362:WVK655375 E720898:E720911 IY720898:IY720911 SU720898:SU720911 ACQ720898:ACQ720911 AMM720898:AMM720911 AWI720898:AWI720911 BGE720898:BGE720911 BQA720898:BQA720911 BZW720898:BZW720911 CJS720898:CJS720911 CTO720898:CTO720911 DDK720898:DDK720911 DNG720898:DNG720911 DXC720898:DXC720911 EGY720898:EGY720911 EQU720898:EQU720911 FAQ720898:FAQ720911 FKM720898:FKM720911 FUI720898:FUI720911 GEE720898:GEE720911 GOA720898:GOA720911 GXW720898:GXW720911 HHS720898:HHS720911 HRO720898:HRO720911 IBK720898:IBK720911 ILG720898:ILG720911 IVC720898:IVC720911 JEY720898:JEY720911 JOU720898:JOU720911 JYQ720898:JYQ720911 KIM720898:KIM720911 KSI720898:KSI720911 LCE720898:LCE720911 LMA720898:LMA720911 LVW720898:LVW720911 MFS720898:MFS720911 MPO720898:MPO720911 MZK720898:MZK720911 NJG720898:NJG720911 NTC720898:NTC720911 OCY720898:OCY720911 OMU720898:OMU720911 OWQ720898:OWQ720911 PGM720898:PGM720911 PQI720898:PQI720911 QAE720898:QAE720911 QKA720898:QKA720911 QTW720898:QTW720911 RDS720898:RDS720911 RNO720898:RNO720911 RXK720898:RXK720911 SHG720898:SHG720911 SRC720898:SRC720911 TAY720898:TAY720911 TKU720898:TKU720911 TUQ720898:TUQ720911 UEM720898:UEM720911 UOI720898:UOI720911 UYE720898:UYE720911 VIA720898:VIA720911 VRW720898:VRW720911 WBS720898:WBS720911 WLO720898:WLO720911 WVK720898:WVK720911 E786434:E786447 IY786434:IY786447 SU786434:SU786447 ACQ786434:ACQ786447 AMM786434:AMM786447 AWI786434:AWI786447 BGE786434:BGE786447 BQA786434:BQA786447 BZW786434:BZW786447 CJS786434:CJS786447 CTO786434:CTO786447 DDK786434:DDK786447 DNG786434:DNG786447 DXC786434:DXC786447 EGY786434:EGY786447 EQU786434:EQU786447 FAQ786434:FAQ786447 FKM786434:FKM786447 FUI786434:FUI786447 GEE786434:GEE786447 GOA786434:GOA786447 GXW786434:GXW786447 HHS786434:HHS786447 HRO786434:HRO786447 IBK786434:IBK786447 ILG786434:ILG786447 IVC786434:IVC786447 JEY786434:JEY786447 JOU786434:JOU786447 JYQ786434:JYQ786447 KIM786434:KIM786447 KSI786434:KSI786447 LCE786434:LCE786447 LMA786434:LMA786447 LVW786434:LVW786447 MFS786434:MFS786447 MPO786434:MPO786447 MZK786434:MZK786447 NJG786434:NJG786447 NTC786434:NTC786447 OCY786434:OCY786447 OMU786434:OMU786447 OWQ786434:OWQ786447 PGM786434:PGM786447 PQI786434:PQI786447 QAE786434:QAE786447 QKA786434:QKA786447 QTW786434:QTW786447 RDS786434:RDS786447 RNO786434:RNO786447 RXK786434:RXK786447 SHG786434:SHG786447 SRC786434:SRC786447 TAY786434:TAY786447 TKU786434:TKU786447 TUQ786434:TUQ786447 UEM786434:UEM786447 UOI786434:UOI786447 UYE786434:UYE786447 VIA786434:VIA786447 VRW786434:VRW786447 WBS786434:WBS786447 WLO786434:WLO786447 WVK786434:WVK786447 E851970:E851983 IY851970:IY851983 SU851970:SU851983 ACQ851970:ACQ851983 AMM851970:AMM851983 AWI851970:AWI851983 BGE851970:BGE851983 BQA851970:BQA851983 BZW851970:BZW851983 CJS851970:CJS851983 CTO851970:CTO851983 DDK851970:DDK851983 DNG851970:DNG851983 DXC851970:DXC851983 EGY851970:EGY851983 EQU851970:EQU851983 FAQ851970:FAQ851983 FKM851970:FKM851983 FUI851970:FUI851983 GEE851970:GEE851983 GOA851970:GOA851983 GXW851970:GXW851983 HHS851970:HHS851983 HRO851970:HRO851983 IBK851970:IBK851983 ILG851970:ILG851983 IVC851970:IVC851983 JEY851970:JEY851983 JOU851970:JOU851983 JYQ851970:JYQ851983 KIM851970:KIM851983 KSI851970:KSI851983 LCE851970:LCE851983 LMA851970:LMA851983 LVW851970:LVW851983 MFS851970:MFS851983 MPO851970:MPO851983 MZK851970:MZK851983 NJG851970:NJG851983 NTC851970:NTC851983 OCY851970:OCY851983 OMU851970:OMU851983 OWQ851970:OWQ851983 PGM851970:PGM851983 PQI851970:PQI851983 QAE851970:QAE851983 QKA851970:QKA851983 QTW851970:QTW851983 RDS851970:RDS851983 RNO851970:RNO851983 RXK851970:RXK851983 SHG851970:SHG851983 SRC851970:SRC851983 TAY851970:TAY851983 TKU851970:TKU851983 TUQ851970:TUQ851983 UEM851970:UEM851983 UOI851970:UOI851983 UYE851970:UYE851983 VIA851970:VIA851983 VRW851970:VRW851983 WBS851970:WBS851983 WLO851970:WLO851983 WVK851970:WVK851983 E917506:E917519 IY917506:IY917519 SU917506:SU917519 ACQ917506:ACQ917519 AMM917506:AMM917519 AWI917506:AWI917519 BGE917506:BGE917519 BQA917506:BQA917519 BZW917506:BZW917519 CJS917506:CJS917519 CTO917506:CTO917519 DDK917506:DDK917519 DNG917506:DNG917519 DXC917506:DXC917519 EGY917506:EGY917519 EQU917506:EQU917519 FAQ917506:FAQ917519 FKM917506:FKM917519 FUI917506:FUI917519 GEE917506:GEE917519 GOA917506:GOA917519 GXW917506:GXW917519 HHS917506:HHS917519 HRO917506:HRO917519 IBK917506:IBK917519 ILG917506:ILG917519 IVC917506:IVC917519 JEY917506:JEY917519 JOU917506:JOU917519 JYQ917506:JYQ917519 KIM917506:KIM917519 KSI917506:KSI917519 LCE917506:LCE917519 LMA917506:LMA917519 LVW917506:LVW917519 MFS917506:MFS917519 MPO917506:MPO917519 MZK917506:MZK917519 NJG917506:NJG917519 NTC917506:NTC917519 OCY917506:OCY917519 OMU917506:OMU917519 OWQ917506:OWQ917519 PGM917506:PGM917519 PQI917506:PQI917519 QAE917506:QAE917519 QKA917506:QKA917519 QTW917506:QTW917519 RDS917506:RDS917519 RNO917506:RNO917519 RXK917506:RXK917519 SHG917506:SHG917519 SRC917506:SRC917519 TAY917506:TAY917519 TKU917506:TKU917519 TUQ917506:TUQ917519 UEM917506:UEM917519 UOI917506:UOI917519 UYE917506:UYE917519 VIA917506:VIA917519 VRW917506:VRW917519 WBS917506:WBS917519 WLO917506:WLO917519 WVK917506:WVK917519 E983042:E983055 IY983042:IY983055 SU983042:SU983055 ACQ983042:ACQ983055 AMM983042:AMM983055 AWI983042:AWI983055 BGE983042:BGE983055 BQA983042:BQA983055 BZW983042:BZW983055 CJS983042:CJS983055 CTO983042:CTO983055 DDK983042:DDK983055 DNG983042:DNG983055 DXC983042:DXC983055 EGY983042:EGY983055 EQU983042:EQU983055 FAQ983042:FAQ983055 FKM983042:FKM983055 FUI983042:FUI983055 GEE983042:GEE983055 GOA983042:GOA983055 GXW983042:GXW983055 HHS983042:HHS983055 HRO983042:HRO983055 IBK983042:IBK983055 ILG983042:ILG983055 IVC983042:IVC983055 JEY983042:JEY983055 JOU983042:JOU983055 JYQ983042:JYQ983055 KIM983042:KIM983055 KSI983042:KSI983055 LCE983042:LCE983055 LMA983042:LMA983055 LVW983042:LVW983055 MFS983042:MFS983055 MPO983042:MPO983055 MZK983042:MZK983055 NJG983042:NJG983055 NTC983042:NTC983055 OCY983042:OCY983055 OMU983042:OMU983055 OWQ983042:OWQ983055 PGM983042:PGM983055 PQI983042:PQI983055 QAE983042:QAE983055 QKA983042:QKA983055 QTW983042:QTW983055 RDS983042:RDS983055 RNO983042:RNO983055 RXK983042:RXK983055 SHG983042:SHG983055 SRC983042:SRC983055 TAY983042:TAY983055 TKU983042:TKU983055 TUQ983042:TUQ983055 UEM983042:UEM983055 UOI983042:UOI983055 UYE983042:UYE983055 VIA983042:VIA983055 VRW983042:VRW983055 WBS983042:WBS983055 WLO983042:WLO983055 WVK983042:WVK983055 E18:E31 IY18:IY31 SU18:SU31 ACQ18:ACQ31 AMM18:AMM31 AWI18:AWI31 BGE18:BGE31 BQA18:BQA31 BZW18:BZW31 CJS18:CJS31 CTO18:CTO31 DDK18:DDK31 DNG18:DNG31 DXC18:DXC31 EGY18:EGY31 EQU18:EQU31 FAQ18:FAQ31 FKM18:FKM31 FUI18:FUI31 GEE18:GEE31 GOA18:GOA31 GXW18:GXW31 HHS18:HHS31 HRO18:HRO31 IBK18:IBK31 ILG18:ILG31 IVC18:IVC31 JEY18:JEY31 JOU18:JOU31 JYQ18:JYQ31 KIM18:KIM31 KSI18:KSI31 LCE18:LCE31 LMA18:LMA31 LVW18:LVW31 MFS18:MFS31 MPO18:MPO31 MZK18:MZK31 NJG18:NJG31 NTC18:NTC31 OCY18:OCY31 OMU18:OMU31 OWQ18:OWQ31 PGM18:PGM31 PQI18:PQI31 QAE18:QAE31 QKA18:QKA31 QTW18:QTW31 RDS18:RDS31 RNO18:RNO31 RXK18:RXK31 SHG18:SHG31 SRC18:SRC31 TAY18:TAY31 TKU18:TKU31 TUQ18:TUQ31 UEM18:UEM31 UOI18:UOI31 UYE18:UYE31 VIA18:VIA31 VRW18:VRW31 WBS18:WBS31 WLO18:WLO31 WVK18:WVK31 E65554:E65567 IY65554:IY65567 SU65554:SU65567 ACQ65554:ACQ65567 AMM65554:AMM65567 AWI65554:AWI65567 BGE65554:BGE65567 BQA65554:BQA65567 BZW65554:BZW65567 CJS65554:CJS65567 CTO65554:CTO65567 DDK65554:DDK65567 DNG65554:DNG65567 DXC65554:DXC65567 EGY65554:EGY65567 EQU65554:EQU65567 FAQ65554:FAQ65567 FKM65554:FKM65567 FUI65554:FUI65567 GEE65554:GEE65567 GOA65554:GOA65567 GXW65554:GXW65567 HHS65554:HHS65567 HRO65554:HRO65567 IBK65554:IBK65567 ILG65554:ILG65567 IVC65554:IVC65567 JEY65554:JEY65567 JOU65554:JOU65567 JYQ65554:JYQ65567 KIM65554:KIM65567 KSI65554:KSI65567 LCE65554:LCE65567 LMA65554:LMA65567 LVW65554:LVW65567 MFS65554:MFS65567 MPO65554:MPO65567 MZK65554:MZK65567 NJG65554:NJG65567 NTC65554:NTC65567 OCY65554:OCY65567 OMU65554:OMU65567 OWQ65554:OWQ65567 PGM65554:PGM65567 PQI65554:PQI65567 QAE65554:QAE65567 QKA65554:QKA65567 QTW65554:QTW65567 RDS65554:RDS65567 RNO65554:RNO65567 RXK65554:RXK65567 SHG65554:SHG65567 SRC65554:SRC65567 TAY65554:TAY65567 TKU65554:TKU65567 TUQ65554:TUQ65567 UEM65554:UEM65567 UOI65554:UOI65567 UYE65554:UYE65567 VIA65554:VIA65567 VRW65554:VRW65567 WBS65554:WBS65567 WLO65554:WLO65567 WVK65554:WVK65567 E131090:E131103 IY131090:IY131103 SU131090:SU131103 ACQ131090:ACQ131103 AMM131090:AMM131103 AWI131090:AWI131103 BGE131090:BGE131103 BQA131090:BQA131103 BZW131090:BZW131103 CJS131090:CJS131103 CTO131090:CTO131103 DDK131090:DDK131103 DNG131090:DNG131103 DXC131090:DXC131103 EGY131090:EGY131103 EQU131090:EQU131103 FAQ131090:FAQ131103 FKM131090:FKM131103 FUI131090:FUI131103 GEE131090:GEE131103 GOA131090:GOA131103 GXW131090:GXW131103 HHS131090:HHS131103 HRO131090:HRO131103 IBK131090:IBK131103 ILG131090:ILG131103 IVC131090:IVC131103 JEY131090:JEY131103 JOU131090:JOU131103 JYQ131090:JYQ131103 KIM131090:KIM131103 KSI131090:KSI131103 LCE131090:LCE131103 LMA131090:LMA131103 LVW131090:LVW131103 MFS131090:MFS131103 MPO131090:MPO131103 MZK131090:MZK131103 NJG131090:NJG131103 NTC131090:NTC131103 OCY131090:OCY131103 OMU131090:OMU131103 OWQ131090:OWQ131103 PGM131090:PGM131103 PQI131090:PQI131103 QAE131090:QAE131103 QKA131090:QKA131103 QTW131090:QTW131103 RDS131090:RDS131103 RNO131090:RNO131103 RXK131090:RXK131103 SHG131090:SHG131103 SRC131090:SRC131103 TAY131090:TAY131103 TKU131090:TKU131103 TUQ131090:TUQ131103 UEM131090:UEM131103 UOI131090:UOI131103 UYE131090:UYE131103 VIA131090:VIA131103 VRW131090:VRW131103 WBS131090:WBS131103 WLO131090:WLO131103 WVK131090:WVK131103 E196626:E196639 IY196626:IY196639 SU196626:SU196639 ACQ196626:ACQ196639 AMM196626:AMM196639 AWI196626:AWI196639 BGE196626:BGE196639 BQA196626:BQA196639 BZW196626:BZW196639 CJS196626:CJS196639 CTO196626:CTO196639 DDK196626:DDK196639 DNG196626:DNG196639 DXC196626:DXC196639 EGY196626:EGY196639 EQU196626:EQU196639 FAQ196626:FAQ196639 FKM196626:FKM196639 FUI196626:FUI196639 GEE196626:GEE196639 GOA196626:GOA196639 GXW196626:GXW196639 HHS196626:HHS196639 HRO196626:HRO196639 IBK196626:IBK196639 ILG196626:ILG196639 IVC196626:IVC196639 JEY196626:JEY196639 JOU196626:JOU196639 JYQ196626:JYQ196639 KIM196626:KIM196639 KSI196626:KSI196639 LCE196626:LCE196639 LMA196626:LMA196639 LVW196626:LVW196639 MFS196626:MFS196639 MPO196626:MPO196639 MZK196626:MZK196639 NJG196626:NJG196639 NTC196626:NTC196639 OCY196626:OCY196639 OMU196626:OMU196639 OWQ196626:OWQ196639 PGM196626:PGM196639 PQI196626:PQI196639 QAE196626:QAE196639 QKA196626:QKA196639 QTW196626:QTW196639 RDS196626:RDS196639 RNO196626:RNO196639 RXK196626:RXK196639 SHG196626:SHG196639 SRC196626:SRC196639 TAY196626:TAY196639 TKU196626:TKU196639 TUQ196626:TUQ196639 UEM196626:UEM196639 UOI196626:UOI196639 UYE196626:UYE196639 VIA196626:VIA196639 VRW196626:VRW196639 WBS196626:WBS196639 WLO196626:WLO196639 WVK196626:WVK196639 E262162:E262175 IY262162:IY262175 SU262162:SU262175 ACQ262162:ACQ262175 AMM262162:AMM262175 AWI262162:AWI262175 BGE262162:BGE262175 BQA262162:BQA262175 BZW262162:BZW262175 CJS262162:CJS262175 CTO262162:CTO262175 DDK262162:DDK262175 DNG262162:DNG262175 DXC262162:DXC262175 EGY262162:EGY262175 EQU262162:EQU262175 FAQ262162:FAQ262175 FKM262162:FKM262175 FUI262162:FUI262175 GEE262162:GEE262175 GOA262162:GOA262175 GXW262162:GXW262175 HHS262162:HHS262175 HRO262162:HRO262175 IBK262162:IBK262175 ILG262162:ILG262175 IVC262162:IVC262175 JEY262162:JEY262175 JOU262162:JOU262175 JYQ262162:JYQ262175 KIM262162:KIM262175 KSI262162:KSI262175 LCE262162:LCE262175 LMA262162:LMA262175 LVW262162:LVW262175 MFS262162:MFS262175 MPO262162:MPO262175 MZK262162:MZK262175 NJG262162:NJG262175 NTC262162:NTC262175 OCY262162:OCY262175 OMU262162:OMU262175 OWQ262162:OWQ262175 PGM262162:PGM262175 PQI262162:PQI262175 QAE262162:QAE262175 QKA262162:QKA262175 QTW262162:QTW262175 RDS262162:RDS262175 RNO262162:RNO262175 RXK262162:RXK262175 SHG262162:SHG262175 SRC262162:SRC262175 TAY262162:TAY262175 TKU262162:TKU262175 TUQ262162:TUQ262175 UEM262162:UEM262175 UOI262162:UOI262175 UYE262162:UYE262175 VIA262162:VIA262175 VRW262162:VRW262175 WBS262162:WBS262175 WLO262162:WLO262175 WVK262162:WVK262175 E327698:E327711 IY327698:IY327711 SU327698:SU327711 ACQ327698:ACQ327711 AMM327698:AMM327711 AWI327698:AWI327711 BGE327698:BGE327711 BQA327698:BQA327711 BZW327698:BZW327711 CJS327698:CJS327711 CTO327698:CTO327711 DDK327698:DDK327711 DNG327698:DNG327711 DXC327698:DXC327711 EGY327698:EGY327711 EQU327698:EQU327711 FAQ327698:FAQ327711 FKM327698:FKM327711 FUI327698:FUI327711 GEE327698:GEE327711 GOA327698:GOA327711 GXW327698:GXW327711 HHS327698:HHS327711 HRO327698:HRO327711 IBK327698:IBK327711 ILG327698:ILG327711 IVC327698:IVC327711 JEY327698:JEY327711 JOU327698:JOU327711 JYQ327698:JYQ327711 KIM327698:KIM327711 KSI327698:KSI327711 LCE327698:LCE327711 LMA327698:LMA327711 LVW327698:LVW327711 MFS327698:MFS327711 MPO327698:MPO327711 MZK327698:MZK327711 NJG327698:NJG327711 NTC327698:NTC327711 OCY327698:OCY327711 OMU327698:OMU327711 OWQ327698:OWQ327711 PGM327698:PGM327711 PQI327698:PQI327711 QAE327698:QAE327711 QKA327698:QKA327711 QTW327698:QTW327711 RDS327698:RDS327711 RNO327698:RNO327711 RXK327698:RXK327711 SHG327698:SHG327711 SRC327698:SRC327711 TAY327698:TAY327711 TKU327698:TKU327711 TUQ327698:TUQ327711 UEM327698:UEM327711 UOI327698:UOI327711 UYE327698:UYE327711 VIA327698:VIA327711 VRW327698:VRW327711 WBS327698:WBS327711 WLO327698:WLO327711 WVK327698:WVK327711 E393234:E393247 IY393234:IY393247 SU393234:SU393247 ACQ393234:ACQ393247 AMM393234:AMM393247 AWI393234:AWI393247 BGE393234:BGE393247 BQA393234:BQA393247 BZW393234:BZW393247 CJS393234:CJS393247 CTO393234:CTO393247 DDK393234:DDK393247 DNG393234:DNG393247 DXC393234:DXC393247 EGY393234:EGY393247 EQU393234:EQU393247 FAQ393234:FAQ393247 FKM393234:FKM393247 FUI393234:FUI393247 GEE393234:GEE393247 GOA393234:GOA393247 GXW393234:GXW393247 HHS393234:HHS393247 HRO393234:HRO393247 IBK393234:IBK393247 ILG393234:ILG393247 IVC393234:IVC393247 JEY393234:JEY393247 JOU393234:JOU393247 JYQ393234:JYQ393247 KIM393234:KIM393247 KSI393234:KSI393247 LCE393234:LCE393247 LMA393234:LMA393247 LVW393234:LVW393247 MFS393234:MFS393247 MPO393234:MPO393247 MZK393234:MZK393247 NJG393234:NJG393247 NTC393234:NTC393247 OCY393234:OCY393247 OMU393234:OMU393247 OWQ393234:OWQ393247 PGM393234:PGM393247 PQI393234:PQI393247 QAE393234:QAE393247 QKA393234:QKA393247 QTW393234:QTW393247 RDS393234:RDS393247 RNO393234:RNO393247 RXK393234:RXK393247 SHG393234:SHG393247 SRC393234:SRC393247 TAY393234:TAY393247 TKU393234:TKU393247 TUQ393234:TUQ393247 UEM393234:UEM393247 UOI393234:UOI393247 UYE393234:UYE393247 VIA393234:VIA393247 VRW393234:VRW393247 WBS393234:WBS393247 WLO393234:WLO393247 WVK393234:WVK393247 E458770:E458783 IY458770:IY458783 SU458770:SU458783 ACQ458770:ACQ458783 AMM458770:AMM458783 AWI458770:AWI458783 BGE458770:BGE458783 BQA458770:BQA458783 BZW458770:BZW458783 CJS458770:CJS458783 CTO458770:CTO458783 DDK458770:DDK458783 DNG458770:DNG458783 DXC458770:DXC458783 EGY458770:EGY458783 EQU458770:EQU458783 FAQ458770:FAQ458783 FKM458770:FKM458783 FUI458770:FUI458783 GEE458770:GEE458783 GOA458770:GOA458783 GXW458770:GXW458783 HHS458770:HHS458783 HRO458770:HRO458783 IBK458770:IBK458783 ILG458770:ILG458783 IVC458770:IVC458783 JEY458770:JEY458783 JOU458770:JOU458783 JYQ458770:JYQ458783 KIM458770:KIM458783 KSI458770:KSI458783 LCE458770:LCE458783 LMA458770:LMA458783 LVW458770:LVW458783 MFS458770:MFS458783 MPO458770:MPO458783 MZK458770:MZK458783 NJG458770:NJG458783 NTC458770:NTC458783 OCY458770:OCY458783 OMU458770:OMU458783 OWQ458770:OWQ458783 PGM458770:PGM458783 PQI458770:PQI458783 QAE458770:QAE458783 QKA458770:QKA458783 QTW458770:QTW458783 RDS458770:RDS458783 RNO458770:RNO458783 RXK458770:RXK458783 SHG458770:SHG458783 SRC458770:SRC458783 TAY458770:TAY458783 TKU458770:TKU458783 TUQ458770:TUQ458783 UEM458770:UEM458783 UOI458770:UOI458783 UYE458770:UYE458783 VIA458770:VIA458783 VRW458770:VRW458783 WBS458770:WBS458783 WLO458770:WLO458783 WVK458770:WVK458783 E524306:E524319 IY524306:IY524319 SU524306:SU524319 ACQ524306:ACQ524319 AMM524306:AMM524319 AWI524306:AWI524319 BGE524306:BGE524319 BQA524306:BQA524319 BZW524306:BZW524319 CJS524306:CJS524319 CTO524306:CTO524319 DDK524306:DDK524319 DNG524306:DNG524319 DXC524306:DXC524319 EGY524306:EGY524319 EQU524306:EQU524319 FAQ524306:FAQ524319 FKM524306:FKM524319 FUI524306:FUI524319 GEE524306:GEE524319 GOA524306:GOA524319 GXW524306:GXW524319 HHS524306:HHS524319 HRO524306:HRO524319 IBK524306:IBK524319 ILG524306:ILG524319 IVC524306:IVC524319 JEY524306:JEY524319 JOU524306:JOU524319 JYQ524306:JYQ524319 KIM524306:KIM524319 KSI524306:KSI524319 LCE524306:LCE524319 LMA524306:LMA524319 LVW524306:LVW524319 MFS524306:MFS524319 MPO524306:MPO524319 MZK524306:MZK524319 NJG524306:NJG524319 NTC524306:NTC524319 OCY524306:OCY524319 OMU524306:OMU524319 OWQ524306:OWQ524319 PGM524306:PGM524319 PQI524306:PQI524319 QAE524306:QAE524319 QKA524306:QKA524319 QTW524306:QTW524319 RDS524306:RDS524319 RNO524306:RNO524319 RXK524306:RXK524319 SHG524306:SHG524319 SRC524306:SRC524319 TAY524306:TAY524319 TKU524306:TKU524319 TUQ524306:TUQ524319 UEM524306:UEM524319 UOI524306:UOI524319 UYE524306:UYE524319 VIA524306:VIA524319 VRW524306:VRW524319 WBS524306:WBS524319 WLO524306:WLO524319 WVK524306:WVK524319 E589842:E589855 IY589842:IY589855 SU589842:SU589855 ACQ589842:ACQ589855 AMM589842:AMM589855 AWI589842:AWI589855 BGE589842:BGE589855 BQA589842:BQA589855 BZW589842:BZW589855 CJS589842:CJS589855 CTO589842:CTO589855 DDK589842:DDK589855 DNG589842:DNG589855 DXC589842:DXC589855 EGY589842:EGY589855 EQU589842:EQU589855 FAQ589842:FAQ589855 FKM589842:FKM589855 FUI589842:FUI589855 GEE589842:GEE589855 GOA589842:GOA589855 GXW589842:GXW589855 HHS589842:HHS589855 HRO589842:HRO589855 IBK589842:IBK589855 ILG589842:ILG589855 IVC589842:IVC589855 JEY589842:JEY589855 JOU589842:JOU589855 JYQ589842:JYQ589855 KIM589842:KIM589855 KSI589842:KSI589855 LCE589842:LCE589855 LMA589842:LMA589855 LVW589842:LVW589855 MFS589842:MFS589855 MPO589842:MPO589855 MZK589842:MZK589855 NJG589842:NJG589855 NTC589842:NTC589855 OCY589842:OCY589855 OMU589842:OMU589855 OWQ589842:OWQ589855 PGM589842:PGM589855 PQI589842:PQI589855 QAE589842:QAE589855 QKA589842:QKA589855 QTW589842:QTW589855 RDS589842:RDS589855 RNO589842:RNO589855 RXK589842:RXK589855 SHG589842:SHG589855 SRC589842:SRC589855 TAY589842:TAY589855 TKU589842:TKU589855 TUQ589842:TUQ589855 UEM589842:UEM589855 UOI589842:UOI589855 UYE589842:UYE589855 VIA589842:VIA589855 VRW589842:VRW589855 WBS589842:WBS589855 WLO589842:WLO589855 WVK589842:WVK589855 E655378:E655391 IY655378:IY655391 SU655378:SU655391 ACQ655378:ACQ655391 AMM655378:AMM655391 AWI655378:AWI655391 BGE655378:BGE655391 BQA655378:BQA655391 BZW655378:BZW655391 CJS655378:CJS655391 CTO655378:CTO655391 DDK655378:DDK655391 DNG655378:DNG655391 DXC655378:DXC655391 EGY655378:EGY655391 EQU655378:EQU655391 FAQ655378:FAQ655391 FKM655378:FKM655391 FUI655378:FUI655391 GEE655378:GEE655391 GOA655378:GOA655391 GXW655378:GXW655391 HHS655378:HHS655391 HRO655378:HRO655391 IBK655378:IBK655391 ILG655378:ILG655391 IVC655378:IVC655391 JEY655378:JEY655391 JOU655378:JOU655391 JYQ655378:JYQ655391 KIM655378:KIM655391 KSI655378:KSI655391 LCE655378:LCE655391 LMA655378:LMA655391 LVW655378:LVW655391 MFS655378:MFS655391 MPO655378:MPO655391 MZK655378:MZK655391 NJG655378:NJG655391 NTC655378:NTC655391 OCY655378:OCY655391 OMU655378:OMU655391 OWQ655378:OWQ655391 PGM655378:PGM655391 PQI655378:PQI655391 QAE655378:QAE655391 QKA655378:QKA655391 QTW655378:QTW655391 RDS655378:RDS655391 RNO655378:RNO655391 RXK655378:RXK655391 SHG655378:SHG655391 SRC655378:SRC655391 TAY655378:TAY655391 TKU655378:TKU655391 TUQ655378:TUQ655391 UEM655378:UEM655391 UOI655378:UOI655391 UYE655378:UYE655391 VIA655378:VIA655391 VRW655378:VRW655391 WBS655378:WBS655391 WLO655378:WLO655391 WVK655378:WVK655391 E720914:E720927 IY720914:IY720927 SU720914:SU720927 ACQ720914:ACQ720927 AMM720914:AMM720927 AWI720914:AWI720927 BGE720914:BGE720927 BQA720914:BQA720927 BZW720914:BZW720927 CJS720914:CJS720927 CTO720914:CTO720927 DDK720914:DDK720927 DNG720914:DNG720927 DXC720914:DXC720927 EGY720914:EGY720927 EQU720914:EQU720927 FAQ720914:FAQ720927 FKM720914:FKM720927 FUI720914:FUI720927 GEE720914:GEE720927 GOA720914:GOA720927 GXW720914:GXW720927 HHS720914:HHS720927 HRO720914:HRO720927 IBK720914:IBK720927 ILG720914:ILG720927 IVC720914:IVC720927 JEY720914:JEY720927 JOU720914:JOU720927 JYQ720914:JYQ720927 KIM720914:KIM720927 KSI720914:KSI720927 LCE720914:LCE720927 LMA720914:LMA720927 LVW720914:LVW720927 MFS720914:MFS720927 MPO720914:MPO720927 MZK720914:MZK720927 NJG720914:NJG720927 NTC720914:NTC720927 OCY720914:OCY720927 OMU720914:OMU720927 OWQ720914:OWQ720927 PGM720914:PGM720927 PQI720914:PQI720927 QAE720914:QAE720927 QKA720914:QKA720927 QTW720914:QTW720927 RDS720914:RDS720927 RNO720914:RNO720927 RXK720914:RXK720927 SHG720914:SHG720927 SRC720914:SRC720927 TAY720914:TAY720927 TKU720914:TKU720927 TUQ720914:TUQ720927 UEM720914:UEM720927 UOI720914:UOI720927 UYE720914:UYE720927 VIA720914:VIA720927 VRW720914:VRW720927 WBS720914:WBS720927 WLO720914:WLO720927 WVK720914:WVK720927 E786450:E786463 IY786450:IY786463 SU786450:SU786463 ACQ786450:ACQ786463 AMM786450:AMM786463 AWI786450:AWI786463 BGE786450:BGE786463 BQA786450:BQA786463 BZW786450:BZW786463 CJS786450:CJS786463 CTO786450:CTO786463 DDK786450:DDK786463 DNG786450:DNG786463 DXC786450:DXC786463 EGY786450:EGY786463 EQU786450:EQU786463 FAQ786450:FAQ786463 FKM786450:FKM786463 FUI786450:FUI786463 GEE786450:GEE786463 GOA786450:GOA786463 GXW786450:GXW786463 HHS786450:HHS786463 HRO786450:HRO786463 IBK786450:IBK786463 ILG786450:ILG786463 IVC786450:IVC786463 JEY786450:JEY786463 JOU786450:JOU786463 JYQ786450:JYQ786463 KIM786450:KIM786463 KSI786450:KSI786463 LCE786450:LCE786463 LMA786450:LMA786463 LVW786450:LVW786463 MFS786450:MFS786463 MPO786450:MPO786463 MZK786450:MZK786463 NJG786450:NJG786463 NTC786450:NTC786463 OCY786450:OCY786463 OMU786450:OMU786463 OWQ786450:OWQ786463 PGM786450:PGM786463 PQI786450:PQI786463 QAE786450:QAE786463 QKA786450:QKA786463 QTW786450:QTW786463 RDS786450:RDS786463 RNO786450:RNO786463 RXK786450:RXK786463 SHG786450:SHG786463 SRC786450:SRC786463 TAY786450:TAY786463 TKU786450:TKU786463 TUQ786450:TUQ786463 UEM786450:UEM786463 UOI786450:UOI786463 UYE786450:UYE786463 VIA786450:VIA786463 VRW786450:VRW786463 WBS786450:WBS786463 WLO786450:WLO786463 WVK786450:WVK786463 E851986:E851999 IY851986:IY851999 SU851986:SU851999 ACQ851986:ACQ851999 AMM851986:AMM851999 AWI851986:AWI851999 BGE851986:BGE851999 BQA851986:BQA851999 BZW851986:BZW851999 CJS851986:CJS851999 CTO851986:CTO851999 DDK851986:DDK851999 DNG851986:DNG851999 DXC851986:DXC851999 EGY851986:EGY851999 EQU851986:EQU851999 FAQ851986:FAQ851999 FKM851986:FKM851999 FUI851986:FUI851999 GEE851986:GEE851999 GOA851986:GOA851999 GXW851986:GXW851999 HHS851986:HHS851999 HRO851986:HRO851999 IBK851986:IBK851999 ILG851986:ILG851999 IVC851986:IVC851999 JEY851986:JEY851999 JOU851986:JOU851999 JYQ851986:JYQ851999 KIM851986:KIM851999 KSI851986:KSI851999 LCE851986:LCE851999 LMA851986:LMA851999 LVW851986:LVW851999 MFS851986:MFS851999 MPO851986:MPO851999 MZK851986:MZK851999 NJG851986:NJG851999 NTC851986:NTC851999 OCY851986:OCY851999 OMU851986:OMU851999 OWQ851986:OWQ851999 PGM851986:PGM851999 PQI851986:PQI851999 QAE851986:QAE851999 QKA851986:QKA851999 QTW851986:QTW851999 RDS851986:RDS851999 RNO851986:RNO851999 RXK851986:RXK851999 SHG851986:SHG851999 SRC851986:SRC851999 TAY851986:TAY851999 TKU851986:TKU851999 TUQ851986:TUQ851999 UEM851986:UEM851999 UOI851986:UOI851999 UYE851986:UYE851999 VIA851986:VIA851999 VRW851986:VRW851999 WBS851986:WBS851999 WLO851986:WLO851999 WVK851986:WVK851999 E917522:E917535 IY917522:IY917535 SU917522:SU917535 ACQ917522:ACQ917535 AMM917522:AMM917535 AWI917522:AWI917535 BGE917522:BGE917535 BQA917522:BQA917535 BZW917522:BZW917535 CJS917522:CJS917535 CTO917522:CTO917535 DDK917522:DDK917535 DNG917522:DNG917535 DXC917522:DXC917535 EGY917522:EGY917535 EQU917522:EQU917535 FAQ917522:FAQ917535 FKM917522:FKM917535 FUI917522:FUI917535 GEE917522:GEE917535 GOA917522:GOA917535 GXW917522:GXW917535 HHS917522:HHS917535 HRO917522:HRO917535 IBK917522:IBK917535 ILG917522:ILG917535 IVC917522:IVC917535 JEY917522:JEY917535 JOU917522:JOU917535 JYQ917522:JYQ917535 KIM917522:KIM917535 KSI917522:KSI917535 LCE917522:LCE917535 LMA917522:LMA917535 LVW917522:LVW917535 MFS917522:MFS917535 MPO917522:MPO917535 MZK917522:MZK917535 NJG917522:NJG917535 NTC917522:NTC917535 OCY917522:OCY917535 OMU917522:OMU917535 OWQ917522:OWQ917535 PGM917522:PGM917535 PQI917522:PQI917535 QAE917522:QAE917535 QKA917522:QKA917535 QTW917522:QTW917535 RDS917522:RDS917535 RNO917522:RNO917535 RXK917522:RXK917535 SHG917522:SHG917535 SRC917522:SRC917535 TAY917522:TAY917535 TKU917522:TKU917535 TUQ917522:TUQ917535 UEM917522:UEM917535 UOI917522:UOI917535 UYE917522:UYE917535 VIA917522:VIA917535 VRW917522:VRW917535 WBS917522:WBS917535 WLO917522:WLO917535 WVK917522:WVK917535 E983058:E983071 IY983058:IY983071 SU983058:SU983071 ACQ983058:ACQ983071 AMM983058:AMM983071 AWI983058:AWI983071 BGE983058:BGE983071 BQA983058:BQA983071 BZW983058:BZW983071 CJS983058:CJS983071 CTO983058:CTO983071 DDK983058:DDK983071 DNG983058:DNG983071 DXC983058:DXC983071 EGY983058:EGY983071 EQU983058:EQU983071 FAQ983058:FAQ983071 FKM983058:FKM983071 FUI983058:FUI983071 GEE983058:GEE983071 GOA983058:GOA983071 GXW983058:GXW983071 HHS983058:HHS983071 HRO983058:HRO983071 IBK983058:IBK983071 ILG983058:ILG983071 IVC983058:IVC983071 JEY983058:JEY983071 JOU983058:JOU983071 JYQ983058:JYQ983071 KIM983058:KIM983071 KSI983058:KSI983071 LCE983058:LCE983071 LMA983058:LMA983071 LVW983058:LVW983071 MFS983058:MFS983071 MPO983058:MPO983071 MZK983058:MZK983071 NJG983058:NJG983071 NTC983058:NTC983071 OCY983058:OCY983071 OMU983058:OMU983071 OWQ983058:OWQ983071 PGM983058:PGM983071 PQI983058:PQI983071 QAE983058:QAE983071 QKA983058:QKA983071 QTW983058:QTW983071 RDS983058:RDS983071 RNO983058:RNO983071 RXK983058:RXK983071 SHG983058:SHG983071 SRC983058:SRC983071 TAY983058:TAY983071 TKU983058:TKU983071 TUQ983058:TUQ983071 UEM983058:UEM983071 UOI983058:UOI983071 UYE983058:UYE983071 VIA983058:VIA983071 VRW983058:VRW983071 WBS983058:WBS983071 WLO983058:WLO983071 WVK983058:WVK983071 F34:F42 IZ34:IZ42 SV34:SV42 ACR34:ACR42 AMN34:AMN42 AWJ34:AWJ42 BGF34:BGF42 BQB34:BQB42 BZX34:BZX42 CJT34:CJT42 CTP34:CTP42 DDL34:DDL42 DNH34:DNH42 DXD34:DXD42 EGZ34:EGZ42 EQV34:EQV42 FAR34:FAR42 FKN34:FKN42 FUJ34:FUJ42 GEF34:GEF42 GOB34:GOB42 GXX34:GXX42 HHT34:HHT42 HRP34:HRP42 IBL34:IBL42 ILH34:ILH42 IVD34:IVD42 JEZ34:JEZ42 JOV34:JOV42 JYR34:JYR42 KIN34:KIN42 KSJ34:KSJ42 LCF34:LCF42 LMB34:LMB42 LVX34:LVX42 MFT34:MFT42 MPP34:MPP42 MZL34:MZL42 NJH34:NJH42 NTD34:NTD42 OCZ34:OCZ42 OMV34:OMV42 OWR34:OWR42 PGN34:PGN42 PQJ34:PQJ42 QAF34:QAF42 QKB34:QKB42 QTX34:QTX42 RDT34:RDT42 RNP34:RNP42 RXL34:RXL42 SHH34:SHH42 SRD34:SRD42 TAZ34:TAZ42 TKV34:TKV42 TUR34:TUR42 UEN34:UEN42 UOJ34:UOJ42 UYF34:UYF42 VIB34:VIB42 VRX34:VRX42 WBT34:WBT42 WLP34:WLP42 WVL34:WVL42 F65570:F65578 IZ65570:IZ65578 SV65570:SV65578 ACR65570:ACR65578 AMN65570:AMN65578 AWJ65570:AWJ65578 BGF65570:BGF65578 BQB65570:BQB65578 BZX65570:BZX65578 CJT65570:CJT65578 CTP65570:CTP65578 DDL65570:DDL65578 DNH65570:DNH65578 DXD65570:DXD65578 EGZ65570:EGZ65578 EQV65570:EQV65578 FAR65570:FAR65578 FKN65570:FKN65578 FUJ65570:FUJ65578 GEF65570:GEF65578 GOB65570:GOB65578 GXX65570:GXX65578 HHT65570:HHT65578 HRP65570:HRP65578 IBL65570:IBL65578 ILH65570:ILH65578 IVD65570:IVD65578 JEZ65570:JEZ65578 JOV65570:JOV65578 JYR65570:JYR65578 KIN65570:KIN65578 KSJ65570:KSJ65578 LCF65570:LCF65578 LMB65570:LMB65578 LVX65570:LVX65578 MFT65570:MFT65578 MPP65570:MPP65578 MZL65570:MZL65578 NJH65570:NJH65578 NTD65570:NTD65578 OCZ65570:OCZ65578 OMV65570:OMV65578 OWR65570:OWR65578 PGN65570:PGN65578 PQJ65570:PQJ65578 QAF65570:QAF65578 QKB65570:QKB65578 QTX65570:QTX65578 RDT65570:RDT65578 RNP65570:RNP65578 RXL65570:RXL65578 SHH65570:SHH65578 SRD65570:SRD65578 TAZ65570:TAZ65578 TKV65570:TKV65578 TUR65570:TUR65578 UEN65570:UEN65578 UOJ65570:UOJ65578 UYF65570:UYF65578 VIB65570:VIB65578 VRX65570:VRX65578 WBT65570:WBT65578 WLP65570:WLP65578 WVL65570:WVL65578 F131106:F131114 IZ131106:IZ131114 SV131106:SV131114 ACR131106:ACR131114 AMN131106:AMN131114 AWJ131106:AWJ131114 BGF131106:BGF131114 BQB131106:BQB131114 BZX131106:BZX131114 CJT131106:CJT131114 CTP131106:CTP131114 DDL131106:DDL131114 DNH131106:DNH131114 DXD131106:DXD131114 EGZ131106:EGZ131114 EQV131106:EQV131114 FAR131106:FAR131114 FKN131106:FKN131114 FUJ131106:FUJ131114 GEF131106:GEF131114 GOB131106:GOB131114 GXX131106:GXX131114 HHT131106:HHT131114 HRP131106:HRP131114 IBL131106:IBL131114 ILH131106:ILH131114 IVD131106:IVD131114 JEZ131106:JEZ131114 JOV131106:JOV131114 JYR131106:JYR131114 KIN131106:KIN131114 KSJ131106:KSJ131114 LCF131106:LCF131114 LMB131106:LMB131114 LVX131106:LVX131114 MFT131106:MFT131114 MPP131106:MPP131114 MZL131106:MZL131114 NJH131106:NJH131114 NTD131106:NTD131114 OCZ131106:OCZ131114 OMV131106:OMV131114 OWR131106:OWR131114 PGN131106:PGN131114 PQJ131106:PQJ131114 QAF131106:QAF131114 QKB131106:QKB131114 QTX131106:QTX131114 RDT131106:RDT131114 RNP131106:RNP131114 RXL131106:RXL131114 SHH131106:SHH131114 SRD131106:SRD131114 TAZ131106:TAZ131114 TKV131106:TKV131114 TUR131106:TUR131114 UEN131106:UEN131114 UOJ131106:UOJ131114 UYF131106:UYF131114 VIB131106:VIB131114 VRX131106:VRX131114 WBT131106:WBT131114 WLP131106:WLP131114 WVL131106:WVL131114 F196642:F196650 IZ196642:IZ196650 SV196642:SV196650 ACR196642:ACR196650 AMN196642:AMN196650 AWJ196642:AWJ196650 BGF196642:BGF196650 BQB196642:BQB196650 BZX196642:BZX196650 CJT196642:CJT196650 CTP196642:CTP196650 DDL196642:DDL196650 DNH196642:DNH196650 DXD196642:DXD196650 EGZ196642:EGZ196650 EQV196642:EQV196650 FAR196642:FAR196650 FKN196642:FKN196650 FUJ196642:FUJ196650 GEF196642:GEF196650 GOB196642:GOB196650 GXX196642:GXX196650 HHT196642:HHT196650 HRP196642:HRP196650 IBL196642:IBL196650 ILH196642:ILH196650 IVD196642:IVD196650 JEZ196642:JEZ196650 JOV196642:JOV196650 JYR196642:JYR196650 KIN196642:KIN196650 KSJ196642:KSJ196650 LCF196642:LCF196650 LMB196642:LMB196650 LVX196642:LVX196650 MFT196642:MFT196650 MPP196642:MPP196650 MZL196642:MZL196650 NJH196642:NJH196650 NTD196642:NTD196650 OCZ196642:OCZ196650 OMV196642:OMV196650 OWR196642:OWR196650 PGN196642:PGN196650 PQJ196642:PQJ196650 QAF196642:QAF196650 QKB196642:QKB196650 QTX196642:QTX196650 RDT196642:RDT196650 RNP196642:RNP196650 RXL196642:RXL196650 SHH196642:SHH196650 SRD196642:SRD196650 TAZ196642:TAZ196650 TKV196642:TKV196650 TUR196642:TUR196650 UEN196642:UEN196650 UOJ196642:UOJ196650 UYF196642:UYF196650 VIB196642:VIB196650 VRX196642:VRX196650 WBT196642:WBT196650 WLP196642:WLP196650 WVL196642:WVL196650 F262178:F262186 IZ262178:IZ262186 SV262178:SV262186 ACR262178:ACR262186 AMN262178:AMN262186 AWJ262178:AWJ262186 BGF262178:BGF262186 BQB262178:BQB262186 BZX262178:BZX262186 CJT262178:CJT262186 CTP262178:CTP262186 DDL262178:DDL262186 DNH262178:DNH262186 DXD262178:DXD262186 EGZ262178:EGZ262186 EQV262178:EQV262186 FAR262178:FAR262186 FKN262178:FKN262186 FUJ262178:FUJ262186 GEF262178:GEF262186 GOB262178:GOB262186 GXX262178:GXX262186 HHT262178:HHT262186 HRP262178:HRP262186 IBL262178:IBL262186 ILH262178:ILH262186 IVD262178:IVD262186 JEZ262178:JEZ262186 JOV262178:JOV262186 JYR262178:JYR262186 KIN262178:KIN262186 KSJ262178:KSJ262186 LCF262178:LCF262186 LMB262178:LMB262186 LVX262178:LVX262186 MFT262178:MFT262186 MPP262178:MPP262186 MZL262178:MZL262186 NJH262178:NJH262186 NTD262178:NTD262186 OCZ262178:OCZ262186 OMV262178:OMV262186 OWR262178:OWR262186 PGN262178:PGN262186 PQJ262178:PQJ262186 QAF262178:QAF262186 QKB262178:QKB262186 QTX262178:QTX262186 RDT262178:RDT262186 RNP262178:RNP262186 RXL262178:RXL262186 SHH262178:SHH262186 SRD262178:SRD262186 TAZ262178:TAZ262186 TKV262178:TKV262186 TUR262178:TUR262186 UEN262178:UEN262186 UOJ262178:UOJ262186 UYF262178:UYF262186 VIB262178:VIB262186 VRX262178:VRX262186 WBT262178:WBT262186 WLP262178:WLP262186 WVL262178:WVL262186 F327714:F327722 IZ327714:IZ327722 SV327714:SV327722 ACR327714:ACR327722 AMN327714:AMN327722 AWJ327714:AWJ327722 BGF327714:BGF327722 BQB327714:BQB327722 BZX327714:BZX327722 CJT327714:CJT327722 CTP327714:CTP327722 DDL327714:DDL327722 DNH327714:DNH327722 DXD327714:DXD327722 EGZ327714:EGZ327722 EQV327714:EQV327722 FAR327714:FAR327722 FKN327714:FKN327722 FUJ327714:FUJ327722 GEF327714:GEF327722 GOB327714:GOB327722 GXX327714:GXX327722 HHT327714:HHT327722 HRP327714:HRP327722 IBL327714:IBL327722 ILH327714:ILH327722 IVD327714:IVD327722 JEZ327714:JEZ327722 JOV327714:JOV327722 JYR327714:JYR327722 KIN327714:KIN327722 KSJ327714:KSJ327722 LCF327714:LCF327722 LMB327714:LMB327722 LVX327714:LVX327722 MFT327714:MFT327722 MPP327714:MPP327722 MZL327714:MZL327722 NJH327714:NJH327722 NTD327714:NTD327722 OCZ327714:OCZ327722 OMV327714:OMV327722 OWR327714:OWR327722 PGN327714:PGN327722 PQJ327714:PQJ327722 QAF327714:QAF327722 QKB327714:QKB327722 QTX327714:QTX327722 RDT327714:RDT327722 RNP327714:RNP327722 RXL327714:RXL327722 SHH327714:SHH327722 SRD327714:SRD327722 TAZ327714:TAZ327722 TKV327714:TKV327722 TUR327714:TUR327722 UEN327714:UEN327722 UOJ327714:UOJ327722 UYF327714:UYF327722 VIB327714:VIB327722 VRX327714:VRX327722 WBT327714:WBT327722 WLP327714:WLP327722 WVL327714:WVL327722 F393250:F393258 IZ393250:IZ393258 SV393250:SV393258 ACR393250:ACR393258 AMN393250:AMN393258 AWJ393250:AWJ393258 BGF393250:BGF393258 BQB393250:BQB393258 BZX393250:BZX393258 CJT393250:CJT393258 CTP393250:CTP393258 DDL393250:DDL393258 DNH393250:DNH393258 DXD393250:DXD393258 EGZ393250:EGZ393258 EQV393250:EQV393258 FAR393250:FAR393258 FKN393250:FKN393258 FUJ393250:FUJ393258 GEF393250:GEF393258 GOB393250:GOB393258 GXX393250:GXX393258 HHT393250:HHT393258 HRP393250:HRP393258 IBL393250:IBL393258 ILH393250:ILH393258 IVD393250:IVD393258 JEZ393250:JEZ393258 JOV393250:JOV393258 JYR393250:JYR393258 KIN393250:KIN393258 KSJ393250:KSJ393258 LCF393250:LCF393258 LMB393250:LMB393258 LVX393250:LVX393258 MFT393250:MFT393258 MPP393250:MPP393258 MZL393250:MZL393258 NJH393250:NJH393258 NTD393250:NTD393258 OCZ393250:OCZ393258 OMV393250:OMV393258 OWR393250:OWR393258 PGN393250:PGN393258 PQJ393250:PQJ393258 QAF393250:QAF393258 QKB393250:QKB393258 QTX393250:QTX393258 RDT393250:RDT393258 RNP393250:RNP393258 RXL393250:RXL393258 SHH393250:SHH393258 SRD393250:SRD393258 TAZ393250:TAZ393258 TKV393250:TKV393258 TUR393250:TUR393258 UEN393250:UEN393258 UOJ393250:UOJ393258 UYF393250:UYF393258 VIB393250:VIB393258 VRX393250:VRX393258 WBT393250:WBT393258 WLP393250:WLP393258 WVL393250:WVL393258 F458786:F458794 IZ458786:IZ458794 SV458786:SV458794 ACR458786:ACR458794 AMN458786:AMN458794 AWJ458786:AWJ458794 BGF458786:BGF458794 BQB458786:BQB458794 BZX458786:BZX458794 CJT458786:CJT458794 CTP458786:CTP458794 DDL458786:DDL458794 DNH458786:DNH458794 DXD458786:DXD458794 EGZ458786:EGZ458794 EQV458786:EQV458794 FAR458786:FAR458794 FKN458786:FKN458794 FUJ458786:FUJ458794 GEF458786:GEF458794 GOB458786:GOB458794 GXX458786:GXX458794 HHT458786:HHT458794 HRP458786:HRP458794 IBL458786:IBL458794 ILH458786:ILH458794 IVD458786:IVD458794 JEZ458786:JEZ458794 JOV458786:JOV458794 JYR458786:JYR458794 KIN458786:KIN458794 KSJ458786:KSJ458794 LCF458786:LCF458794 LMB458786:LMB458794 LVX458786:LVX458794 MFT458786:MFT458794 MPP458786:MPP458794 MZL458786:MZL458794 NJH458786:NJH458794 NTD458786:NTD458794 OCZ458786:OCZ458794 OMV458786:OMV458794 OWR458786:OWR458794 PGN458786:PGN458794 PQJ458786:PQJ458794 QAF458786:QAF458794 QKB458786:QKB458794 QTX458786:QTX458794 RDT458786:RDT458794 RNP458786:RNP458794 RXL458786:RXL458794 SHH458786:SHH458794 SRD458786:SRD458794 TAZ458786:TAZ458794 TKV458786:TKV458794 TUR458786:TUR458794 UEN458786:UEN458794 UOJ458786:UOJ458794 UYF458786:UYF458794 VIB458786:VIB458794 VRX458786:VRX458794 WBT458786:WBT458794 WLP458786:WLP458794 WVL458786:WVL458794 F524322:F524330 IZ524322:IZ524330 SV524322:SV524330 ACR524322:ACR524330 AMN524322:AMN524330 AWJ524322:AWJ524330 BGF524322:BGF524330 BQB524322:BQB524330 BZX524322:BZX524330 CJT524322:CJT524330 CTP524322:CTP524330 DDL524322:DDL524330 DNH524322:DNH524330 DXD524322:DXD524330 EGZ524322:EGZ524330 EQV524322:EQV524330 FAR524322:FAR524330 FKN524322:FKN524330 FUJ524322:FUJ524330 GEF524322:GEF524330 GOB524322:GOB524330 GXX524322:GXX524330 HHT524322:HHT524330 HRP524322:HRP524330 IBL524322:IBL524330 ILH524322:ILH524330 IVD524322:IVD524330 JEZ524322:JEZ524330 JOV524322:JOV524330 JYR524322:JYR524330 KIN524322:KIN524330 KSJ524322:KSJ524330 LCF524322:LCF524330 LMB524322:LMB524330 LVX524322:LVX524330 MFT524322:MFT524330 MPP524322:MPP524330 MZL524322:MZL524330 NJH524322:NJH524330 NTD524322:NTD524330 OCZ524322:OCZ524330 OMV524322:OMV524330 OWR524322:OWR524330 PGN524322:PGN524330 PQJ524322:PQJ524330 QAF524322:QAF524330 QKB524322:QKB524330 QTX524322:QTX524330 RDT524322:RDT524330 RNP524322:RNP524330 RXL524322:RXL524330 SHH524322:SHH524330 SRD524322:SRD524330 TAZ524322:TAZ524330 TKV524322:TKV524330 TUR524322:TUR524330 UEN524322:UEN524330 UOJ524322:UOJ524330 UYF524322:UYF524330 VIB524322:VIB524330 VRX524322:VRX524330 WBT524322:WBT524330 WLP524322:WLP524330 WVL524322:WVL524330 F589858:F589866 IZ589858:IZ589866 SV589858:SV589866 ACR589858:ACR589866 AMN589858:AMN589866 AWJ589858:AWJ589866 BGF589858:BGF589866 BQB589858:BQB589866 BZX589858:BZX589866 CJT589858:CJT589866 CTP589858:CTP589866 DDL589858:DDL589866 DNH589858:DNH589866 DXD589858:DXD589866 EGZ589858:EGZ589866 EQV589858:EQV589866 FAR589858:FAR589866 FKN589858:FKN589866 FUJ589858:FUJ589866 GEF589858:GEF589866 GOB589858:GOB589866 GXX589858:GXX589866 HHT589858:HHT589866 HRP589858:HRP589866 IBL589858:IBL589866 ILH589858:ILH589866 IVD589858:IVD589866 JEZ589858:JEZ589866 JOV589858:JOV589866 JYR589858:JYR589866 KIN589858:KIN589866 KSJ589858:KSJ589866 LCF589858:LCF589866 LMB589858:LMB589866 LVX589858:LVX589866 MFT589858:MFT589866 MPP589858:MPP589866 MZL589858:MZL589866 NJH589858:NJH589866 NTD589858:NTD589866 OCZ589858:OCZ589866 OMV589858:OMV589866 OWR589858:OWR589866 PGN589858:PGN589866 PQJ589858:PQJ589866 QAF589858:QAF589866 QKB589858:QKB589866 QTX589858:QTX589866 RDT589858:RDT589866 RNP589858:RNP589866 RXL589858:RXL589866 SHH589858:SHH589866 SRD589858:SRD589866 TAZ589858:TAZ589866 TKV589858:TKV589866 TUR589858:TUR589866 UEN589858:UEN589866 UOJ589858:UOJ589866 UYF589858:UYF589866 VIB589858:VIB589866 VRX589858:VRX589866 WBT589858:WBT589866 WLP589858:WLP589866 WVL589858:WVL589866 F655394:F655402 IZ655394:IZ655402 SV655394:SV655402 ACR655394:ACR655402 AMN655394:AMN655402 AWJ655394:AWJ655402 BGF655394:BGF655402 BQB655394:BQB655402 BZX655394:BZX655402 CJT655394:CJT655402 CTP655394:CTP655402 DDL655394:DDL655402 DNH655394:DNH655402 DXD655394:DXD655402 EGZ655394:EGZ655402 EQV655394:EQV655402 FAR655394:FAR655402 FKN655394:FKN655402 FUJ655394:FUJ655402 GEF655394:GEF655402 GOB655394:GOB655402 GXX655394:GXX655402 HHT655394:HHT655402 HRP655394:HRP655402 IBL655394:IBL655402 ILH655394:ILH655402 IVD655394:IVD655402 JEZ655394:JEZ655402 JOV655394:JOV655402 JYR655394:JYR655402 KIN655394:KIN655402 KSJ655394:KSJ655402 LCF655394:LCF655402 LMB655394:LMB655402 LVX655394:LVX655402 MFT655394:MFT655402 MPP655394:MPP655402 MZL655394:MZL655402 NJH655394:NJH655402 NTD655394:NTD655402 OCZ655394:OCZ655402 OMV655394:OMV655402 OWR655394:OWR655402 PGN655394:PGN655402 PQJ655394:PQJ655402 QAF655394:QAF655402 QKB655394:QKB655402 QTX655394:QTX655402 RDT655394:RDT655402 RNP655394:RNP655402 RXL655394:RXL655402 SHH655394:SHH655402 SRD655394:SRD655402 TAZ655394:TAZ655402 TKV655394:TKV655402 TUR655394:TUR655402 UEN655394:UEN655402 UOJ655394:UOJ655402 UYF655394:UYF655402 VIB655394:VIB655402 VRX655394:VRX655402 WBT655394:WBT655402 WLP655394:WLP655402 WVL655394:WVL655402 F720930:F720938 IZ720930:IZ720938 SV720930:SV720938 ACR720930:ACR720938 AMN720930:AMN720938 AWJ720930:AWJ720938 BGF720930:BGF720938 BQB720930:BQB720938 BZX720930:BZX720938 CJT720930:CJT720938 CTP720930:CTP720938 DDL720930:DDL720938 DNH720930:DNH720938 DXD720930:DXD720938 EGZ720930:EGZ720938 EQV720930:EQV720938 FAR720930:FAR720938 FKN720930:FKN720938 FUJ720930:FUJ720938 GEF720930:GEF720938 GOB720930:GOB720938 GXX720930:GXX720938 HHT720930:HHT720938 HRP720930:HRP720938 IBL720930:IBL720938 ILH720930:ILH720938 IVD720930:IVD720938 JEZ720930:JEZ720938 JOV720930:JOV720938 JYR720930:JYR720938 KIN720930:KIN720938 KSJ720930:KSJ720938 LCF720930:LCF720938 LMB720930:LMB720938 LVX720930:LVX720938 MFT720930:MFT720938 MPP720930:MPP720938 MZL720930:MZL720938 NJH720930:NJH720938 NTD720930:NTD720938 OCZ720930:OCZ720938 OMV720930:OMV720938 OWR720930:OWR720938 PGN720930:PGN720938 PQJ720930:PQJ720938 QAF720930:QAF720938 QKB720930:QKB720938 QTX720930:QTX720938 RDT720930:RDT720938 RNP720930:RNP720938 RXL720930:RXL720938 SHH720930:SHH720938 SRD720930:SRD720938 TAZ720930:TAZ720938 TKV720930:TKV720938 TUR720930:TUR720938 UEN720930:UEN720938 UOJ720930:UOJ720938 UYF720930:UYF720938 VIB720930:VIB720938 VRX720930:VRX720938 WBT720930:WBT720938 WLP720930:WLP720938 WVL720930:WVL720938 F786466:F786474 IZ786466:IZ786474 SV786466:SV786474 ACR786466:ACR786474 AMN786466:AMN786474 AWJ786466:AWJ786474 BGF786466:BGF786474 BQB786466:BQB786474 BZX786466:BZX786474 CJT786466:CJT786474 CTP786466:CTP786474 DDL786466:DDL786474 DNH786466:DNH786474 DXD786466:DXD786474 EGZ786466:EGZ786474 EQV786466:EQV786474 FAR786466:FAR786474 FKN786466:FKN786474 FUJ786466:FUJ786474 GEF786466:GEF786474 GOB786466:GOB786474 GXX786466:GXX786474 HHT786466:HHT786474 HRP786466:HRP786474 IBL786466:IBL786474 ILH786466:ILH786474 IVD786466:IVD786474 JEZ786466:JEZ786474 JOV786466:JOV786474 JYR786466:JYR786474 KIN786466:KIN786474 KSJ786466:KSJ786474 LCF786466:LCF786474 LMB786466:LMB786474 LVX786466:LVX786474 MFT786466:MFT786474 MPP786466:MPP786474 MZL786466:MZL786474 NJH786466:NJH786474 NTD786466:NTD786474 OCZ786466:OCZ786474 OMV786466:OMV786474 OWR786466:OWR786474 PGN786466:PGN786474 PQJ786466:PQJ786474 QAF786466:QAF786474 QKB786466:QKB786474 QTX786466:QTX786474 RDT786466:RDT786474 RNP786466:RNP786474 RXL786466:RXL786474 SHH786466:SHH786474 SRD786466:SRD786474 TAZ786466:TAZ786474 TKV786466:TKV786474 TUR786466:TUR786474 UEN786466:UEN786474 UOJ786466:UOJ786474 UYF786466:UYF786474 VIB786466:VIB786474 VRX786466:VRX786474 WBT786466:WBT786474 WLP786466:WLP786474 WVL786466:WVL786474 F852002:F852010 IZ852002:IZ852010 SV852002:SV852010 ACR852002:ACR852010 AMN852002:AMN852010 AWJ852002:AWJ852010 BGF852002:BGF852010 BQB852002:BQB852010 BZX852002:BZX852010 CJT852002:CJT852010 CTP852002:CTP852010 DDL852002:DDL852010 DNH852002:DNH852010 DXD852002:DXD852010 EGZ852002:EGZ852010 EQV852002:EQV852010 FAR852002:FAR852010 FKN852002:FKN852010 FUJ852002:FUJ852010 GEF852002:GEF852010 GOB852002:GOB852010 GXX852002:GXX852010 HHT852002:HHT852010 HRP852002:HRP852010 IBL852002:IBL852010 ILH852002:ILH852010 IVD852002:IVD852010 JEZ852002:JEZ852010 JOV852002:JOV852010 JYR852002:JYR852010 KIN852002:KIN852010 KSJ852002:KSJ852010 LCF852002:LCF852010 LMB852002:LMB852010 LVX852002:LVX852010 MFT852002:MFT852010 MPP852002:MPP852010 MZL852002:MZL852010 NJH852002:NJH852010 NTD852002:NTD852010 OCZ852002:OCZ852010 OMV852002:OMV852010 OWR852002:OWR852010 PGN852002:PGN852010 PQJ852002:PQJ852010 QAF852002:QAF852010 QKB852002:QKB852010 QTX852002:QTX852010 RDT852002:RDT852010 RNP852002:RNP852010 RXL852002:RXL852010 SHH852002:SHH852010 SRD852002:SRD852010 TAZ852002:TAZ852010 TKV852002:TKV852010 TUR852002:TUR852010 UEN852002:UEN852010 UOJ852002:UOJ852010 UYF852002:UYF852010 VIB852002:VIB852010 VRX852002:VRX852010 WBT852002:WBT852010 WLP852002:WLP852010 WVL852002:WVL852010 F917538:F917546 IZ917538:IZ917546 SV917538:SV917546 ACR917538:ACR917546 AMN917538:AMN917546 AWJ917538:AWJ917546 BGF917538:BGF917546 BQB917538:BQB917546 BZX917538:BZX917546 CJT917538:CJT917546 CTP917538:CTP917546 DDL917538:DDL917546 DNH917538:DNH917546 DXD917538:DXD917546 EGZ917538:EGZ917546 EQV917538:EQV917546 FAR917538:FAR917546 FKN917538:FKN917546 FUJ917538:FUJ917546 GEF917538:GEF917546 GOB917538:GOB917546 GXX917538:GXX917546 HHT917538:HHT917546 HRP917538:HRP917546 IBL917538:IBL917546 ILH917538:ILH917546 IVD917538:IVD917546 JEZ917538:JEZ917546 JOV917538:JOV917546 JYR917538:JYR917546 KIN917538:KIN917546 KSJ917538:KSJ917546 LCF917538:LCF917546 LMB917538:LMB917546 LVX917538:LVX917546 MFT917538:MFT917546 MPP917538:MPP917546 MZL917538:MZL917546 NJH917538:NJH917546 NTD917538:NTD917546 OCZ917538:OCZ917546 OMV917538:OMV917546 OWR917538:OWR917546 PGN917538:PGN917546 PQJ917538:PQJ917546 QAF917538:QAF917546 QKB917538:QKB917546 QTX917538:QTX917546 RDT917538:RDT917546 RNP917538:RNP917546 RXL917538:RXL917546 SHH917538:SHH917546 SRD917538:SRD917546 TAZ917538:TAZ917546 TKV917538:TKV917546 TUR917538:TUR917546 UEN917538:UEN917546 UOJ917538:UOJ917546 UYF917538:UYF917546 VIB917538:VIB917546 VRX917538:VRX917546 WBT917538:WBT917546 WLP917538:WLP917546 WVL917538:WVL917546 F983074:F983082 IZ983074:IZ983082 SV983074:SV983082 ACR983074:ACR983082 AMN983074:AMN983082 AWJ983074:AWJ983082 BGF983074:BGF983082 BQB983074:BQB983082 BZX983074:BZX983082 CJT983074:CJT983082 CTP983074:CTP983082 DDL983074:DDL983082 DNH983074:DNH983082 DXD983074:DXD983082 EGZ983074:EGZ983082 EQV983074:EQV983082 FAR983074:FAR983082 FKN983074:FKN983082 FUJ983074:FUJ983082 GEF983074:GEF983082 GOB983074:GOB983082 GXX983074:GXX983082 HHT983074:HHT983082 HRP983074:HRP983082 IBL983074:IBL983082 ILH983074:ILH983082 IVD983074:IVD983082 JEZ983074:JEZ983082 JOV983074:JOV983082 JYR983074:JYR983082 KIN983074:KIN983082 KSJ983074:KSJ983082 LCF983074:LCF983082 LMB983074:LMB983082 LVX983074:LVX983082 MFT983074:MFT983082 MPP983074:MPP983082 MZL983074:MZL983082 NJH983074:NJH983082 NTD983074:NTD983082 OCZ983074:OCZ983082 OMV983074:OMV983082 OWR983074:OWR983082 PGN983074:PGN983082 PQJ983074:PQJ983082 QAF983074:QAF983082 QKB983074:QKB983082 QTX983074:QTX983082 RDT983074:RDT983082 RNP983074:RNP983082 RXL983074:RXL983082 SHH983074:SHH983082 SRD983074:SRD983082 TAZ983074:TAZ983082 TKV983074:TKV983082 TUR983074:TUR983082 UEN983074:UEN983082 UOJ983074:UOJ983082 UYF983074:UYF983082 VIB983074:VIB983082 VRX983074:VRX983082 WBT983074:WBT983082 WLP983074:WLP983082 E6:E10">
      <formula1>$B$50:$B$79</formula1>
    </dataValidation>
    <dataValidation type="list" allowBlank="1" showInputMessage="1" showErrorMessage="1" sqref="E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E65535 IY65535 SU65535 ACQ65535 AMM65535 AWI65535 BGE65535 BQA65535 BZW65535 CJS65535 CTO65535 DDK65535 DNG65535 DXC65535 EGY65535 EQU65535 FAQ65535 FKM65535 FUI65535 GEE65535 GOA65535 GXW65535 HHS65535 HRO65535 IBK65535 ILG65535 IVC65535 JEY65535 JOU65535 JYQ65535 KIM65535 KSI65535 LCE65535 LMA65535 LVW65535 MFS65535 MPO65535 MZK65535 NJG65535 NTC65535 OCY65535 OMU65535 OWQ65535 PGM65535 PQI65535 QAE65535 QKA65535 QTW65535 RDS65535 RNO65535 RXK65535 SHG65535 SRC65535 TAY65535 TKU65535 TUQ65535 UEM65535 UOI65535 UYE65535 VIA65535 VRW65535 WBS65535 WLO65535 WVK65535 E131071 IY131071 SU131071 ACQ131071 AMM131071 AWI131071 BGE131071 BQA131071 BZW131071 CJS131071 CTO131071 DDK131071 DNG131071 DXC131071 EGY131071 EQU131071 FAQ131071 FKM131071 FUI131071 GEE131071 GOA131071 GXW131071 HHS131071 HRO131071 IBK131071 ILG131071 IVC131071 JEY131071 JOU131071 JYQ131071 KIM131071 KSI131071 LCE131071 LMA131071 LVW131071 MFS131071 MPO131071 MZK131071 NJG131071 NTC131071 OCY131071 OMU131071 OWQ131071 PGM131071 PQI131071 QAE131071 QKA131071 QTW131071 RDS131071 RNO131071 RXK131071 SHG131071 SRC131071 TAY131071 TKU131071 TUQ131071 UEM131071 UOI131071 UYE131071 VIA131071 VRW131071 WBS131071 WLO131071 WVK131071 E196607 IY196607 SU196607 ACQ196607 AMM196607 AWI196607 BGE196607 BQA196607 BZW196607 CJS196607 CTO196607 DDK196607 DNG196607 DXC196607 EGY196607 EQU196607 FAQ196607 FKM196607 FUI196607 GEE196607 GOA196607 GXW196607 HHS196607 HRO196607 IBK196607 ILG196607 IVC196607 JEY196607 JOU196607 JYQ196607 KIM196607 KSI196607 LCE196607 LMA196607 LVW196607 MFS196607 MPO196607 MZK196607 NJG196607 NTC196607 OCY196607 OMU196607 OWQ196607 PGM196607 PQI196607 QAE196607 QKA196607 QTW196607 RDS196607 RNO196607 RXK196607 SHG196607 SRC196607 TAY196607 TKU196607 TUQ196607 UEM196607 UOI196607 UYE196607 VIA196607 VRW196607 WBS196607 WLO196607 WVK196607 E262143 IY262143 SU262143 ACQ262143 AMM262143 AWI262143 BGE262143 BQA262143 BZW262143 CJS262143 CTO262143 DDK262143 DNG262143 DXC262143 EGY262143 EQU262143 FAQ262143 FKM262143 FUI262143 GEE262143 GOA262143 GXW262143 HHS262143 HRO262143 IBK262143 ILG262143 IVC262143 JEY262143 JOU262143 JYQ262143 KIM262143 KSI262143 LCE262143 LMA262143 LVW262143 MFS262143 MPO262143 MZK262143 NJG262143 NTC262143 OCY262143 OMU262143 OWQ262143 PGM262143 PQI262143 QAE262143 QKA262143 QTW262143 RDS262143 RNO262143 RXK262143 SHG262143 SRC262143 TAY262143 TKU262143 TUQ262143 UEM262143 UOI262143 UYE262143 VIA262143 VRW262143 WBS262143 WLO262143 WVK262143 E327679 IY327679 SU327679 ACQ327679 AMM327679 AWI327679 BGE327679 BQA327679 BZW327679 CJS327679 CTO327679 DDK327679 DNG327679 DXC327679 EGY327679 EQU327679 FAQ327679 FKM327679 FUI327679 GEE327679 GOA327679 GXW327679 HHS327679 HRO327679 IBK327679 ILG327679 IVC327679 JEY327679 JOU327679 JYQ327679 KIM327679 KSI327679 LCE327679 LMA327679 LVW327679 MFS327679 MPO327679 MZK327679 NJG327679 NTC327679 OCY327679 OMU327679 OWQ327679 PGM327679 PQI327679 QAE327679 QKA327679 QTW327679 RDS327679 RNO327679 RXK327679 SHG327679 SRC327679 TAY327679 TKU327679 TUQ327679 UEM327679 UOI327679 UYE327679 VIA327679 VRW327679 WBS327679 WLO327679 WVK327679 E393215 IY393215 SU393215 ACQ393215 AMM393215 AWI393215 BGE393215 BQA393215 BZW393215 CJS393215 CTO393215 DDK393215 DNG393215 DXC393215 EGY393215 EQU393215 FAQ393215 FKM393215 FUI393215 GEE393215 GOA393215 GXW393215 HHS393215 HRO393215 IBK393215 ILG393215 IVC393215 JEY393215 JOU393215 JYQ393215 KIM393215 KSI393215 LCE393215 LMA393215 LVW393215 MFS393215 MPO393215 MZK393215 NJG393215 NTC393215 OCY393215 OMU393215 OWQ393215 PGM393215 PQI393215 QAE393215 QKA393215 QTW393215 RDS393215 RNO393215 RXK393215 SHG393215 SRC393215 TAY393215 TKU393215 TUQ393215 UEM393215 UOI393215 UYE393215 VIA393215 VRW393215 WBS393215 WLO393215 WVK393215 E458751 IY458751 SU458751 ACQ458751 AMM458751 AWI458751 BGE458751 BQA458751 BZW458751 CJS458751 CTO458751 DDK458751 DNG458751 DXC458751 EGY458751 EQU458751 FAQ458751 FKM458751 FUI458751 GEE458751 GOA458751 GXW458751 HHS458751 HRO458751 IBK458751 ILG458751 IVC458751 JEY458751 JOU458751 JYQ458751 KIM458751 KSI458751 LCE458751 LMA458751 LVW458751 MFS458751 MPO458751 MZK458751 NJG458751 NTC458751 OCY458751 OMU458751 OWQ458751 PGM458751 PQI458751 QAE458751 QKA458751 QTW458751 RDS458751 RNO458751 RXK458751 SHG458751 SRC458751 TAY458751 TKU458751 TUQ458751 UEM458751 UOI458751 UYE458751 VIA458751 VRW458751 WBS458751 WLO458751 WVK458751 E524287 IY524287 SU524287 ACQ524287 AMM524287 AWI524287 BGE524287 BQA524287 BZW524287 CJS524287 CTO524287 DDK524287 DNG524287 DXC524287 EGY524287 EQU524287 FAQ524287 FKM524287 FUI524287 GEE524287 GOA524287 GXW524287 HHS524287 HRO524287 IBK524287 ILG524287 IVC524287 JEY524287 JOU524287 JYQ524287 KIM524287 KSI524287 LCE524287 LMA524287 LVW524287 MFS524287 MPO524287 MZK524287 NJG524287 NTC524287 OCY524287 OMU524287 OWQ524287 PGM524287 PQI524287 QAE524287 QKA524287 QTW524287 RDS524287 RNO524287 RXK524287 SHG524287 SRC524287 TAY524287 TKU524287 TUQ524287 UEM524287 UOI524287 UYE524287 VIA524287 VRW524287 WBS524287 WLO524287 WVK524287 E589823 IY589823 SU589823 ACQ589823 AMM589823 AWI589823 BGE589823 BQA589823 BZW589823 CJS589823 CTO589823 DDK589823 DNG589823 DXC589823 EGY589823 EQU589823 FAQ589823 FKM589823 FUI589823 GEE589823 GOA589823 GXW589823 HHS589823 HRO589823 IBK589823 ILG589823 IVC589823 JEY589823 JOU589823 JYQ589823 KIM589823 KSI589823 LCE589823 LMA589823 LVW589823 MFS589823 MPO589823 MZK589823 NJG589823 NTC589823 OCY589823 OMU589823 OWQ589823 PGM589823 PQI589823 QAE589823 QKA589823 QTW589823 RDS589823 RNO589823 RXK589823 SHG589823 SRC589823 TAY589823 TKU589823 TUQ589823 UEM589823 UOI589823 UYE589823 VIA589823 VRW589823 WBS589823 WLO589823 WVK589823 E655359 IY655359 SU655359 ACQ655359 AMM655359 AWI655359 BGE655359 BQA655359 BZW655359 CJS655359 CTO655359 DDK655359 DNG655359 DXC655359 EGY655359 EQU655359 FAQ655359 FKM655359 FUI655359 GEE655359 GOA655359 GXW655359 HHS655359 HRO655359 IBK655359 ILG655359 IVC655359 JEY655359 JOU655359 JYQ655359 KIM655359 KSI655359 LCE655359 LMA655359 LVW655359 MFS655359 MPO655359 MZK655359 NJG655359 NTC655359 OCY655359 OMU655359 OWQ655359 PGM655359 PQI655359 QAE655359 QKA655359 QTW655359 RDS655359 RNO655359 RXK655359 SHG655359 SRC655359 TAY655359 TKU655359 TUQ655359 UEM655359 UOI655359 UYE655359 VIA655359 VRW655359 WBS655359 WLO655359 WVK655359 E720895 IY720895 SU720895 ACQ720895 AMM720895 AWI720895 BGE720895 BQA720895 BZW720895 CJS720895 CTO720895 DDK720895 DNG720895 DXC720895 EGY720895 EQU720895 FAQ720895 FKM720895 FUI720895 GEE720895 GOA720895 GXW720895 HHS720895 HRO720895 IBK720895 ILG720895 IVC720895 JEY720895 JOU720895 JYQ720895 KIM720895 KSI720895 LCE720895 LMA720895 LVW720895 MFS720895 MPO720895 MZK720895 NJG720895 NTC720895 OCY720895 OMU720895 OWQ720895 PGM720895 PQI720895 QAE720895 QKA720895 QTW720895 RDS720895 RNO720895 RXK720895 SHG720895 SRC720895 TAY720895 TKU720895 TUQ720895 UEM720895 UOI720895 UYE720895 VIA720895 VRW720895 WBS720895 WLO720895 WVK720895 E786431 IY786431 SU786431 ACQ786431 AMM786431 AWI786431 BGE786431 BQA786431 BZW786431 CJS786431 CTO786431 DDK786431 DNG786431 DXC786431 EGY786431 EQU786431 FAQ786431 FKM786431 FUI786431 GEE786431 GOA786431 GXW786431 HHS786431 HRO786431 IBK786431 ILG786431 IVC786431 JEY786431 JOU786431 JYQ786431 KIM786431 KSI786431 LCE786431 LMA786431 LVW786431 MFS786431 MPO786431 MZK786431 NJG786431 NTC786431 OCY786431 OMU786431 OWQ786431 PGM786431 PQI786431 QAE786431 QKA786431 QTW786431 RDS786431 RNO786431 RXK786431 SHG786431 SRC786431 TAY786431 TKU786431 TUQ786431 UEM786431 UOI786431 UYE786431 VIA786431 VRW786431 WBS786431 WLO786431 WVK786431 E851967 IY851967 SU851967 ACQ851967 AMM851967 AWI851967 BGE851967 BQA851967 BZW851967 CJS851967 CTO851967 DDK851967 DNG851967 DXC851967 EGY851967 EQU851967 FAQ851967 FKM851967 FUI851967 GEE851967 GOA851967 GXW851967 HHS851967 HRO851967 IBK851967 ILG851967 IVC851967 JEY851967 JOU851967 JYQ851967 KIM851967 KSI851967 LCE851967 LMA851967 LVW851967 MFS851967 MPO851967 MZK851967 NJG851967 NTC851967 OCY851967 OMU851967 OWQ851967 PGM851967 PQI851967 QAE851967 QKA851967 QTW851967 RDS851967 RNO851967 RXK851967 SHG851967 SRC851967 TAY851967 TKU851967 TUQ851967 UEM851967 UOI851967 UYE851967 VIA851967 VRW851967 WBS851967 WLO851967 WVK851967 E917503 IY917503 SU917503 ACQ917503 AMM917503 AWI917503 BGE917503 BQA917503 BZW917503 CJS917503 CTO917503 DDK917503 DNG917503 DXC917503 EGY917503 EQU917503 FAQ917503 FKM917503 FUI917503 GEE917503 GOA917503 GXW917503 HHS917503 HRO917503 IBK917503 ILG917503 IVC917503 JEY917503 JOU917503 JYQ917503 KIM917503 KSI917503 LCE917503 LMA917503 LVW917503 MFS917503 MPO917503 MZK917503 NJG917503 NTC917503 OCY917503 OMU917503 OWQ917503 PGM917503 PQI917503 QAE917503 QKA917503 QTW917503 RDS917503 RNO917503 RXK917503 SHG917503 SRC917503 TAY917503 TKU917503 TUQ917503 UEM917503 UOI917503 UYE917503 VIA917503 VRW917503 WBS917503 WLO917503 WVK917503 E983039 IY983039 SU983039 ACQ983039 AMM983039 AWI983039 BGE983039 BQA983039 BZW983039 CJS983039 CTO983039 DDK983039 DNG983039 DXC983039 EGY983039 EQU983039 FAQ983039 FKM983039 FUI983039 GEE983039 GOA983039 GXW983039 HHS983039 HRO983039 IBK983039 ILG983039 IVC983039 JEY983039 JOU983039 JYQ983039 KIM983039 KSI983039 LCE983039 LMA983039 LVW983039 MFS983039 MPO983039 MZK983039 NJG983039 NTC983039 OCY983039 OMU983039 OWQ983039 PGM983039 PQI983039 QAE983039 QKA983039 QTW983039 RDS983039 RNO983039 RXK983039 SHG983039 SRC983039 TAY983039 TKU983039 TUQ983039 UEM983039 UOI983039 UYE983039 VIA983039 VRW983039 WBS983039 WLO983039 WVK983039">
      <formula1>$B$83:$B$90</formula1>
    </dataValidation>
    <dataValidation type="list" allowBlank="1" showInputMessage="1" sqref="N34:N42 N12:N15 WVT6:WVT15 WLX6:WLX15 WCB6:WCB15 VSF6:VSF15 VIJ6:VIJ15 UYN6:UYN15 UOR6:UOR15 UEV6:UEV15 TUZ6:TUZ15 TLD6:TLD15 TBH6:TBH15 SRL6:SRL15 SHP6:SHP15 RXT6:RXT15 RNX6:RNX15 REB6:REB15 QUF6:QUF15 QKJ6:QKJ15 QAN6:QAN15 PQR6:PQR15 PGV6:PGV15 OWZ6:OWZ15 OND6:OND15 ODH6:ODH15 NTL6:NTL15 NJP6:NJP15 MZT6:MZT15 MPX6:MPX15 MGB6:MGB15 LWF6:LWF15 LMJ6:LMJ15 LCN6:LCN15 KSR6:KSR15 KIV6:KIV15 JYZ6:JYZ15 JPD6:JPD15 JFH6:JFH15 IVL6:IVL15 ILP6:ILP15 IBT6:IBT15 HRX6:HRX15 HIB6:HIB15 GYF6:GYF15 GOJ6:GOJ15 GEN6:GEN15 FUR6:FUR15 FKV6:FKV15 FAZ6:FAZ15 ERD6:ERD15 EHH6:EHH15 DXL6:DXL15 DNP6:DNP15 DDT6:DDT15 CTX6:CTX15 CKB6:CKB15 CAF6:CAF15 BQJ6:BQJ15 BGN6:BGN15 AWR6:AWR15 AMV6:AMV15 ACZ6:ACZ15 TD6:TD15 JH6:JH15 TD34:TD42 ACZ34:ACZ42 AMV34:AMV42 AWR34:AWR42 BGN34:BGN42 BQJ34:BQJ42 CAF34:CAF42 CKB34:CKB42 CTX34:CTX42 DDT34:DDT42 DNP34:DNP42 DXL34:DXL42 EHH34:EHH42 ERD34:ERD42 FAZ34:FAZ42 FKV34:FKV42 FUR34:FUR42 GEN34:GEN42 GOJ34:GOJ42 GYF34:GYF42 HIB34:HIB42 HRX34:HRX42 IBT34:IBT42 ILP34:ILP42 IVL34:IVL42 JFH34:JFH42 JPD34:JPD42 JYZ34:JYZ42 KIV34:KIV42 KSR34:KSR42 LCN34:LCN42 LMJ34:LMJ42 LWF34:LWF42 MGB34:MGB42 MPX34:MPX42 MZT34:MZT42 NJP34:NJP42 NTL34:NTL42 ODH34:ODH42 OND34:OND42 OWZ34:OWZ42 PGV34:PGV42 PQR34:PQR42 QAN34:QAN42 QKJ34:QKJ42 QUF34:QUF42 REB34:REB42 RNX34:RNX42 RXT34:RXT42 SHP34:SHP42 SRL34:SRL42 TBH34:TBH42 TLD34:TLD42 TUZ34:TUZ42 UEV34:UEV42 UOR34:UOR42 UYN34:UYN42 VIJ34:VIJ42 VSF34:VSF42 WCB34:WCB42 WLX34:WLX42 WVT34:WVT42 N65570:N65578 JH65570:JH65578 TD65570:TD65578 ACZ65570:ACZ65578 AMV65570:AMV65578 AWR65570:AWR65578 BGN65570:BGN65578 BQJ65570:BQJ65578 CAF65570:CAF65578 CKB65570:CKB65578 CTX65570:CTX65578 DDT65570:DDT65578 DNP65570:DNP65578 DXL65570:DXL65578 EHH65570:EHH65578 ERD65570:ERD65578 FAZ65570:FAZ65578 FKV65570:FKV65578 FUR65570:FUR65578 GEN65570:GEN65578 GOJ65570:GOJ65578 GYF65570:GYF65578 HIB65570:HIB65578 HRX65570:HRX65578 IBT65570:IBT65578 ILP65570:ILP65578 IVL65570:IVL65578 JFH65570:JFH65578 JPD65570:JPD65578 JYZ65570:JYZ65578 KIV65570:KIV65578 KSR65570:KSR65578 LCN65570:LCN65578 LMJ65570:LMJ65578 LWF65570:LWF65578 MGB65570:MGB65578 MPX65570:MPX65578 MZT65570:MZT65578 NJP65570:NJP65578 NTL65570:NTL65578 ODH65570:ODH65578 OND65570:OND65578 OWZ65570:OWZ65578 PGV65570:PGV65578 PQR65570:PQR65578 QAN65570:QAN65578 QKJ65570:QKJ65578 QUF65570:QUF65578 REB65570:REB65578 RNX65570:RNX65578 RXT65570:RXT65578 SHP65570:SHP65578 SRL65570:SRL65578 TBH65570:TBH65578 TLD65570:TLD65578 TUZ65570:TUZ65578 UEV65570:UEV65578 UOR65570:UOR65578 UYN65570:UYN65578 VIJ65570:VIJ65578 VSF65570:VSF65578 WCB65570:WCB65578 WLX65570:WLX65578 WVT65570:WVT65578 N131106:N131114 JH131106:JH131114 TD131106:TD131114 ACZ131106:ACZ131114 AMV131106:AMV131114 AWR131106:AWR131114 BGN131106:BGN131114 BQJ131106:BQJ131114 CAF131106:CAF131114 CKB131106:CKB131114 CTX131106:CTX131114 DDT131106:DDT131114 DNP131106:DNP131114 DXL131106:DXL131114 EHH131106:EHH131114 ERD131106:ERD131114 FAZ131106:FAZ131114 FKV131106:FKV131114 FUR131106:FUR131114 GEN131106:GEN131114 GOJ131106:GOJ131114 GYF131106:GYF131114 HIB131106:HIB131114 HRX131106:HRX131114 IBT131106:IBT131114 ILP131106:ILP131114 IVL131106:IVL131114 JFH131106:JFH131114 JPD131106:JPD131114 JYZ131106:JYZ131114 KIV131106:KIV131114 KSR131106:KSR131114 LCN131106:LCN131114 LMJ131106:LMJ131114 LWF131106:LWF131114 MGB131106:MGB131114 MPX131106:MPX131114 MZT131106:MZT131114 NJP131106:NJP131114 NTL131106:NTL131114 ODH131106:ODH131114 OND131106:OND131114 OWZ131106:OWZ131114 PGV131106:PGV131114 PQR131106:PQR131114 QAN131106:QAN131114 QKJ131106:QKJ131114 QUF131106:QUF131114 REB131106:REB131114 RNX131106:RNX131114 RXT131106:RXT131114 SHP131106:SHP131114 SRL131106:SRL131114 TBH131106:TBH131114 TLD131106:TLD131114 TUZ131106:TUZ131114 UEV131106:UEV131114 UOR131106:UOR131114 UYN131106:UYN131114 VIJ131106:VIJ131114 VSF131106:VSF131114 WCB131106:WCB131114 WLX131106:WLX131114 WVT131106:WVT131114 N196642:N196650 JH196642:JH196650 TD196642:TD196650 ACZ196642:ACZ196650 AMV196642:AMV196650 AWR196642:AWR196650 BGN196642:BGN196650 BQJ196642:BQJ196650 CAF196642:CAF196650 CKB196642:CKB196650 CTX196642:CTX196650 DDT196642:DDT196650 DNP196642:DNP196650 DXL196642:DXL196650 EHH196642:EHH196650 ERD196642:ERD196650 FAZ196642:FAZ196650 FKV196642:FKV196650 FUR196642:FUR196650 GEN196642:GEN196650 GOJ196642:GOJ196650 GYF196642:GYF196650 HIB196642:HIB196650 HRX196642:HRX196650 IBT196642:IBT196650 ILP196642:ILP196650 IVL196642:IVL196650 JFH196642:JFH196650 JPD196642:JPD196650 JYZ196642:JYZ196650 KIV196642:KIV196650 KSR196642:KSR196650 LCN196642:LCN196650 LMJ196642:LMJ196650 LWF196642:LWF196650 MGB196642:MGB196650 MPX196642:MPX196650 MZT196642:MZT196650 NJP196642:NJP196650 NTL196642:NTL196650 ODH196642:ODH196650 OND196642:OND196650 OWZ196642:OWZ196650 PGV196642:PGV196650 PQR196642:PQR196650 QAN196642:QAN196650 QKJ196642:QKJ196650 QUF196642:QUF196650 REB196642:REB196650 RNX196642:RNX196650 RXT196642:RXT196650 SHP196642:SHP196650 SRL196642:SRL196650 TBH196642:TBH196650 TLD196642:TLD196650 TUZ196642:TUZ196650 UEV196642:UEV196650 UOR196642:UOR196650 UYN196642:UYN196650 VIJ196642:VIJ196650 VSF196642:VSF196650 WCB196642:WCB196650 WLX196642:WLX196650 WVT196642:WVT196650 N262178:N262186 JH262178:JH262186 TD262178:TD262186 ACZ262178:ACZ262186 AMV262178:AMV262186 AWR262178:AWR262186 BGN262178:BGN262186 BQJ262178:BQJ262186 CAF262178:CAF262186 CKB262178:CKB262186 CTX262178:CTX262186 DDT262178:DDT262186 DNP262178:DNP262186 DXL262178:DXL262186 EHH262178:EHH262186 ERD262178:ERD262186 FAZ262178:FAZ262186 FKV262178:FKV262186 FUR262178:FUR262186 GEN262178:GEN262186 GOJ262178:GOJ262186 GYF262178:GYF262186 HIB262178:HIB262186 HRX262178:HRX262186 IBT262178:IBT262186 ILP262178:ILP262186 IVL262178:IVL262186 JFH262178:JFH262186 JPD262178:JPD262186 JYZ262178:JYZ262186 KIV262178:KIV262186 KSR262178:KSR262186 LCN262178:LCN262186 LMJ262178:LMJ262186 LWF262178:LWF262186 MGB262178:MGB262186 MPX262178:MPX262186 MZT262178:MZT262186 NJP262178:NJP262186 NTL262178:NTL262186 ODH262178:ODH262186 OND262178:OND262186 OWZ262178:OWZ262186 PGV262178:PGV262186 PQR262178:PQR262186 QAN262178:QAN262186 QKJ262178:QKJ262186 QUF262178:QUF262186 REB262178:REB262186 RNX262178:RNX262186 RXT262178:RXT262186 SHP262178:SHP262186 SRL262178:SRL262186 TBH262178:TBH262186 TLD262178:TLD262186 TUZ262178:TUZ262186 UEV262178:UEV262186 UOR262178:UOR262186 UYN262178:UYN262186 VIJ262178:VIJ262186 VSF262178:VSF262186 WCB262178:WCB262186 WLX262178:WLX262186 WVT262178:WVT262186 N327714:N327722 JH327714:JH327722 TD327714:TD327722 ACZ327714:ACZ327722 AMV327714:AMV327722 AWR327714:AWR327722 BGN327714:BGN327722 BQJ327714:BQJ327722 CAF327714:CAF327722 CKB327714:CKB327722 CTX327714:CTX327722 DDT327714:DDT327722 DNP327714:DNP327722 DXL327714:DXL327722 EHH327714:EHH327722 ERD327714:ERD327722 FAZ327714:FAZ327722 FKV327714:FKV327722 FUR327714:FUR327722 GEN327714:GEN327722 GOJ327714:GOJ327722 GYF327714:GYF327722 HIB327714:HIB327722 HRX327714:HRX327722 IBT327714:IBT327722 ILP327714:ILP327722 IVL327714:IVL327722 JFH327714:JFH327722 JPD327714:JPD327722 JYZ327714:JYZ327722 KIV327714:KIV327722 KSR327714:KSR327722 LCN327714:LCN327722 LMJ327714:LMJ327722 LWF327714:LWF327722 MGB327714:MGB327722 MPX327714:MPX327722 MZT327714:MZT327722 NJP327714:NJP327722 NTL327714:NTL327722 ODH327714:ODH327722 OND327714:OND327722 OWZ327714:OWZ327722 PGV327714:PGV327722 PQR327714:PQR327722 QAN327714:QAN327722 QKJ327714:QKJ327722 QUF327714:QUF327722 REB327714:REB327722 RNX327714:RNX327722 RXT327714:RXT327722 SHP327714:SHP327722 SRL327714:SRL327722 TBH327714:TBH327722 TLD327714:TLD327722 TUZ327714:TUZ327722 UEV327714:UEV327722 UOR327714:UOR327722 UYN327714:UYN327722 VIJ327714:VIJ327722 VSF327714:VSF327722 WCB327714:WCB327722 WLX327714:WLX327722 WVT327714:WVT327722 N393250:N393258 JH393250:JH393258 TD393250:TD393258 ACZ393250:ACZ393258 AMV393250:AMV393258 AWR393250:AWR393258 BGN393250:BGN393258 BQJ393250:BQJ393258 CAF393250:CAF393258 CKB393250:CKB393258 CTX393250:CTX393258 DDT393250:DDT393258 DNP393250:DNP393258 DXL393250:DXL393258 EHH393250:EHH393258 ERD393250:ERD393258 FAZ393250:FAZ393258 FKV393250:FKV393258 FUR393250:FUR393258 GEN393250:GEN393258 GOJ393250:GOJ393258 GYF393250:GYF393258 HIB393250:HIB393258 HRX393250:HRX393258 IBT393250:IBT393258 ILP393250:ILP393258 IVL393250:IVL393258 JFH393250:JFH393258 JPD393250:JPD393258 JYZ393250:JYZ393258 KIV393250:KIV393258 KSR393250:KSR393258 LCN393250:LCN393258 LMJ393250:LMJ393258 LWF393250:LWF393258 MGB393250:MGB393258 MPX393250:MPX393258 MZT393250:MZT393258 NJP393250:NJP393258 NTL393250:NTL393258 ODH393250:ODH393258 OND393250:OND393258 OWZ393250:OWZ393258 PGV393250:PGV393258 PQR393250:PQR393258 QAN393250:QAN393258 QKJ393250:QKJ393258 QUF393250:QUF393258 REB393250:REB393258 RNX393250:RNX393258 RXT393250:RXT393258 SHP393250:SHP393258 SRL393250:SRL393258 TBH393250:TBH393258 TLD393250:TLD393258 TUZ393250:TUZ393258 UEV393250:UEV393258 UOR393250:UOR393258 UYN393250:UYN393258 VIJ393250:VIJ393258 VSF393250:VSF393258 WCB393250:WCB393258 WLX393250:WLX393258 WVT393250:WVT393258 N458786:N458794 JH458786:JH458794 TD458786:TD458794 ACZ458786:ACZ458794 AMV458786:AMV458794 AWR458786:AWR458794 BGN458786:BGN458794 BQJ458786:BQJ458794 CAF458786:CAF458794 CKB458786:CKB458794 CTX458786:CTX458794 DDT458786:DDT458794 DNP458786:DNP458794 DXL458786:DXL458794 EHH458786:EHH458794 ERD458786:ERD458794 FAZ458786:FAZ458794 FKV458786:FKV458794 FUR458786:FUR458794 GEN458786:GEN458794 GOJ458786:GOJ458794 GYF458786:GYF458794 HIB458786:HIB458794 HRX458786:HRX458794 IBT458786:IBT458794 ILP458786:ILP458794 IVL458786:IVL458794 JFH458786:JFH458794 JPD458786:JPD458794 JYZ458786:JYZ458794 KIV458786:KIV458794 KSR458786:KSR458794 LCN458786:LCN458794 LMJ458786:LMJ458794 LWF458786:LWF458794 MGB458786:MGB458794 MPX458786:MPX458794 MZT458786:MZT458794 NJP458786:NJP458794 NTL458786:NTL458794 ODH458786:ODH458794 OND458786:OND458794 OWZ458786:OWZ458794 PGV458786:PGV458794 PQR458786:PQR458794 QAN458786:QAN458794 QKJ458786:QKJ458794 QUF458786:QUF458794 REB458786:REB458794 RNX458786:RNX458794 RXT458786:RXT458794 SHP458786:SHP458794 SRL458786:SRL458794 TBH458786:TBH458794 TLD458786:TLD458794 TUZ458786:TUZ458794 UEV458786:UEV458794 UOR458786:UOR458794 UYN458786:UYN458794 VIJ458786:VIJ458794 VSF458786:VSF458794 WCB458786:WCB458794 WLX458786:WLX458794 WVT458786:WVT458794 N524322:N524330 JH524322:JH524330 TD524322:TD524330 ACZ524322:ACZ524330 AMV524322:AMV524330 AWR524322:AWR524330 BGN524322:BGN524330 BQJ524322:BQJ524330 CAF524322:CAF524330 CKB524322:CKB524330 CTX524322:CTX524330 DDT524322:DDT524330 DNP524322:DNP524330 DXL524322:DXL524330 EHH524322:EHH524330 ERD524322:ERD524330 FAZ524322:FAZ524330 FKV524322:FKV524330 FUR524322:FUR524330 GEN524322:GEN524330 GOJ524322:GOJ524330 GYF524322:GYF524330 HIB524322:HIB524330 HRX524322:HRX524330 IBT524322:IBT524330 ILP524322:ILP524330 IVL524322:IVL524330 JFH524322:JFH524330 JPD524322:JPD524330 JYZ524322:JYZ524330 KIV524322:KIV524330 KSR524322:KSR524330 LCN524322:LCN524330 LMJ524322:LMJ524330 LWF524322:LWF524330 MGB524322:MGB524330 MPX524322:MPX524330 MZT524322:MZT524330 NJP524322:NJP524330 NTL524322:NTL524330 ODH524322:ODH524330 OND524322:OND524330 OWZ524322:OWZ524330 PGV524322:PGV524330 PQR524322:PQR524330 QAN524322:QAN524330 QKJ524322:QKJ524330 QUF524322:QUF524330 REB524322:REB524330 RNX524322:RNX524330 RXT524322:RXT524330 SHP524322:SHP524330 SRL524322:SRL524330 TBH524322:TBH524330 TLD524322:TLD524330 TUZ524322:TUZ524330 UEV524322:UEV524330 UOR524322:UOR524330 UYN524322:UYN524330 VIJ524322:VIJ524330 VSF524322:VSF524330 WCB524322:WCB524330 WLX524322:WLX524330 WVT524322:WVT524330 N589858:N589866 JH589858:JH589866 TD589858:TD589866 ACZ589858:ACZ589866 AMV589858:AMV589866 AWR589858:AWR589866 BGN589858:BGN589866 BQJ589858:BQJ589866 CAF589858:CAF589866 CKB589858:CKB589866 CTX589858:CTX589866 DDT589858:DDT589866 DNP589858:DNP589866 DXL589858:DXL589866 EHH589858:EHH589866 ERD589858:ERD589866 FAZ589858:FAZ589866 FKV589858:FKV589866 FUR589858:FUR589866 GEN589858:GEN589866 GOJ589858:GOJ589866 GYF589858:GYF589866 HIB589858:HIB589866 HRX589858:HRX589866 IBT589858:IBT589866 ILP589858:ILP589866 IVL589858:IVL589866 JFH589858:JFH589866 JPD589858:JPD589866 JYZ589858:JYZ589866 KIV589858:KIV589866 KSR589858:KSR589866 LCN589858:LCN589866 LMJ589858:LMJ589866 LWF589858:LWF589866 MGB589858:MGB589866 MPX589858:MPX589866 MZT589858:MZT589866 NJP589858:NJP589866 NTL589858:NTL589866 ODH589858:ODH589866 OND589858:OND589866 OWZ589858:OWZ589866 PGV589858:PGV589866 PQR589858:PQR589866 QAN589858:QAN589866 QKJ589858:QKJ589866 QUF589858:QUF589866 REB589858:REB589866 RNX589858:RNX589866 RXT589858:RXT589866 SHP589858:SHP589866 SRL589858:SRL589866 TBH589858:TBH589866 TLD589858:TLD589866 TUZ589858:TUZ589866 UEV589858:UEV589866 UOR589858:UOR589866 UYN589858:UYN589866 VIJ589858:VIJ589866 VSF589858:VSF589866 WCB589858:WCB589866 WLX589858:WLX589866 WVT589858:WVT589866 N655394:N655402 JH655394:JH655402 TD655394:TD655402 ACZ655394:ACZ655402 AMV655394:AMV655402 AWR655394:AWR655402 BGN655394:BGN655402 BQJ655394:BQJ655402 CAF655394:CAF655402 CKB655394:CKB655402 CTX655394:CTX655402 DDT655394:DDT655402 DNP655394:DNP655402 DXL655394:DXL655402 EHH655394:EHH655402 ERD655394:ERD655402 FAZ655394:FAZ655402 FKV655394:FKV655402 FUR655394:FUR655402 GEN655394:GEN655402 GOJ655394:GOJ655402 GYF655394:GYF655402 HIB655394:HIB655402 HRX655394:HRX655402 IBT655394:IBT655402 ILP655394:ILP655402 IVL655394:IVL655402 JFH655394:JFH655402 JPD655394:JPD655402 JYZ655394:JYZ655402 KIV655394:KIV655402 KSR655394:KSR655402 LCN655394:LCN655402 LMJ655394:LMJ655402 LWF655394:LWF655402 MGB655394:MGB655402 MPX655394:MPX655402 MZT655394:MZT655402 NJP655394:NJP655402 NTL655394:NTL655402 ODH655394:ODH655402 OND655394:OND655402 OWZ655394:OWZ655402 PGV655394:PGV655402 PQR655394:PQR655402 QAN655394:QAN655402 QKJ655394:QKJ655402 QUF655394:QUF655402 REB655394:REB655402 RNX655394:RNX655402 RXT655394:RXT655402 SHP655394:SHP655402 SRL655394:SRL655402 TBH655394:TBH655402 TLD655394:TLD655402 TUZ655394:TUZ655402 UEV655394:UEV655402 UOR655394:UOR655402 UYN655394:UYN655402 VIJ655394:VIJ655402 VSF655394:VSF655402 WCB655394:WCB655402 WLX655394:WLX655402 WVT655394:WVT655402 N720930:N720938 JH720930:JH720938 TD720930:TD720938 ACZ720930:ACZ720938 AMV720930:AMV720938 AWR720930:AWR720938 BGN720930:BGN720938 BQJ720930:BQJ720938 CAF720930:CAF720938 CKB720930:CKB720938 CTX720930:CTX720938 DDT720930:DDT720938 DNP720930:DNP720938 DXL720930:DXL720938 EHH720930:EHH720938 ERD720930:ERD720938 FAZ720930:FAZ720938 FKV720930:FKV720938 FUR720930:FUR720938 GEN720930:GEN720938 GOJ720930:GOJ720938 GYF720930:GYF720938 HIB720930:HIB720938 HRX720930:HRX720938 IBT720930:IBT720938 ILP720930:ILP720938 IVL720930:IVL720938 JFH720930:JFH720938 JPD720930:JPD720938 JYZ720930:JYZ720938 KIV720930:KIV720938 KSR720930:KSR720938 LCN720930:LCN720938 LMJ720930:LMJ720938 LWF720930:LWF720938 MGB720930:MGB720938 MPX720930:MPX720938 MZT720930:MZT720938 NJP720930:NJP720938 NTL720930:NTL720938 ODH720930:ODH720938 OND720930:OND720938 OWZ720930:OWZ720938 PGV720930:PGV720938 PQR720930:PQR720938 QAN720930:QAN720938 QKJ720930:QKJ720938 QUF720930:QUF720938 REB720930:REB720938 RNX720930:RNX720938 RXT720930:RXT720938 SHP720930:SHP720938 SRL720930:SRL720938 TBH720930:TBH720938 TLD720930:TLD720938 TUZ720930:TUZ720938 UEV720930:UEV720938 UOR720930:UOR720938 UYN720930:UYN720938 VIJ720930:VIJ720938 VSF720930:VSF720938 WCB720930:WCB720938 WLX720930:WLX720938 WVT720930:WVT720938 N786466:N786474 JH786466:JH786474 TD786466:TD786474 ACZ786466:ACZ786474 AMV786466:AMV786474 AWR786466:AWR786474 BGN786466:BGN786474 BQJ786466:BQJ786474 CAF786466:CAF786474 CKB786466:CKB786474 CTX786466:CTX786474 DDT786466:DDT786474 DNP786466:DNP786474 DXL786466:DXL786474 EHH786466:EHH786474 ERD786466:ERD786474 FAZ786466:FAZ786474 FKV786466:FKV786474 FUR786466:FUR786474 GEN786466:GEN786474 GOJ786466:GOJ786474 GYF786466:GYF786474 HIB786466:HIB786474 HRX786466:HRX786474 IBT786466:IBT786474 ILP786466:ILP786474 IVL786466:IVL786474 JFH786466:JFH786474 JPD786466:JPD786474 JYZ786466:JYZ786474 KIV786466:KIV786474 KSR786466:KSR786474 LCN786466:LCN786474 LMJ786466:LMJ786474 LWF786466:LWF786474 MGB786466:MGB786474 MPX786466:MPX786474 MZT786466:MZT786474 NJP786466:NJP786474 NTL786466:NTL786474 ODH786466:ODH786474 OND786466:OND786474 OWZ786466:OWZ786474 PGV786466:PGV786474 PQR786466:PQR786474 QAN786466:QAN786474 QKJ786466:QKJ786474 QUF786466:QUF786474 REB786466:REB786474 RNX786466:RNX786474 RXT786466:RXT786474 SHP786466:SHP786474 SRL786466:SRL786474 TBH786466:TBH786474 TLD786466:TLD786474 TUZ786466:TUZ786474 UEV786466:UEV786474 UOR786466:UOR786474 UYN786466:UYN786474 VIJ786466:VIJ786474 VSF786466:VSF786474 WCB786466:WCB786474 WLX786466:WLX786474 WVT786466:WVT786474 N852002:N852010 JH852002:JH852010 TD852002:TD852010 ACZ852002:ACZ852010 AMV852002:AMV852010 AWR852002:AWR852010 BGN852002:BGN852010 BQJ852002:BQJ852010 CAF852002:CAF852010 CKB852002:CKB852010 CTX852002:CTX852010 DDT852002:DDT852010 DNP852002:DNP852010 DXL852002:DXL852010 EHH852002:EHH852010 ERD852002:ERD852010 FAZ852002:FAZ852010 FKV852002:FKV852010 FUR852002:FUR852010 GEN852002:GEN852010 GOJ852002:GOJ852010 GYF852002:GYF852010 HIB852002:HIB852010 HRX852002:HRX852010 IBT852002:IBT852010 ILP852002:ILP852010 IVL852002:IVL852010 JFH852002:JFH852010 JPD852002:JPD852010 JYZ852002:JYZ852010 KIV852002:KIV852010 KSR852002:KSR852010 LCN852002:LCN852010 LMJ852002:LMJ852010 LWF852002:LWF852010 MGB852002:MGB852010 MPX852002:MPX852010 MZT852002:MZT852010 NJP852002:NJP852010 NTL852002:NTL852010 ODH852002:ODH852010 OND852002:OND852010 OWZ852002:OWZ852010 PGV852002:PGV852010 PQR852002:PQR852010 QAN852002:QAN852010 QKJ852002:QKJ852010 QUF852002:QUF852010 REB852002:REB852010 RNX852002:RNX852010 RXT852002:RXT852010 SHP852002:SHP852010 SRL852002:SRL852010 TBH852002:TBH852010 TLD852002:TLD852010 TUZ852002:TUZ852010 UEV852002:UEV852010 UOR852002:UOR852010 UYN852002:UYN852010 VIJ852002:VIJ852010 VSF852002:VSF852010 WCB852002:WCB852010 WLX852002:WLX852010 WVT852002:WVT852010 N917538:N917546 JH917538:JH917546 TD917538:TD917546 ACZ917538:ACZ917546 AMV917538:AMV917546 AWR917538:AWR917546 BGN917538:BGN917546 BQJ917538:BQJ917546 CAF917538:CAF917546 CKB917538:CKB917546 CTX917538:CTX917546 DDT917538:DDT917546 DNP917538:DNP917546 DXL917538:DXL917546 EHH917538:EHH917546 ERD917538:ERD917546 FAZ917538:FAZ917546 FKV917538:FKV917546 FUR917538:FUR917546 GEN917538:GEN917546 GOJ917538:GOJ917546 GYF917538:GYF917546 HIB917538:HIB917546 HRX917538:HRX917546 IBT917538:IBT917546 ILP917538:ILP917546 IVL917538:IVL917546 JFH917538:JFH917546 JPD917538:JPD917546 JYZ917538:JYZ917546 KIV917538:KIV917546 KSR917538:KSR917546 LCN917538:LCN917546 LMJ917538:LMJ917546 LWF917538:LWF917546 MGB917538:MGB917546 MPX917538:MPX917546 MZT917538:MZT917546 NJP917538:NJP917546 NTL917538:NTL917546 ODH917538:ODH917546 OND917538:OND917546 OWZ917538:OWZ917546 PGV917538:PGV917546 PQR917538:PQR917546 QAN917538:QAN917546 QKJ917538:QKJ917546 QUF917538:QUF917546 REB917538:REB917546 RNX917538:RNX917546 RXT917538:RXT917546 SHP917538:SHP917546 SRL917538:SRL917546 TBH917538:TBH917546 TLD917538:TLD917546 TUZ917538:TUZ917546 UEV917538:UEV917546 UOR917538:UOR917546 UYN917538:UYN917546 VIJ917538:VIJ917546 VSF917538:VSF917546 WCB917538:WCB917546 WLX917538:WLX917546 WVT917538:WVT917546 N983074:N983082 JH983074:JH983082 TD983074:TD983082 ACZ983074:ACZ983082 AMV983074:AMV983082 AWR983074:AWR983082 BGN983074:BGN983082 BQJ983074:BQJ983082 CAF983074:CAF983082 CKB983074:CKB983082 CTX983074:CTX983082 DDT983074:DDT983082 DNP983074:DNP983082 DXL983074:DXL983082 EHH983074:EHH983082 ERD983074:ERD983082 FAZ983074:FAZ983082 FKV983074:FKV983082 FUR983074:FUR983082 GEN983074:GEN983082 GOJ983074:GOJ983082 GYF983074:GYF983082 HIB983074:HIB983082 HRX983074:HRX983082 IBT983074:IBT983082 ILP983074:ILP983082 IVL983074:IVL983082 JFH983074:JFH983082 JPD983074:JPD983082 JYZ983074:JYZ983082 KIV983074:KIV983082 KSR983074:KSR983082 LCN983074:LCN983082 LMJ983074:LMJ983082 LWF983074:LWF983082 MGB983074:MGB983082 MPX983074:MPX983082 MZT983074:MZT983082 NJP983074:NJP983082 NTL983074:NTL983082 ODH983074:ODH983082 OND983074:OND983082 OWZ983074:OWZ983082 PGV983074:PGV983082 PQR983074:PQR983082 QAN983074:QAN983082 QKJ983074:QKJ983082 QUF983074:QUF983082 REB983074:REB983082 RNX983074:RNX983082 RXT983074:RXT983082 SHP983074:SHP983082 SRL983074:SRL983082 TBH983074:TBH983082 TLD983074:TLD983082 TUZ983074:TUZ983082 UEV983074:UEV983082 UOR983074:UOR983082 UYN983074:UYN983082 VIJ983074:VIJ983082 VSF983074:VSF983082 WCB983074:WCB983082 WLX983074:WLX983082 WVT983074:WVT983082 WVS983058:WVS983071 JH34:JH42 N65538:N65551 JH65538:JH65551 TD65538:TD65551 ACZ65538:ACZ65551 AMV65538:AMV65551 AWR65538:AWR65551 BGN65538:BGN65551 BQJ65538:BQJ65551 CAF65538:CAF65551 CKB65538:CKB65551 CTX65538:CTX65551 DDT65538:DDT65551 DNP65538:DNP65551 DXL65538:DXL65551 EHH65538:EHH65551 ERD65538:ERD65551 FAZ65538:FAZ65551 FKV65538:FKV65551 FUR65538:FUR65551 GEN65538:GEN65551 GOJ65538:GOJ65551 GYF65538:GYF65551 HIB65538:HIB65551 HRX65538:HRX65551 IBT65538:IBT65551 ILP65538:ILP65551 IVL65538:IVL65551 JFH65538:JFH65551 JPD65538:JPD65551 JYZ65538:JYZ65551 KIV65538:KIV65551 KSR65538:KSR65551 LCN65538:LCN65551 LMJ65538:LMJ65551 LWF65538:LWF65551 MGB65538:MGB65551 MPX65538:MPX65551 MZT65538:MZT65551 NJP65538:NJP65551 NTL65538:NTL65551 ODH65538:ODH65551 OND65538:OND65551 OWZ65538:OWZ65551 PGV65538:PGV65551 PQR65538:PQR65551 QAN65538:QAN65551 QKJ65538:QKJ65551 QUF65538:QUF65551 REB65538:REB65551 RNX65538:RNX65551 RXT65538:RXT65551 SHP65538:SHP65551 SRL65538:SRL65551 TBH65538:TBH65551 TLD65538:TLD65551 TUZ65538:TUZ65551 UEV65538:UEV65551 UOR65538:UOR65551 UYN65538:UYN65551 VIJ65538:VIJ65551 VSF65538:VSF65551 WCB65538:WCB65551 WLX65538:WLX65551 WVT65538:WVT65551 N131074:N131087 JH131074:JH131087 TD131074:TD131087 ACZ131074:ACZ131087 AMV131074:AMV131087 AWR131074:AWR131087 BGN131074:BGN131087 BQJ131074:BQJ131087 CAF131074:CAF131087 CKB131074:CKB131087 CTX131074:CTX131087 DDT131074:DDT131087 DNP131074:DNP131087 DXL131074:DXL131087 EHH131074:EHH131087 ERD131074:ERD131087 FAZ131074:FAZ131087 FKV131074:FKV131087 FUR131074:FUR131087 GEN131074:GEN131087 GOJ131074:GOJ131087 GYF131074:GYF131087 HIB131074:HIB131087 HRX131074:HRX131087 IBT131074:IBT131087 ILP131074:ILP131087 IVL131074:IVL131087 JFH131074:JFH131087 JPD131074:JPD131087 JYZ131074:JYZ131087 KIV131074:KIV131087 KSR131074:KSR131087 LCN131074:LCN131087 LMJ131074:LMJ131087 LWF131074:LWF131087 MGB131074:MGB131087 MPX131074:MPX131087 MZT131074:MZT131087 NJP131074:NJP131087 NTL131074:NTL131087 ODH131074:ODH131087 OND131074:OND131087 OWZ131074:OWZ131087 PGV131074:PGV131087 PQR131074:PQR131087 QAN131074:QAN131087 QKJ131074:QKJ131087 QUF131074:QUF131087 REB131074:REB131087 RNX131074:RNX131087 RXT131074:RXT131087 SHP131074:SHP131087 SRL131074:SRL131087 TBH131074:TBH131087 TLD131074:TLD131087 TUZ131074:TUZ131087 UEV131074:UEV131087 UOR131074:UOR131087 UYN131074:UYN131087 VIJ131074:VIJ131087 VSF131074:VSF131087 WCB131074:WCB131087 WLX131074:WLX131087 WVT131074:WVT131087 N196610:N196623 JH196610:JH196623 TD196610:TD196623 ACZ196610:ACZ196623 AMV196610:AMV196623 AWR196610:AWR196623 BGN196610:BGN196623 BQJ196610:BQJ196623 CAF196610:CAF196623 CKB196610:CKB196623 CTX196610:CTX196623 DDT196610:DDT196623 DNP196610:DNP196623 DXL196610:DXL196623 EHH196610:EHH196623 ERD196610:ERD196623 FAZ196610:FAZ196623 FKV196610:FKV196623 FUR196610:FUR196623 GEN196610:GEN196623 GOJ196610:GOJ196623 GYF196610:GYF196623 HIB196610:HIB196623 HRX196610:HRX196623 IBT196610:IBT196623 ILP196610:ILP196623 IVL196610:IVL196623 JFH196610:JFH196623 JPD196610:JPD196623 JYZ196610:JYZ196623 KIV196610:KIV196623 KSR196610:KSR196623 LCN196610:LCN196623 LMJ196610:LMJ196623 LWF196610:LWF196623 MGB196610:MGB196623 MPX196610:MPX196623 MZT196610:MZT196623 NJP196610:NJP196623 NTL196610:NTL196623 ODH196610:ODH196623 OND196610:OND196623 OWZ196610:OWZ196623 PGV196610:PGV196623 PQR196610:PQR196623 QAN196610:QAN196623 QKJ196610:QKJ196623 QUF196610:QUF196623 REB196610:REB196623 RNX196610:RNX196623 RXT196610:RXT196623 SHP196610:SHP196623 SRL196610:SRL196623 TBH196610:TBH196623 TLD196610:TLD196623 TUZ196610:TUZ196623 UEV196610:UEV196623 UOR196610:UOR196623 UYN196610:UYN196623 VIJ196610:VIJ196623 VSF196610:VSF196623 WCB196610:WCB196623 WLX196610:WLX196623 WVT196610:WVT196623 N262146:N262159 JH262146:JH262159 TD262146:TD262159 ACZ262146:ACZ262159 AMV262146:AMV262159 AWR262146:AWR262159 BGN262146:BGN262159 BQJ262146:BQJ262159 CAF262146:CAF262159 CKB262146:CKB262159 CTX262146:CTX262159 DDT262146:DDT262159 DNP262146:DNP262159 DXL262146:DXL262159 EHH262146:EHH262159 ERD262146:ERD262159 FAZ262146:FAZ262159 FKV262146:FKV262159 FUR262146:FUR262159 GEN262146:GEN262159 GOJ262146:GOJ262159 GYF262146:GYF262159 HIB262146:HIB262159 HRX262146:HRX262159 IBT262146:IBT262159 ILP262146:ILP262159 IVL262146:IVL262159 JFH262146:JFH262159 JPD262146:JPD262159 JYZ262146:JYZ262159 KIV262146:KIV262159 KSR262146:KSR262159 LCN262146:LCN262159 LMJ262146:LMJ262159 LWF262146:LWF262159 MGB262146:MGB262159 MPX262146:MPX262159 MZT262146:MZT262159 NJP262146:NJP262159 NTL262146:NTL262159 ODH262146:ODH262159 OND262146:OND262159 OWZ262146:OWZ262159 PGV262146:PGV262159 PQR262146:PQR262159 QAN262146:QAN262159 QKJ262146:QKJ262159 QUF262146:QUF262159 REB262146:REB262159 RNX262146:RNX262159 RXT262146:RXT262159 SHP262146:SHP262159 SRL262146:SRL262159 TBH262146:TBH262159 TLD262146:TLD262159 TUZ262146:TUZ262159 UEV262146:UEV262159 UOR262146:UOR262159 UYN262146:UYN262159 VIJ262146:VIJ262159 VSF262146:VSF262159 WCB262146:WCB262159 WLX262146:WLX262159 WVT262146:WVT262159 N327682:N327695 JH327682:JH327695 TD327682:TD327695 ACZ327682:ACZ327695 AMV327682:AMV327695 AWR327682:AWR327695 BGN327682:BGN327695 BQJ327682:BQJ327695 CAF327682:CAF327695 CKB327682:CKB327695 CTX327682:CTX327695 DDT327682:DDT327695 DNP327682:DNP327695 DXL327682:DXL327695 EHH327682:EHH327695 ERD327682:ERD327695 FAZ327682:FAZ327695 FKV327682:FKV327695 FUR327682:FUR327695 GEN327682:GEN327695 GOJ327682:GOJ327695 GYF327682:GYF327695 HIB327682:HIB327695 HRX327682:HRX327695 IBT327682:IBT327695 ILP327682:ILP327695 IVL327682:IVL327695 JFH327682:JFH327695 JPD327682:JPD327695 JYZ327682:JYZ327695 KIV327682:KIV327695 KSR327682:KSR327695 LCN327682:LCN327695 LMJ327682:LMJ327695 LWF327682:LWF327695 MGB327682:MGB327695 MPX327682:MPX327695 MZT327682:MZT327695 NJP327682:NJP327695 NTL327682:NTL327695 ODH327682:ODH327695 OND327682:OND327695 OWZ327682:OWZ327695 PGV327682:PGV327695 PQR327682:PQR327695 QAN327682:QAN327695 QKJ327682:QKJ327695 QUF327682:QUF327695 REB327682:REB327695 RNX327682:RNX327695 RXT327682:RXT327695 SHP327682:SHP327695 SRL327682:SRL327695 TBH327682:TBH327695 TLD327682:TLD327695 TUZ327682:TUZ327695 UEV327682:UEV327695 UOR327682:UOR327695 UYN327682:UYN327695 VIJ327682:VIJ327695 VSF327682:VSF327695 WCB327682:WCB327695 WLX327682:WLX327695 WVT327682:WVT327695 N393218:N393231 JH393218:JH393231 TD393218:TD393231 ACZ393218:ACZ393231 AMV393218:AMV393231 AWR393218:AWR393231 BGN393218:BGN393231 BQJ393218:BQJ393231 CAF393218:CAF393231 CKB393218:CKB393231 CTX393218:CTX393231 DDT393218:DDT393231 DNP393218:DNP393231 DXL393218:DXL393231 EHH393218:EHH393231 ERD393218:ERD393231 FAZ393218:FAZ393231 FKV393218:FKV393231 FUR393218:FUR393231 GEN393218:GEN393231 GOJ393218:GOJ393231 GYF393218:GYF393231 HIB393218:HIB393231 HRX393218:HRX393231 IBT393218:IBT393231 ILP393218:ILP393231 IVL393218:IVL393231 JFH393218:JFH393231 JPD393218:JPD393231 JYZ393218:JYZ393231 KIV393218:KIV393231 KSR393218:KSR393231 LCN393218:LCN393231 LMJ393218:LMJ393231 LWF393218:LWF393231 MGB393218:MGB393231 MPX393218:MPX393231 MZT393218:MZT393231 NJP393218:NJP393231 NTL393218:NTL393231 ODH393218:ODH393231 OND393218:OND393231 OWZ393218:OWZ393231 PGV393218:PGV393231 PQR393218:PQR393231 QAN393218:QAN393231 QKJ393218:QKJ393231 QUF393218:QUF393231 REB393218:REB393231 RNX393218:RNX393231 RXT393218:RXT393231 SHP393218:SHP393231 SRL393218:SRL393231 TBH393218:TBH393231 TLD393218:TLD393231 TUZ393218:TUZ393231 UEV393218:UEV393231 UOR393218:UOR393231 UYN393218:UYN393231 VIJ393218:VIJ393231 VSF393218:VSF393231 WCB393218:WCB393231 WLX393218:WLX393231 WVT393218:WVT393231 N458754:N458767 JH458754:JH458767 TD458754:TD458767 ACZ458754:ACZ458767 AMV458754:AMV458767 AWR458754:AWR458767 BGN458754:BGN458767 BQJ458754:BQJ458767 CAF458754:CAF458767 CKB458754:CKB458767 CTX458754:CTX458767 DDT458754:DDT458767 DNP458754:DNP458767 DXL458754:DXL458767 EHH458754:EHH458767 ERD458754:ERD458767 FAZ458754:FAZ458767 FKV458754:FKV458767 FUR458754:FUR458767 GEN458754:GEN458767 GOJ458754:GOJ458767 GYF458754:GYF458767 HIB458754:HIB458767 HRX458754:HRX458767 IBT458754:IBT458767 ILP458754:ILP458767 IVL458754:IVL458767 JFH458754:JFH458767 JPD458754:JPD458767 JYZ458754:JYZ458767 KIV458754:KIV458767 KSR458754:KSR458767 LCN458754:LCN458767 LMJ458754:LMJ458767 LWF458754:LWF458767 MGB458754:MGB458767 MPX458754:MPX458767 MZT458754:MZT458767 NJP458754:NJP458767 NTL458754:NTL458767 ODH458754:ODH458767 OND458754:OND458767 OWZ458754:OWZ458767 PGV458754:PGV458767 PQR458754:PQR458767 QAN458754:QAN458767 QKJ458754:QKJ458767 QUF458754:QUF458767 REB458754:REB458767 RNX458754:RNX458767 RXT458754:RXT458767 SHP458754:SHP458767 SRL458754:SRL458767 TBH458754:TBH458767 TLD458754:TLD458767 TUZ458754:TUZ458767 UEV458754:UEV458767 UOR458754:UOR458767 UYN458754:UYN458767 VIJ458754:VIJ458767 VSF458754:VSF458767 WCB458754:WCB458767 WLX458754:WLX458767 WVT458754:WVT458767 N524290:N524303 JH524290:JH524303 TD524290:TD524303 ACZ524290:ACZ524303 AMV524290:AMV524303 AWR524290:AWR524303 BGN524290:BGN524303 BQJ524290:BQJ524303 CAF524290:CAF524303 CKB524290:CKB524303 CTX524290:CTX524303 DDT524290:DDT524303 DNP524290:DNP524303 DXL524290:DXL524303 EHH524290:EHH524303 ERD524290:ERD524303 FAZ524290:FAZ524303 FKV524290:FKV524303 FUR524290:FUR524303 GEN524290:GEN524303 GOJ524290:GOJ524303 GYF524290:GYF524303 HIB524290:HIB524303 HRX524290:HRX524303 IBT524290:IBT524303 ILP524290:ILP524303 IVL524290:IVL524303 JFH524290:JFH524303 JPD524290:JPD524303 JYZ524290:JYZ524303 KIV524290:KIV524303 KSR524290:KSR524303 LCN524290:LCN524303 LMJ524290:LMJ524303 LWF524290:LWF524303 MGB524290:MGB524303 MPX524290:MPX524303 MZT524290:MZT524303 NJP524290:NJP524303 NTL524290:NTL524303 ODH524290:ODH524303 OND524290:OND524303 OWZ524290:OWZ524303 PGV524290:PGV524303 PQR524290:PQR524303 QAN524290:QAN524303 QKJ524290:QKJ524303 QUF524290:QUF524303 REB524290:REB524303 RNX524290:RNX524303 RXT524290:RXT524303 SHP524290:SHP524303 SRL524290:SRL524303 TBH524290:TBH524303 TLD524290:TLD524303 TUZ524290:TUZ524303 UEV524290:UEV524303 UOR524290:UOR524303 UYN524290:UYN524303 VIJ524290:VIJ524303 VSF524290:VSF524303 WCB524290:WCB524303 WLX524290:WLX524303 WVT524290:WVT524303 N589826:N589839 JH589826:JH589839 TD589826:TD589839 ACZ589826:ACZ589839 AMV589826:AMV589839 AWR589826:AWR589839 BGN589826:BGN589839 BQJ589826:BQJ589839 CAF589826:CAF589839 CKB589826:CKB589839 CTX589826:CTX589839 DDT589826:DDT589839 DNP589826:DNP589839 DXL589826:DXL589839 EHH589826:EHH589839 ERD589826:ERD589839 FAZ589826:FAZ589839 FKV589826:FKV589839 FUR589826:FUR589839 GEN589826:GEN589839 GOJ589826:GOJ589839 GYF589826:GYF589839 HIB589826:HIB589839 HRX589826:HRX589839 IBT589826:IBT589839 ILP589826:ILP589839 IVL589826:IVL589839 JFH589826:JFH589839 JPD589826:JPD589839 JYZ589826:JYZ589839 KIV589826:KIV589839 KSR589826:KSR589839 LCN589826:LCN589839 LMJ589826:LMJ589839 LWF589826:LWF589839 MGB589826:MGB589839 MPX589826:MPX589839 MZT589826:MZT589839 NJP589826:NJP589839 NTL589826:NTL589839 ODH589826:ODH589839 OND589826:OND589839 OWZ589826:OWZ589839 PGV589826:PGV589839 PQR589826:PQR589839 QAN589826:QAN589839 QKJ589826:QKJ589839 QUF589826:QUF589839 REB589826:REB589839 RNX589826:RNX589839 RXT589826:RXT589839 SHP589826:SHP589839 SRL589826:SRL589839 TBH589826:TBH589839 TLD589826:TLD589839 TUZ589826:TUZ589839 UEV589826:UEV589839 UOR589826:UOR589839 UYN589826:UYN589839 VIJ589826:VIJ589839 VSF589826:VSF589839 WCB589826:WCB589839 WLX589826:WLX589839 WVT589826:WVT589839 N655362:N655375 JH655362:JH655375 TD655362:TD655375 ACZ655362:ACZ655375 AMV655362:AMV655375 AWR655362:AWR655375 BGN655362:BGN655375 BQJ655362:BQJ655375 CAF655362:CAF655375 CKB655362:CKB655375 CTX655362:CTX655375 DDT655362:DDT655375 DNP655362:DNP655375 DXL655362:DXL655375 EHH655362:EHH655375 ERD655362:ERD655375 FAZ655362:FAZ655375 FKV655362:FKV655375 FUR655362:FUR655375 GEN655362:GEN655375 GOJ655362:GOJ655375 GYF655362:GYF655375 HIB655362:HIB655375 HRX655362:HRX655375 IBT655362:IBT655375 ILP655362:ILP655375 IVL655362:IVL655375 JFH655362:JFH655375 JPD655362:JPD655375 JYZ655362:JYZ655375 KIV655362:KIV655375 KSR655362:KSR655375 LCN655362:LCN655375 LMJ655362:LMJ655375 LWF655362:LWF655375 MGB655362:MGB655375 MPX655362:MPX655375 MZT655362:MZT655375 NJP655362:NJP655375 NTL655362:NTL655375 ODH655362:ODH655375 OND655362:OND655375 OWZ655362:OWZ655375 PGV655362:PGV655375 PQR655362:PQR655375 QAN655362:QAN655375 QKJ655362:QKJ655375 QUF655362:QUF655375 REB655362:REB655375 RNX655362:RNX655375 RXT655362:RXT655375 SHP655362:SHP655375 SRL655362:SRL655375 TBH655362:TBH655375 TLD655362:TLD655375 TUZ655362:TUZ655375 UEV655362:UEV655375 UOR655362:UOR655375 UYN655362:UYN655375 VIJ655362:VIJ655375 VSF655362:VSF655375 WCB655362:WCB655375 WLX655362:WLX655375 WVT655362:WVT655375 N720898:N720911 JH720898:JH720911 TD720898:TD720911 ACZ720898:ACZ720911 AMV720898:AMV720911 AWR720898:AWR720911 BGN720898:BGN720911 BQJ720898:BQJ720911 CAF720898:CAF720911 CKB720898:CKB720911 CTX720898:CTX720911 DDT720898:DDT720911 DNP720898:DNP720911 DXL720898:DXL720911 EHH720898:EHH720911 ERD720898:ERD720911 FAZ720898:FAZ720911 FKV720898:FKV720911 FUR720898:FUR720911 GEN720898:GEN720911 GOJ720898:GOJ720911 GYF720898:GYF720911 HIB720898:HIB720911 HRX720898:HRX720911 IBT720898:IBT720911 ILP720898:ILP720911 IVL720898:IVL720911 JFH720898:JFH720911 JPD720898:JPD720911 JYZ720898:JYZ720911 KIV720898:KIV720911 KSR720898:KSR720911 LCN720898:LCN720911 LMJ720898:LMJ720911 LWF720898:LWF720911 MGB720898:MGB720911 MPX720898:MPX720911 MZT720898:MZT720911 NJP720898:NJP720911 NTL720898:NTL720911 ODH720898:ODH720911 OND720898:OND720911 OWZ720898:OWZ720911 PGV720898:PGV720911 PQR720898:PQR720911 QAN720898:QAN720911 QKJ720898:QKJ720911 QUF720898:QUF720911 REB720898:REB720911 RNX720898:RNX720911 RXT720898:RXT720911 SHP720898:SHP720911 SRL720898:SRL720911 TBH720898:TBH720911 TLD720898:TLD720911 TUZ720898:TUZ720911 UEV720898:UEV720911 UOR720898:UOR720911 UYN720898:UYN720911 VIJ720898:VIJ720911 VSF720898:VSF720911 WCB720898:WCB720911 WLX720898:WLX720911 WVT720898:WVT720911 N786434:N786447 JH786434:JH786447 TD786434:TD786447 ACZ786434:ACZ786447 AMV786434:AMV786447 AWR786434:AWR786447 BGN786434:BGN786447 BQJ786434:BQJ786447 CAF786434:CAF786447 CKB786434:CKB786447 CTX786434:CTX786447 DDT786434:DDT786447 DNP786434:DNP786447 DXL786434:DXL786447 EHH786434:EHH786447 ERD786434:ERD786447 FAZ786434:FAZ786447 FKV786434:FKV786447 FUR786434:FUR786447 GEN786434:GEN786447 GOJ786434:GOJ786447 GYF786434:GYF786447 HIB786434:HIB786447 HRX786434:HRX786447 IBT786434:IBT786447 ILP786434:ILP786447 IVL786434:IVL786447 JFH786434:JFH786447 JPD786434:JPD786447 JYZ786434:JYZ786447 KIV786434:KIV786447 KSR786434:KSR786447 LCN786434:LCN786447 LMJ786434:LMJ786447 LWF786434:LWF786447 MGB786434:MGB786447 MPX786434:MPX786447 MZT786434:MZT786447 NJP786434:NJP786447 NTL786434:NTL786447 ODH786434:ODH786447 OND786434:OND786447 OWZ786434:OWZ786447 PGV786434:PGV786447 PQR786434:PQR786447 QAN786434:QAN786447 QKJ786434:QKJ786447 QUF786434:QUF786447 REB786434:REB786447 RNX786434:RNX786447 RXT786434:RXT786447 SHP786434:SHP786447 SRL786434:SRL786447 TBH786434:TBH786447 TLD786434:TLD786447 TUZ786434:TUZ786447 UEV786434:UEV786447 UOR786434:UOR786447 UYN786434:UYN786447 VIJ786434:VIJ786447 VSF786434:VSF786447 WCB786434:WCB786447 WLX786434:WLX786447 WVT786434:WVT786447 N851970:N851983 JH851970:JH851983 TD851970:TD851983 ACZ851970:ACZ851983 AMV851970:AMV851983 AWR851970:AWR851983 BGN851970:BGN851983 BQJ851970:BQJ851983 CAF851970:CAF851983 CKB851970:CKB851983 CTX851970:CTX851983 DDT851970:DDT851983 DNP851970:DNP851983 DXL851970:DXL851983 EHH851970:EHH851983 ERD851970:ERD851983 FAZ851970:FAZ851983 FKV851970:FKV851983 FUR851970:FUR851983 GEN851970:GEN851983 GOJ851970:GOJ851983 GYF851970:GYF851983 HIB851970:HIB851983 HRX851970:HRX851983 IBT851970:IBT851983 ILP851970:ILP851983 IVL851970:IVL851983 JFH851970:JFH851983 JPD851970:JPD851983 JYZ851970:JYZ851983 KIV851970:KIV851983 KSR851970:KSR851983 LCN851970:LCN851983 LMJ851970:LMJ851983 LWF851970:LWF851983 MGB851970:MGB851983 MPX851970:MPX851983 MZT851970:MZT851983 NJP851970:NJP851983 NTL851970:NTL851983 ODH851970:ODH851983 OND851970:OND851983 OWZ851970:OWZ851983 PGV851970:PGV851983 PQR851970:PQR851983 QAN851970:QAN851983 QKJ851970:QKJ851983 QUF851970:QUF851983 REB851970:REB851983 RNX851970:RNX851983 RXT851970:RXT851983 SHP851970:SHP851983 SRL851970:SRL851983 TBH851970:TBH851983 TLD851970:TLD851983 TUZ851970:TUZ851983 UEV851970:UEV851983 UOR851970:UOR851983 UYN851970:UYN851983 VIJ851970:VIJ851983 VSF851970:VSF851983 WCB851970:WCB851983 WLX851970:WLX851983 WVT851970:WVT851983 N917506:N917519 JH917506:JH917519 TD917506:TD917519 ACZ917506:ACZ917519 AMV917506:AMV917519 AWR917506:AWR917519 BGN917506:BGN917519 BQJ917506:BQJ917519 CAF917506:CAF917519 CKB917506:CKB917519 CTX917506:CTX917519 DDT917506:DDT917519 DNP917506:DNP917519 DXL917506:DXL917519 EHH917506:EHH917519 ERD917506:ERD917519 FAZ917506:FAZ917519 FKV917506:FKV917519 FUR917506:FUR917519 GEN917506:GEN917519 GOJ917506:GOJ917519 GYF917506:GYF917519 HIB917506:HIB917519 HRX917506:HRX917519 IBT917506:IBT917519 ILP917506:ILP917519 IVL917506:IVL917519 JFH917506:JFH917519 JPD917506:JPD917519 JYZ917506:JYZ917519 KIV917506:KIV917519 KSR917506:KSR917519 LCN917506:LCN917519 LMJ917506:LMJ917519 LWF917506:LWF917519 MGB917506:MGB917519 MPX917506:MPX917519 MZT917506:MZT917519 NJP917506:NJP917519 NTL917506:NTL917519 ODH917506:ODH917519 OND917506:OND917519 OWZ917506:OWZ917519 PGV917506:PGV917519 PQR917506:PQR917519 QAN917506:QAN917519 QKJ917506:QKJ917519 QUF917506:QUF917519 REB917506:REB917519 RNX917506:RNX917519 RXT917506:RXT917519 SHP917506:SHP917519 SRL917506:SRL917519 TBH917506:TBH917519 TLD917506:TLD917519 TUZ917506:TUZ917519 UEV917506:UEV917519 UOR917506:UOR917519 UYN917506:UYN917519 VIJ917506:VIJ917519 VSF917506:VSF917519 WCB917506:WCB917519 WLX917506:WLX917519 WVT917506:WVT917519 N983042:N983055 JH983042:JH983055 TD983042:TD983055 ACZ983042:ACZ983055 AMV983042:AMV983055 AWR983042:AWR983055 BGN983042:BGN983055 BQJ983042:BQJ983055 CAF983042:CAF983055 CKB983042:CKB983055 CTX983042:CTX983055 DDT983042:DDT983055 DNP983042:DNP983055 DXL983042:DXL983055 EHH983042:EHH983055 ERD983042:ERD983055 FAZ983042:FAZ983055 FKV983042:FKV983055 FUR983042:FUR983055 GEN983042:GEN983055 GOJ983042:GOJ983055 GYF983042:GYF983055 HIB983042:HIB983055 HRX983042:HRX983055 IBT983042:IBT983055 ILP983042:ILP983055 IVL983042:IVL983055 JFH983042:JFH983055 JPD983042:JPD983055 JYZ983042:JYZ983055 KIV983042:KIV983055 KSR983042:KSR983055 LCN983042:LCN983055 LMJ983042:LMJ983055 LWF983042:LWF983055 MGB983042:MGB983055 MPX983042:MPX983055 MZT983042:MZT983055 NJP983042:NJP983055 NTL983042:NTL983055 ODH983042:ODH983055 OND983042:OND983055 OWZ983042:OWZ983055 PGV983042:PGV983055 PQR983042:PQR983055 QAN983042:QAN983055 QKJ983042:QKJ983055 QUF983042:QUF983055 REB983042:REB983055 RNX983042:RNX983055 RXT983042:RXT983055 SHP983042:SHP983055 SRL983042:SRL983055 TBH983042:TBH983055 TLD983042:TLD983055 TUZ983042:TUZ983055 UEV983042:UEV983055 UOR983042:UOR983055 UYN983042:UYN983055 VIJ983042:VIJ983055 VSF983042:VSF983055 WCB983042:WCB983055 WLX983042:WLX983055 WVT983042:WVT983055 M18:M31 JG18:JG31 TC18:TC31 ACY18:ACY31 AMU18:AMU31 AWQ18:AWQ31 BGM18:BGM31 BQI18:BQI31 CAE18:CAE31 CKA18:CKA31 CTW18:CTW31 DDS18:DDS31 DNO18:DNO31 DXK18:DXK31 EHG18:EHG31 ERC18:ERC31 FAY18:FAY31 FKU18:FKU31 FUQ18:FUQ31 GEM18:GEM31 GOI18:GOI31 GYE18:GYE31 HIA18:HIA31 HRW18:HRW31 IBS18:IBS31 ILO18:ILO31 IVK18:IVK31 JFG18:JFG31 JPC18:JPC31 JYY18:JYY31 KIU18:KIU31 KSQ18:KSQ31 LCM18:LCM31 LMI18:LMI31 LWE18:LWE31 MGA18:MGA31 MPW18:MPW31 MZS18:MZS31 NJO18:NJO31 NTK18:NTK31 ODG18:ODG31 ONC18:ONC31 OWY18:OWY31 PGU18:PGU31 PQQ18:PQQ31 QAM18:QAM31 QKI18:QKI31 QUE18:QUE31 REA18:REA31 RNW18:RNW31 RXS18:RXS31 SHO18:SHO31 SRK18:SRK31 TBG18:TBG31 TLC18:TLC31 TUY18:TUY31 UEU18:UEU31 UOQ18:UOQ31 UYM18:UYM31 VII18:VII31 VSE18:VSE31 WCA18:WCA31 WLW18:WLW31 WVS18:WVS31 M65554:M65567 JG65554:JG65567 TC65554:TC65567 ACY65554:ACY65567 AMU65554:AMU65567 AWQ65554:AWQ65567 BGM65554:BGM65567 BQI65554:BQI65567 CAE65554:CAE65567 CKA65554:CKA65567 CTW65554:CTW65567 DDS65554:DDS65567 DNO65554:DNO65567 DXK65554:DXK65567 EHG65554:EHG65567 ERC65554:ERC65567 FAY65554:FAY65567 FKU65554:FKU65567 FUQ65554:FUQ65567 GEM65554:GEM65567 GOI65554:GOI65567 GYE65554:GYE65567 HIA65554:HIA65567 HRW65554:HRW65567 IBS65554:IBS65567 ILO65554:ILO65567 IVK65554:IVK65567 JFG65554:JFG65567 JPC65554:JPC65567 JYY65554:JYY65567 KIU65554:KIU65567 KSQ65554:KSQ65567 LCM65554:LCM65567 LMI65554:LMI65567 LWE65554:LWE65567 MGA65554:MGA65567 MPW65554:MPW65567 MZS65554:MZS65567 NJO65554:NJO65567 NTK65554:NTK65567 ODG65554:ODG65567 ONC65554:ONC65567 OWY65554:OWY65567 PGU65554:PGU65567 PQQ65554:PQQ65567 QAM65554:QAM65567 QKI65554:QKI65567 QUE65554:QUE65567 REA65554:REA65567 RNW65554:RNW65567 RXS65554:RXS65567 SHO65554:SHO65567 SRK65554:SRK65567 TBG65554:TBG65567 TLC65554:TLC65567 TUY65554:TUY65567 UEU65554:UEU65567 UOQ65554:UOQ65567 UYM65554:UYM65567 VII65554:VII65567 VSE65554:VSE65567 WCA65554:WCA65567 WLW65554:WLW65567 WVS65554:WVS65567 M131090:M131103 JG131090:JG131103 TC131090:TC131103 ACY131090:ACY131103 AMU131090:AMU131103 AWQ131090:AWQ131103 BGM131090:BGM131103 BQI131090:BQI131103 CAE131090:CAE131103 CKA131090:CKA131103 CTW131090:CTW131103 DDS131090:DDS131103 DNO131090:DNO131103 DXK131090:DXK131103 EHG131090:EHG131103 ERC131090:ERC131103 FAY131090:FAY131103 FKU131090:FKU131103 FUQ131090:FUQ131103 GEM131090:GEM131103 GOI131090:GOI131103 GYE131090:GYE131103 HIA131090:HIA131103 HRW131090:HRW131103 IBS131090:IBS131103 ILO131090:ILO131103 IVK131090:IVK131103 JFG131090:JFG131103 JPC131090:JPC131103 JYY131090:JYY131103 KIU131090:KIU131103 KSQ131090:KSQ131103 LCM131090:LCM131103 LMI131090:LMI131103 LWE131090:LWE131103 MGA131090:MGA131103 MPW131090:MPW131103 MZS131090:MZS131103 NJO131090:NJO131103 NTK131090:NTK131103 ODG131090:ODG131103 ONC131090:ONC131103 OWY131090:OWY131103 PGU131090:PGU131103 PQQ131090:PQQ131103 QAM131090:QAM131103 QKI131090:QKI131103 QUE131090:QUE131103 REA131090:REA131103 RNW131090:RNW131103 RXS131090:RXS131103 SHO131090:SHO131103 SRK131090:SRK131103 TBG131090:TBG131103 TLC131090:TLC131103 TUY131090:TUY131103 UEU131090:UEU131103 UOQ131090:UOQ131103 UYM131090:UYM131103 VII131090:VII131103 VSE131090:VSE131103 WCA131090:WCA131103 WLW131090:WLW131103 WVS131090:WVS131103 M196626:M196639 JG196626:JG196639 TC196626:TC196639 ACY196626:ACY196639 AMU196626:AMU196639 AWQ196626:AWQ196639 BGM196626:BGM196639 BQI196626:BQI196639 CAE196626:CAE196639 CKA196626:CKA196639 CTW196626:CTW196639 DDS196626:DDS196639 DNO196626:DNO196639 DXK196626:DXK196639 EHG196626:EHG196639 ERC196626:ERC196639 FAY196626:FAY196639 FKU196626:FKU196639 FUQ196626:FUQ196639 GEM196626:GEM196639 GOI196626:GOI196639 GYE196626:GYE196639 HIA196626:HIA196639 HRW196626:HRW196639 IBS196626:IBS196639 ILO196626:ILO196639 IVK196626:IVK196639 JFG196626:JFG196639 JPC196626:JPC196639 JYY196626:JYY196639 KIU196626:KIU196639 KSQ196626:KSQ196639 LCM196626:LCM196639 LMI196626:LMI196639 LWE196626:LWE196639 MGA196626:MGA196639 MPW196626:MPW196639 MZS196626:MZS196639 NJO196626:NJO196639 NTK196626:NTK196639 ODG196626:ODG196639 ONC196626:ONC196639 OWY196626:OWY196639 PGU196626:PGU196639 PQQ196626:PQQ196639 QAM196626:QAM196639 QKI196626:QKI196639 QUE196626:QUE196639 REA196626:REA196639 RNW196626:RNW196639 RXS196626:RXS196639 SHO196626:SHO196639 SRK196626:SRK196639 TBG196626:TBG196639 TLC196626:TLC196639 TUY196626:TUY196639 UEU196626:UEU196639 UOQ196626:UOQ196639 UYM196626:UYM196639 VII196626:VII196639 VSE196626:VSE196639 WCA196626:WCA196639 WLW196626:WLW196639 WVS196626:WVS196639 M262162:M262175 JG262162:JG262175 TC262162:TC262175 ACY262162:ACY262175 AMU262162:AMU262175 AWQ262162:AWQ262175 BGM262162:BGM262175 BQI262162:BQI262175 CAE262162:CAE262175 CKA262162:CKA262175 CTW262162:CTW262175 DDS262162:DDS262175 DNO262162:DNO262175 DXK262162:DXK262175 EHG262162:EHG262175 ERC262162:ERC262175 FAY262162:FAY262175 FKU262162:FKU262175 FUQ262162:FUQ262175 GEM262162:GEM262175 GOI262162:GOI262175 GYE262162:GYE262175 HIA262162:HIA262175 HRW262162:HRW262175 IBS262162:IBS262175 ILO262162:ILO262175 IVK262162:IVK262175 JFG262162:JFG262175 JPC262162:JPC262175 JYY262162:JYY262175 KIU262162:KIU262175 KSQ262162:KSQ262175 LCM262162:LCM262175 LMI262162:LMI262175 LWE262162:LWE262175 MGA262162:MGA262175 MPW262162:MPW262175 MZS262162:MZS262175 NJO262162:NJO262175 NTK262162:NTK262175 ODG262162:ODG262175 ONC262162:ONC262175 OWY262162:OWY262175 PGU262162:PGU262175 PQQ262162:PQQ262175 QAM262162:QAM262175 QKI262162:QKI262175 QUE262162:QUE262175 REA262162:REA262175 RNW262162:RNW262175 RXS262162:RXS262175 SHO262162:SHO262175 SRK262162:SRK262175 TBG262162:TBG262175 TLC262162:TLC262175 TUY262162:TUY262175 UEU262162:UEU262175 UOQ262162:UOQ262175 UYM262162:UYM262175 VII262162:VII262175 VSE262162:VSE262175 WCA262162:WCA262175 WLW262162:WLW262175 WVS262162:WVS262175 M327698:M327711 JG327698:JG327711 TC327698:TC327711 ACY327698:ACY327711 AMU327698:AMU327711 AWQ327698:AWQ327711 BGM327698:BGM327711 BQI327698:BQI327711 CAE327698:CAE327711 CKA327698:CKA327711 CTW327698:CTW327711 DDS327698:DDS327711 DNO327698:DNO327711 DXK327698:DXK327711 EHG327698:EHG327711 ERC327698:ERC327711 FAY327698:FAY327711 FKU327698:FKU327711 FUQ327698:FUQ327711 GEM327698:GEM327711 GOI327698:GOI327711 GYE327698:GYE327711 HIA327698:HIA327711 HRW327698:HRW327711 IBS327698:IBS327711 ILO327698:ILO327711 IVK327698:IVK327711 JFG327698:JFG327711 JPC327698:JPC327711 JYY327698:JYY327711 KIU327698:KIU327711 KSQ327698:KSQ327711 LCM327698:LCM327711 LMI327698:LMI327711 LWE327698:LWE327711 MGA327698:MGA327711 MPW327698:MPW327711 MZS327698:MZS327711 NJO327698:NJO327711 NTK327698:NTK327711 ODG327698:ODG327711 ONC327698:ONC327711 OWY327698:OWY327711 PGU327698:PGU327711 PQQ327698:PQQ327711 QAM327698:QAM327711 QKI327698:QKI327711 QUE327698:QUE327711 REA327698:REA327711 RNW327698:RNW327711 RXS327698:RXS327711 SHO327698:SHO327711 SRK327698:SRK327711 TBG327698:TBG327711 TLC327698:TLC327711 TUY327698:TUY327711 UEU327698:UEU327711 UOQ327698:UOQ327711 UYM327698:UYM327711 VII327698:VII327711 VSE327698:VSE327711 WCA327698:WCA327711 WLW327698:WLW327711 WVS327698:WVS327711 M393234:M393247 JG393234:JG393247 TC393234:TC393247 ACY393234:ACY393247 AMU393234:AMU393247 AWQ393234:AWQ393247 BGM393234:BGM393247 BQI393234:BQI393247 CAE393234:CAE393247 CKA393234:CKA393247 CTW393234:CTW393247 DDS393234:DDS393247 DNO393234:DNO393247 DXK393234:DXK393247 EHG393234:EHG393247 ERC393234:ERC393247 FAY393234:FAY393247 FKU393234:FKU393247 FUQ393234:FUQ393247 GEM393234:GEM393247 GOI393234:GOI393247 GYE393234:GYE393247 HIA393234:HIA393247 HRW393234:HRW393247 IBS393234:IBS393247 ILO393234:ILO393247 IVK393234:IVK393247 JFG393234:JFG393247 JPC393234:JPC393247 JYY393234:JYY393247 KIU393234:KIU393247 KSQ393234:KSQ393247 LCM393234:LCM393247 LMI393234:LMI393247 LWE393234:LWE393247 MGA393234:MGA393247 MPW393234:MPW393247 MZS393234:MZS393247 NJO393234:NJO393247 NTK393234:NTK393247 ODG393234:ODG393247 ONC393234:ONC393247 OWY393234:OWY393247 PGU393234:PGU393247 PQQ393234:PQQ393247 QAM393234:QAM393247 QKI393234:QKI393247 QUE393234:QUE393247 REA393234:REA393247 RNW393234:RNW393247 RXS393234:RXS393247 SHO393234:SHO393247 SRK393234:SRK393247 TBG393234:TBG393247 TLC393234:TLC393247 TUY393234:TUY393247 UEU393234:UEU393247 UOQ393234:UOQ393247 UYM393234:UYM393247 VII393234:VII393247 VSE393234:VSE393247 WCA393234:WCA393247 WLW393234:WLW393247 WVS393234:WVS393247 M458770:M458783 JG458770:JG458783 TC458770:TC458783 ACY458770:ACY458783 AMU458770:AMU458783 AWQ458770:AWQ458783 BGM458770:BGM458783 BQI458770:BQI458783 CAE458770:CAE458783 CKA458770:CKA458783 CTW458770:CTW458783 DDS458770:DDS458783 DNO458770:DNO458783 DXK458770:DXK458783 EHG458770:EHG458783 ERC458770:ERC458783 FAY458770:FAY458783 FKU458770:FKU458783 FUQ458770:FUQ458783 GEM458770:GEM458783 GOI458770:GOI458783 GYE458770:GYE458783 HIA458770:HIA458783 HRW458770:HRW458783 IBS458770:IBS458783 ILO458770:ILO458783 IVK458770:IVK458783 JFG458770:JFG458783 JPC458770:JPC458783 JYY458770:JYY458783 KIU458770:KIU458783 KSQ458770:KSQ458783 LCM458770:LCM458783 LMI458770:LMI458783 LWE458770:LWE458783 MGA458770:MGA458783 MPW458770:MPW458783 MZS458770:MZS458783 NJO458770:NJO458783 NTK458770:NTK458783 ODG458770:ODG458783 ONC458770:ONC458783 OWY458770:OWY458783 PGU458770:PGU458783 PQQ458770:PQQ458783 QAM458770:QAM458783 QKI458770:QKI458783 QUE458770:QUE458783 REA458770:REA458783 RNW458770:RNW458783 RXS458770:RXS458783 SHO458770:SHO458783 SRK458770:SRK458783 TBG458770:TBG458783 TLC458770:TLC458783 TUY458770:TUY458783 UEU458770:UEU458783 UOQ458770:UOQ458783 UYM458770:UYM458783 VII458770:VII458783 VSE458770:VSE458783 WCA458770:WCA458783 WLW458770:WLW458783 WVS458770:WVS458783 M524306:M524319 JG524306:JG524319 TC524306:TC524319 ACY524306:ACY524319 AMU524306:AMU524319 AWQ524306:AWQ524319 BGM524306:BGM524319 BQI524306:BQI524319 CAE524306:CAE524319 CKA524306:CKA524319 CTW524306:CTW524319 DDS524306:DDS524319 DNO524306:DNO524319 DXK524306:DXK524319 EHG524306:EHG524319 ERC524306:ERC524319 FAY524306:FAY524319 FKU524306:FKU524319 FUQ524306:FUQ524319 GEM524306:GEM524319 GOI524306:GOI524319 GYE524306:GYE524319 HIA524306:HIA524319 HRW524306:HRW524319 IBS524306:IBS524319 ILO524306:ILO524319 IVK524306:IVK524319 JFG524306:JFG524319 JPC524306:JPC524319 JYY524306:JYY524319 KIU524306:KIU524319 KSQ524306:KSQ524319 LCM524306:LCM524319 LMI524306:LMI524319 LWE524306:LWE524319 MGA524306:MGA524319 MPW524306:MPW524319 MZS524306:MZS524319 NJO524306:NJO524319 NTK524306:NTK524319 ODG524306:ODG524319 ONC524306:ONC524319 OWY524306:OWY524319 PGU524306:PGU524319 PQQ524306:PQQ524319 QAM524306:QAM524319 QKI524306:QKI524319 QUE524306:QUE524319 REA524306:REA524319 RNW524306:RNW524319 RXS524306:RXS524319 SHO524306:SHO524319 SRK524306:SRK524319 TBG524306:TBG524319 TLC524306:TLC524319 TUY524306:TUY524319 UEU524306:UEU524319 UOQ524306:UOQ524319 UYM524306:UYM524319 VII524306:VII524319 VSE524306:VSE524319 WCA524306:WCA524319 WLW524306:WLW524319 WVS524306:WVS524319 M589842:M589855 JG589842:JG589855 TC589842:TC589855 ACY589842:ACY589855 AMU589842:AMU589855 AWQ589842:AWQ589855 BGM589842:BGM589855 BQI589842:BQI589855 CAE589842:CAE589855 CKA589842:CKA589855 CTW589842:CTW589855 DDS589842:DDS589855 DNO589842:DNO589855 DXK589842:DXK589855 EHG589842:EHG589855 ERC589842:ERC589855 FAY589842:FAY589855 FKU589842:FKU589855 FUQ589842:FUQ589855 GEM589842:GEM589855 GOI589842:GOI589855 GYE589842:GYE589855 HIA589842:HIA589855 HRW589842:HRW589855 IBS589842:IBS589855 ILO589842:ILO589855 IVK589842:IVK589855 JFG589842:JFG589855 JPC589842:JPC589855 JYY589842:JYY589855 KIU589842:KIU589855 KSQ589842:KSQ589855 LCM589842:LCM589855 LMI589842:LMI589855 LWE589842:LWE589855 MGA589842:MGA589855 MPW589842:MPW589855 MZS589842:MZS589855 NJO589842:NJO589855 NTK589842:NTK589855 ODG589842:ODG589855 ONC589842:ONC589855 OWY589842:OWY589855 PGU589842:PGU589855 PQQ589842:PQQ589855 QAM589842:QAM589855 QKI589842:QKI589855 QUE589842:QUE589855 REA589842:REA589855 RNW589842:RNW589855 RXS589842:RXS589855 SHO589842:SHO589855 SRK589842:SRK589855 TBG589842:TBG589855 TLC589842:TLC589855 TUY589842:TUY589855 UEU589842:UEU589855 UOQ589842:UOQ589855 UYM589842:UYM589855 VII589842:VII589855 VSE589842:VSE589855 WCA589842:WCA589855 WLW589842:WLW589855 WVS589842:WVS589855 M655378:M655391 JG655378:JG655391 TC655378:TC655391 ACY655378:ACY655391 AMU655378:AMU655391 AWQ655378:AWQ655391 BGM655378:BGM655391 BQI655378:BQI655391 CAE655378:CAE655391 CKA655378:CKA655391 CTW655378:CTW655391 DDS655378:DDS655391 DNO655378:DNO655391 DXK655378:DXK655391 EHG655378:EHG655391 ERC655378:ERC655391 FAY655378:FAY655391 FKU655378:FKU655391 FUQ655378:FUQ655391 GEM655378:GEM655391 GOI655378:GOI655391 GYE655378:GYE655391 HIA655378:HIA655391 HRW655378:HRW655391 IBS655378:IBS655391 ILO655378:ILO655391 IVK655378:IVK655391 JFG655378:JFG655391 JPC655378:JPC655391 JYY655378:JYY655391 KIU655378:KIU655391 KSQ655378:KSQ655391 LCM655378:LCM655391 LMI655378:LMI655391 LWE655378:LWE655391 MGA655378:MGA655391 MPW655378:MPW655391 MZS655378:MZS655391 NJO655378:NJO655391 NTK655378:NTK655391 ODG655378:ODG655391 ONC655378:ONC655391 OWY655378:OWY655391 PGU655378:PGU655391 PQQ655378:PQQ655391 QAM655378:QAM655391 QKI655378:QKI655391 QUE655378:QUE655391 REA655378:REA655391 RNW655378:RNW655391 RXS655378:RXS655391 SHO655378:SHO655391 SRK655378:SRK655391 TBG655378:TBG655391 TLC655378:TLC655391 TUY655378:TUY655391 UEU655378:UEU655391 UOQ655378:UOQ655391 UYM655378:UYM655391 VII655378:VII655391 VSE655378:VSE655391 WCA655378:WCA655391 WLW655378:WLW655391 WVS655378:WVS655391 M720914:M720927 JG720914:JG720927 TC720914:TC720927 ACY720914:ACY720927 AMU720914:AMU720927 AWQ720914:AWQ720927 BGM720914:BGM720927 BQI720914:BQI720927 CAE720914:CAE720927 CKA720914:CKA720927 CTW720914:CTW720927 DDS720914:DDS720927 DNO720914:DNO720927 DXK720914:DXK720927 EHG720914:EHG720927 ERC720914:ERC720927 FAY720914:FAY720927 FKU720914:FKU720927 FUQ720914:FUQ720927 GEM720914:GEM720927 GOI720914:GOI720927 GYE720914:GYE720927 HIA720914:HIA720927 HRW720914:HRW720927 IBS720914:IBS720927 ILO720914:ILO720927 IVK720914:IVK720927 JFG720914:JFG720927 JPC720914:JPC720927 JYY720914:JYY720927 KIU720914:KIU720927 KSQ720914:KSQ720927 LCM720914:LCM720927 LMI720914:LMI720927 LWE720914:LWE720927 MGA720914:MGA720927 MPW720914:MPW720927 MZS720914:MZS720927 NJO720914:NJO720927 NTK720914:NTK720927 ODG720914:ODG720927 ONC720914:ONC720927 OWY720914:OWY720927 PGU720914:PGU720927 PQQ720914:PQQ720927 QAM720914:QAM720927 QKI720914:QKI720927 QUE720914:QUE720927 REA720914:REA720927 RNW720914:RNW720927 RXS720914:RXS720927 SHO720914:SHO720927 SRK720914:SRK720927 TBG720914:TBG720927 TLC720914:TLC720927 TUY720914:TUY720927 UEU720914:UEU720927 UOQ720914:UOQ720927 UYM720914:UYM720927 VII720914:VII720927 VSE720914:VSE720927 WCA720914:WCA720927 WLW720914:WLW720927 WVS720914:WVS720927 M786450:M786463 JG786450:JG786463 TC786450:TC786463 ACY786450:ACY786463 AMU786450:AMU786463 AWQ786450:AWQ786463 BGM786450:BGM786463 BQI786450:BQI786463 CAE786450:CAE786463 CKA786450:CKA786463 CTW786450:CTW786463 DDS786450:DDS786463 DNO786450:DNO786463 DXK786450:DXK786463 EHG786450:EHG786463 ERC786450:ERC786463 FAY786450:FAY786463 FKU786450:FKU786463 FUQ786450:FUQ786463 GEM786450:GEM786463 GOI786450:GOI786463 GYE786450:GYE786463 HIA786450:HIA786463 HRW786450:HRW786463 IBS786450:IBS786463 ILO786450:ILO786463 IVK786450:IVK786463 JFG786450:JFG786463 JPC786450:JPC786463 JYY786450:JYY786463 KIU786450:KIU786463 KSQ786450:KSQ786463 LCM786450:LCM786463 LMI786450:LMI786463 LWE786450:LWE786463 MGA786450:MGA786463 MPW786450:MPW786463 MZS786450:MZS786463 NJO786450:NJO786463 NTK786450:NTK786463 ODG786450:ODG786463 ONC786450:ONC786463 OWY786450:OWY786463 PGU786450:PGU786463 PQQ786450:PQQ786463 QAM786450:QAM786463 QKI786450:QKI786463 QUE786450:QUE786463 REA786450:REA786463 RNW786450:RNW786463 RXS786450:RXS786463 SHO786450:SHO786463 SRK786450:SRK786463 TBG786450:TBG786463 TLC786450:TLC786463 TUY786450:TUY786463 UEU786450:UEU786463 UOQ786450:UOQ786463 UYM786450:UYM786463 VII786450:VII786463 VSE786450:VSE786463 WCA786450:WCA786463 WLW786450:WLW786463 WVS786450:WVS786463 M851986:M851999 JG851986:JG851999 TC851986:TC851999 ACY851986:ACY851999 AMU851986:AMU851999 AWQ851986:AWQ851999 BGM851986:BGM851999 BQI851986:BQI851999 CAE851986:CAE851999 CKA851986:CKA851999 CTW851986:CTW851999 DDS851986:DDS851999 DNO851986:DNO851999 DXK851986:DXK851999 EHG851986:EHG851999 ERC851986:ERC851999 FAY851986:FAY851999 FKU851986:FKU851999 FUQ851986:FUQ851999 GEM851986:GEM851999 GOI851986:GOI851999 GYE851986:GYE851999 HIA851986:HIA851999 HRW851986:HRW851999 IBS851986:IBS851999 ILO851986:ILO851999 IVK851986:IVK851999 JFG851986:JFG851999 JPC851986:JPC851999 JYY851986:JYY851999 KIU851986:KIU851999 KSQ851986:KSQ851999 LCM851986:LCM851999 LMI851986:LMI851999 LWE851986:LWE851999 MGA851986:MGA851999 MPW851986:MPW851999 MZS851986:MZS851999 NJO851986:NJO851999 NTK851986:NTK851999 ODG851986:ODG851999 ONC851986:ONC851999 OWY851986:OWY851999 PGU851986:PGU851999 PQQ851986:PQQ851999 QAM851986:QAM851999 QKI851986:QKI851999 QUE851986:QUE851999 REA851986:REA851999 RNW851986:RNW851999 RXS851986:RXS851999 SHO851986:SHO851999 SRK851986:SRK851999 TBG851986:TBG851999 TLC851986:TLC851999 TUY851986:TUY851999 UEU851986:UEU851999 UOQ851986:UOQ851999 UYM851986:UYM851999 VII851986:VII851999 VSE851986:VSE851999 WCA851986:WCA851999 WLW851986:WLW851999 WVS851986:WVS851999 M917522:M917535 JG917522:JG917535 TC917522:TC917535 ACY917522:ACY917535 AMU917522:AMU917535 AWQ917522:AWQ917535 BGM917522:BGM917535 BQI917522:BQI917535 CAE917522:CAE917535 CKA917522:CKA917535 CTW917522:CTW917535 DDS917522:DDS917535 DNO917522:DNO917535 DXK917522:DXK917535 EHG917522:EHG917535 ERC917522:ERC917535 FAY917522:FAY917535 FKU917522:FKU917535 FUQ917522:FUQ917535 GEM917522:GEM917535 GOI917522:GOI917535 GYE917522:GYE917535 HIA917522:HIA917535 HRW917522:HRW917535 IBS917522:IBS917535 ILO917522:ILO917535 IVK917522:IVK917535 JFG917522:JFG917535 JPC917522:JPC917535 JYY917522:JYY917535 KIU917522:KIU917535 KSQ917522:KSQ917535 LCM917522:LCM917535 LMI917522:LMI917535 LWE917522:LWE917535 MGA917522:MGA917535 MPW917522:MPW917535 MZS917522:MZS917535 NJO917522:NJO917535 NTK917522:NTK917535 ODG917522:ODG917535 ONC917522:ONC917535 OWY917522:OWY917535 PGU917522:PGU917535 PQQ917522:PQQ917535 QAM917522:QAM917535 QKI917522:QKI917535 QUE917522:QUE917535 REA917522:REA917535 RNW917522:RNW917535 RXS917522:RXS917535 SHO917522:SHO917535 SRK917522:SRK917535 TBG917522:TBG917535 TLC917522:TLC917535 TUY917522:TUY917535 UEU917522:UEU917535 UOQ917522:UOQ917535 UYM917522:UYM917535 VII917522:VII917535 VSE917522:VSE917535 WCA917522:WCA917535 WLW917522:WLW917535 WVS917522:WVS917535 M983058:M983071 JG983058:JG983071 TC983058:TC983071 ACY983058:ACY983071 AMU983058:AMU983071 AWQ983058:AWQ983071 BGM983058:BGM983071 BQI983058:BQI983071 CAE983058:CAE983071 CKA983058:CKA983071 CTW983058:CTW983071 DDS983058:DDS983071 DNO983058:DNO983071 DXK983058:DXK983071 EHG983058:EHG983071 ERC983058:ERC983071 FAY983058:FAY983071 FKU983058:FKU983071 FUQ983058:FUQ983071 GEM983058:GEM983071 GOI983058:GOI983071 GYE983058:GYE983071 HIA983058:HIA983071 HRW983058:HRW983071 IBS983058:IBS983071 ILO983058:ILO983071 IVK983058:IVK983071 JFG983058:JFG983071 JPC983058:JPC983071 JYY983058:JYY983071 KIU983058:KIU983071 KSQ983058:KSQ983071 LCM983058:LCM983071 LMI983058:LMI983071 LWE983058:LWE983071 MGA983058:MGA983071 MPW983058:MPW983071 MZS983058:MZS983071 NJO983058:NJO983071 NTK983058:NTK983071 ODG983058:ODG983071 ONC983058:ONC983071 OWY983058:OWY983071 PGU983058:PGU983071 PQQ983058:PQQ983071 QAM983058:QAM983071 QKI983058:QKI983071 QUE983058:QUE983071 REA983058:REA983071 RNW983058:RNW983071 RXS983058:RXS983071 SHO983058:SHO983071 SRK983058:SRK983071 TBG983058:TBG983071 TLC983058:TLC983071 TUY983058:TUY983071 UEU983058:UEU983071 UOQ983058:UOQ983071 UYM983058:UYM983071 VII983058:VII983071 VSE983058:VSE983071 WCA983058:WCA983071 WLW983058:WLW983071 N6:N10">
      <formula1>$B$93:$B$128</formula1>
    </dataValidation>
  </dataValidations>
  <pageMargins left="0.7" right="0.7" top="0.75" bottom="0.75" header="0.3" footer="0.3"/>
  <pageSetup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5"/>
  <sheetViews>
    <sheetView topLeftCell="A7" workbookViewId="0">
      <selection activeCell="B3" sqref="B3:I25"/>
    </sheetView>
  </sheetViews>
  <sheetFormatPr baseColWidth="10" defaultRowHeight="15"/>
  <cols>
    <col min="8" max="8" width="7.85546875" bestFit="1" customWidth="1"/>
  </cols>
  <sheetData>
    <row r="3" spans="2:9" ht="15" customHeight="1">
      <c r="B3" s="134" t="s">
        <v>165</v>
      </c>
      <c r="C3" s="134"/>
      <c r="D3" s="134"/>
      <c r="E3" s="133"/>
      <c r="F3" s="133"/>
      <c r="G3" s="133"/>
      <c r="H3" s="109">
        <v>150</v>
      </c>
      <c r="I3" s="110" t="s">
        <v>166</v>
      </c>
    </row>
    <row r="4" spans="2:9" ht="15" customHeight="1">
      <c r="B4" s="132" t="s">
        <v>167</v>
      </c>
      <c r="C4" s="132"/>
      <c r="D4" s="132"/>
      <c r="E4" s="133"/>
      <c r="F4" s="133"/>
      <c r="G4" s="133"/>
      <c r="H4" s="111">
        <f>+H3*1.105</f>
        <v>165.75</v>
      </c>
      <c r="I4" s="112" t="s">
        <v>166</v>
      </c>
    </row>
    <row r="5" spans="2:9" ht="28.5" customHeight="1">
      <c r="B5" s="132" t="s">
        <v>168</v>
      </c>
      <c r="C5" s="135"/>
      <c r="D5" s="135"/>
      <c r="E5" s="135"/>
      <c r="F5" s="135"/>
      <c r="G5" s="113" t="s">
        <v>169</v>
      </c>
      <c r="H5" s="114">
        <f>+H3/(11.4*1.732)</f>
        <v>7.5969369150358572</v>
      </c>
      <c r="I5" s="115" t="s">
        <v>170</v>
      </c>
    </row>
    <row r="6" spans="2:9" ht="28.5" customHeight="1">
      <c r="B6" s="132" t="s">
        <v>171</v>
      </c>
      <c r="C6" s="135"/>
      <c r="D6" s="135"/>
      <c r="E6" s="135"/>
      <c r="F6" s="135"/>
      <c r="G6" s="113" t="s">
        <v>172</v>
      </c>
      <c r="H6" s="116">
        <f>+H3/(1.732*0.208)</f>
        <v>416.37058092023454</v>
      </c>
      <c r="I6" s="115" t="s">
        <v>170</v>
      </c>
    </row>
    <row r="7" spans="2:9" ht="15" customHeight="1">
      <c r="B7" s="132" t="s">
        <v>173</v>
      </c>
      <c r="C7" s="132"/>
      <c r="D7" s="132"/>
      <c r="E7" s="133"/>
      <c r="F7" s="133"/>
      <c r="G7" s="133"/>
      <c r="H7" s="117">
        <v>131.6</v>
      </c>
      <c r="I7" s="113" t="s">
        <v>166</v>
      </c>
    </row>
    <row r="8" spans="2:9" ht="15" customHeight="1">
      <c r="B8" s="132" t="s">
        <v>174</v>
      </c>
      <c r="C8" s="132"/>
      <c r="D8" s="132"/>
      <c r="E8" s="133"/>
      <c r="F8" s="133"/>
      <c r="G8" s="133"/>
      <c r="H8" s="116">
        <f>+H7/(1.732*0.208)</f>
        <v>365.29578966068573</v>
      </c>
      <c r="I8" s="113" t="s">
        <v>175</v>
      </c>
    </row>
    <row r="9" spans="2:9" ht="15" customHeight="1">
      <c r="B9" s="132" t="s">
        <v>176</v>
      </c>
      <c r="C9" s="132"/>
      <c r="D9" s="132"/>
      <c r="E9" s="133"/>
      <c r="F9" s="133"/>
      <c r="G9" s="133"/>
      <c r="H9" s="117">
        <v>131.6</v>
      </c>
      <c r="I9" s="113" t="s">
        <v>166</v>
      </c>
    </row>
    <row r="10" spans="2:9" ht="15" customHeight="1">
      <c r="B10" s="132" t="s">
        <v>177</v>
      </c>
      <c r="C10" s="132"/>
      <c r="D10" s="132"/>
      <c r="E10" s="133"/>
      <c r="F10" s="133"/>
      <c r="G10" s="133"/>
      <c r="H10" s="116">
        <f>+H9/(1.732*0.208)</f>
        <v>365.29578966068573</v>
      </c>
      <c r="I10" s="113" t="s">
        <v>175</v>
      </c>
    </row>
    <row r="11" spans="2:9" ht="15" customHeight="1">
      <c r="B11" s="132" t="s">
        <v>178</v>
      </c>
      <c r="C11" s="132"/>
      <c r="D11" s="132"/>
      <c r="E11" s="133"/>
      <c r="F11" s="133"/>
      <c r="G11" s="133"/>
      <c r="H11" s="116">
        <f>+H10*1.25</f>
        <v>456.61973707585719</v>
      </c>
      <c r="I11" s="113" t="s">
        <v>175</v>
      </c>
    </row>
    <row r="12" spans="2:9" ht="15" customHeight="1">
      <c r="B12" s="132" t="s">
        <v>179</v>
      </c>
      <c r="C12" s="132"/>
      <c r="D12" s="132"/>
      <c r="E12" s="133"/>
      <c r="F12" s="133"/>
      <c r="G12" s="133"/>
      <c r="H12" s="118">
        <v>500</v>
      </c>
      <c r="I12" s="113" t="s">
        <v>175</v>
      </c>
    </row>
    <row r="13" spans="2:9" ht="15" customHeight="1">
      <c r="B13" s="132" t="s">
        <v>180</v>
      </c>
      <c r="C13" s="132"/>
      <c r="D13" s="132"/>
      <c r="E13" s="133"/>
      <c r="F13" s="133"/>
      <c r="G13" s="133"/>
      <c r="H13" s="119">
        <v>0.03</v>
      </c>
      <c r="I13" s="113" t="s">
        <v>181</v>
      </c>
    </row>
    <row r="14" spans="2:9" ht="28.5" customHeight="1">
      <c r="B14" s="132" t="s">
        <v>182</v>
      </c>
      <c r="C14" s="135"/>
      <c r="D14" s="135"/>
      <c r="E14" s="135"/>
      <c r="F14" s="135"/>
      <c r="G14" s="115" t="s">
        <v>183</v>
      </c>
      <c r="H14" s="116">
        <f>+H5/+H13</f>
        <v>253.23123050119526</v>
      </c>
      <c r="I14" s="115" t="s">
        <v>175</v>
      </c>
    </row>
    <row r="15" spans="2:9" ht="28.5" customHeight="1">
      <c r="B15" s="132" t="s">
        <v>184</v>
      </c>
      <c r="C15" s="135"/>
      <c r="D15" s="135"/>
      <c r="E15" s="135"/>
      <c r="F15" s="135"/>
      <c r="G15" s="115" t="s">
        <v>185</v>
      </c>
      <c r="H15" s="116">
        <f>+H6/+H13</f>
        <v>13879.019364007818</v>
      </c>
      <c r="I15" s="115" t="s">
        <v>175</v>
      </c>
    </row>
    <row r="16" spans="2:9" ht="15" customHeight="1">
      <c r="B16" s="132" t="s">
        <v>186</v>
      </c>
      <c r="C16" s="135"/>
      <c r="D16" s="135"/>
      <c r="E16" s="135"/>
      <c r="F16" s="135"/>
      <c r="G16" s="135"/>
      <c r="H16" s="116">
        <v>35</v>
      </c>
      <c r="I16" s="115" t="s">
        <v>198</v>
      </c>
    </row>
    <row r="17" spans="2:9" ht="15" customHeight="1">
      <c r="B17" s="134" t="s">
        <v>187</v>
      </c>
      <c r="C17" s="136"/>
      <c r="D17" s="136"/>
      <c r="E17" s="136"/>
      <c r="F17" s="136"/>
      <c r="G17" s="136"/>
      <c r="H17" s="116"/>
      <c r="I17" s="115"/>
    </row>
    <row r="18" spans="2:9" ht="15" customHeight="1">
      <c r="B18" s="132" t="s">
        <v>188</v>
      </c>
      <c r="C18" s="135"/>
      <c r="D18" s="135"/>
      <c r="E18" s="135"/>
      <c r="F18" s="135"/>
      <c r="G18" s="135"/>
      <c r="H18" s="111">
        <v>0.76500000000000001</v>
      </c>
      <c r="I18" s="115" t="s">
        <v>189</v>
      </c>
    </row>
    <row r="19" spans="2:9" ht="15" customHeight="1">
      <c r="B19" s="132" t="s">
        <v>190</v>
      </c>
      <c r="C19" s="135"/>
      <c r="D19" s="135"/>
      <c r="E19" s="135"/>
      <c r="F19" s="135"/>
      <c r="G19" s="135"/>
      <c r="H19" s="111">
        <v>3.5750000000000002</v>
      </c>
      <c r="I19" s="115" t="s">
        <v>189</v>
      </c>
    </row>
    <row r="20" spans="2:9" ht="15" customHeight="1">
      <c r="B20" s="132" t="s">
        <v>191</v>
      </c>
      <c r="C20" s="135"/>
      <c r="D20" s="135"/>
      <c r="E20" s="135"/>
      <c r="F20" s="135"/>
      <c r="G20" s="135"/>
      <c r="H20" s="120">
        <f>+H9/H3</f>
        <v>0.8773333333333333</v>
      </c>
      <c r="I20" s="115" t="s">
        <v>181</v>
      </c>
    </row>
    <row r="21" spans="2:9" ht="15" customHeight="1">
      <c r="B21" s="132" t="s">
        <v>192</v>
      </c>
      <c r="C21" s="135"/>
      <c r="D21" s="135"/>
      <c r="E21" s="135"/>
      <c r="F21" s="135"/>
      <c r="G21" s="135"/>
      <c r="H21" s="121">
        <f>(+H18+H19)*H20</f>
        <v>3.8076266666666663</v>
      </c>
      <c r="I21" s="115" t="s">
        <v>189</v>
      </c>
    </row>
    <row r="22" spans="2:9" ht="15" customHeight="1">
      <c r="B22" s="132" t="s">
        <v>193</v>
      </c>
      <c r="C22" s="135"/>
      <c r="D22" s="135"/>
      <c r="E22" s="135"/>
      <c r="F22" s="135"/>
      <c r="G22" s="135"/>
      <c r="H22" s="122">
        <f>+H21/0.8</f>
        <v>4.7595333333333327</v>
      </c>
      <c r="I22" s="115" t="s">
        <v>166</v>
      </c>
    </row>
    <row r="23" spans="2:9" ht="15" customHeight="1">
      <c r="B23" s="132" t="s">
        <v>194</v>
      </c>
      <c r="C23" s="135"/>
      <c r="D23" s="135"/>
      <c r="E23" s="135"/>
      <c r="F23" s="135"/>
      <c r="G23" s="135"/>
      <c r="H23" s="121">
        <f>+H3-H22-H9</f>
        <v>13.640466666666669</v>
      </c>
      <c r="I23" s="115" t="s">
        <v>166</v>
      </c>
    </row>
    <row r="24" spans="2:9">
      <c r="B24" s="137" t="s">
        <v>195</v>
      </c>
      <c r="C24" s="137"/>
      <c r="D24" s="137"/>
      <c r="E24" s="137"/>
      <c r="F24" s="137"/>
      <c r="G24" s="137"/>
      <c r="H24" s="123">
        <v>0.7</v>
      </c>
      <c r="I24" s="113"/>
    </row>
    <row r="25" spans="2:9">
      <c r="B25" s="137" t="s">
        <v>196</v>
      </c>
      <c r="C25" s="137"/>
      <c r="D25" s="137"/>
      <c r="E25" s="137"/>
      <c r="F25" s="137"/>
      <c r="G25" s="137"/>
      <c r="H25" s="123">
        <v>15</v>
      </c>
      <c r="I25" s="113" t="s">
        <v>197</v>
      </c>
    </row>
  </sheetData>
  <mergeCells count="23">
    <mergeCell ref="B21:G21"/>
    <mergeCell ref="B22:G22"/>
    <mergeCell ref="B23:G23"/>
    <mergeCell ref="B24:G24"/>
    <mergeCell ref="B25:G25"/>
    <mergeCell ref="B20:G20"/>
    <mergeCell ref="B9:G9"/>
    <mergeCell ref="B10:G10"/>
    <mergeCell ref="B11:G11"/>
    <mergeCell ref="B12:G12"/>
    <mergeCell ref="B13:G13"/>
    <mergeCell ref="B14:F14"/>
    <mergeCell ref="B15:F15"/>
    <mergeCell ref="B16:G16"/>
    <mergeCell ref="B17:G17"/>
    <mergeCell ref="B18:G18"/>
    <mergeCell ref="B19:G19"/>
    <mergeCell ref="B8:G8"/>
    <mergeCell ref="B3:G3"/>
    <mergeCell ref="B4:G4"/>
    <mergeCell ref="B5:F5"/>
    <mergeCell ref="B6:F6"/>
    <mergeCell ref="B7: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ACOMETIDAS Y CARGAS</vt:lpstr>
      <vt:lpstr>TRANSFORMADOR</vt:lpstr>
      <vt:lpstr>'ACOMETIDAS Y CARGAS'!Área_de_impresión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2018-06-23T08:51:40Z</dcterms:created>
  <dcterms:modified xsi:type="dcterms:W3CDTF">2018-11-14T10:08:36Z</dcterms:modified>
</cp:coreProperties>
</file>