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OneDrive - Parex Resources Inc\Documents\ANGELA\OBRAS POR IMPUESTOS\Dotacion 2019\ARAUCA\implementacion\GERENCIA\LICTIACION PRIVADA ABIERTA\TDR Proveedores\Mobiliario\LICITACION\"/>
    </mc:Choice>
  </mc:AlternateContent>
  <xr:revisionPtr revIDLastSave="165" documentId="8_{89E067F7-BB09-49D6-A304-12009C566406}" xr6:coauthVersionLast="43" xr6:coauthVersionMax="43" xr10:uidLastSave="{1911764B-E29B-452E-BEBF-85244A7E2A4E}"/>
  <bookViews>
    <workbookView xWindow="-120" yWindow="-120" windowWidth="29040" windowHeight="15840" xr2:uid="{7C9B35AE-C955-4014-9DF3-F0A742C8C22C}"/>
  </bookViews>
  <sheets>
    <sheet name="Hoja1" sheetId="1" r:id="rId1"/>
    <sheet name="Hoja2" sheetId="2" r:id="rId2"/>
  </sheets>
  <definedNames>
    <definedName name="_xlnm._FilterDatabase" localSheetId="0" hidden="1">Hoja1!$A$4:$BA$66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65" i="1" l="1"/>
  <c r="BA66" i="1" l="1"/>
  <c r="AZ65" i="1"/>
  <c r="AD65" i="1"/>
  <c r="AB65" i="1"/>
  <c r="AA65" i="1"/>
  <c r="Z65" i="1"/>
  <c r="Y65" i="1"/>
  <c r="W65" i="1"/>
  <c r="V65" i="1"/>
  <c r="U65" i="1"/>
  <c r="AZ64" i="1"/>
  <c r="AT64" i="1"/>
  <c r="AA64" i="1"/>
  <c r="Z64" i="1"/>
  <c r="W64" i="1"/>
  <c r="V64" i="1"/>
  <c r="U64" i="1"/>
  <c r="AX63" i="1"/>
  <c r="AT63" i="1"/>
  <c r="AZ62" i="1"/>
  <c r="BA62" i="1" s="1"/>
  <c r="BA61" i="1"/>
  <c r="AX60" i="1"/>
  <c r="AC60" i="1"/>
  <c r="BA59" i="1"/>
  <c r="BA58" i="1"/>
  <c r="BA57" i="1"/>
  <c r="AY56" i="1"/>
  <c r="BA56" i="1" s="1"/>
  <c r="BA55" i="1"/>
  <c r="BA54" i="1"/>
  <c r="AZ53" i="1"/>
  <c r="BA53" i="1" s="1"/>
  <c r="BA52" i="1"/>
  <c r="BA51" i="1"/>
  <c r="BA50" i="1"/>
  <c r="BA49" i="1"/>
  <c r="AA48" i="1"/>
  <c r="Z48" i="1"/>
  <c r="B48" i="1"/>
  <c r="BA47" i="1"/>
  <c r="BA46" i="1"/>
  <c r="BA45" i="1"/>
  <c r="AT44" i="1"/>
  <c r="BA44" i="1" s="1"/>
  <c r="BA43" i="1"/>
  <c r="AX42" i="1"/>
  <c r="BA42" i="1" s="1"/>
  <c r="BA41" i="1"/>
  <c r="AX40" i="1"/>
  <c r="BA40" i="1" s="1"/>
  <c r="AZ39" i="1"/>
  <c r="BA39" i="1" s="1"/>
  <c r="AB38" i="1"/>
  <c r="AA38" i="1"/>
  <c r="Z38" i="1"/>
  <c r="Y38" i="1"/>
  <c r="W38" i="1"/>
  <c r="V38" i="1"/>
  <c r="B38" i="1"/>
  <c r="BA37" i="1"/>
  <c r="BA36" i="1"/>
  <c r="BA35" i="1"/>
  <c r="BA34" i="1"/>
  <c r="BA33" i="1"/>
  <c r="BA32" i="1"/>
  <c r="BA31" i="1"/>
  <c r="AZ30" i="1"/>
  <c r="BA30" i="1" s="1"/>
  <c r="BA29" i="1"/>
  <c r="BA28" i="1"/>
  <c r="BA27" i="1"/>
  <c r="AX25" i="1"/>
  <c r="BA25" i="1" s="1"/>
  <c r="AX24" i="1"/>
  <c r="BA24" i="1" s="1"/>
  <c r="BA23" i="1"/>
  <c r="BA22" i="1"/>
  <c r="BA21" i="1"/>
  <c r="BA20" i="1"/>
  <c r="BA19" i="1"/>
  <c r="BA18" i="1"/>
  <c r="BA17" i="1"/>
  <c r="BA16" i="1"/>
  <c r="AC15" i="1"/>
  <c r="BA15" i="1" s="1"/>
  <c r="AZ14" i="1"/>
  <c r="BA14" i="1" s="1"/>
  <c r="BA13" i="1"/>
  <c r="BA12" i="1"/>
  <c r="BA11" i="1"/>
  <c r="BA10" i="1"/>
  <c r="BA9" i="1"/>
  <c r="BA8" i="1"/>
  <c r="AZ7" i="1"/>
  <c r="BA7" i="1" s="1"/>
  <c r="BA6" i="1"/>
  <c r="BA5" i="1"/>
  <c r="BA60" i="1" l="1"/>
  <c r="BA63" i="1"/>
  <c r="BA64" i="1"/>
  <c r="BA65" i="1"/>
  <c r="BA38" i="1"/>
  <c r="BA48" i="1"/>
</calcChain>
</file>

<file path=xl/sharedStrings.xml><?xml version="1.0" encoding="utf-8"?>
<sst xmlns="http://schemas.openxmlformats.org/spreadsheetml/2006/main" count="339" uniqueCount="177">
  <si>
    <t>ELEMENTO</t>
  </si>
  <si>
    <t>IE ANTONIO RICAURTE
Sede: ANTONIO RICAURTE</t>
  </si>
  <si>
    <t>IE AGUSTIN NIETO CABALLERO
Sede: GUSTIN NIETO CABALLERO</t>
  </si>
  <si>
    <t>C.E BENITO JUAREZ
Sede: BENITO JUAREZ</t>
  </si>
  <si>
    <t>C.E BENITO JUAREZ
Sede: EL CERRITO</t>
  </si>
  <si>
    <t>C.E BENITO JUAREZ
Sede: EL SUSTO</t>
  </si>
  <si>
    <t>C.E BENITO JUAREZ
Sede: GENERAL SANTANDER</t>
  </si>
  <si>
    <t>C.E BENITO JUAREZ
Sede: GENERAL VARGAS SANTOS</t>
  </si>
  <si>
    <t>C.E BENITO JUAREZ
Sede: LA LOBERIA</t>
  </si>
  <si>
    <t>C.E BENITO JUAREZ
Sede: LA NAVIDEÑA</t>
  </si>
  <si>
    <t>C.E BENITO JUAREZ
Sede: LA SELVA</t>
  </si>
  <si>
    <t>C.E BENITO JUAREZ
Sede: PEDRO DE HEREDIA</t>
  </si>
  <si>
    <t>C.E BENITO JUAREZ
Sede: POLICARPA SALAVARRIETA</t>
  </si>
  <si>
    <t>C.E BENITO JUAREZ
Sede:PUERTO GAITAN</t>
  </si>
  <si>
    <t>C.E BENITO JUAREZ
Sede: SAN ANTONIO</t>
  </si>
  <si>
    <t>C.E BENITO JUAREZ
Sede: SAN JOAQUIN</t>
  </si>
  <si>
    <t>C.E BENITO JUAREZ
Sede:SAN SALVADOR</t>
  </si>
  <si>
    <t>C.E BENITO JUAREZ
Sede: SANTA HELENA</t>
  </si>
  <si>
    <t>C.E BENITO JUAREZ
Sede:TABLON PURARE</t>
  </si>
  <si>
    <t>INSTITUCIÓN TÉCNICO AGROPECUARIO PARMENIO BONILLA PAREDES
Sede: PARMENIO BONILLA PARDES</t>
  </si>
  <si>
    <t>INSTITUCIÓN TÉCNICO AGROPECUARIO PARMENIO BONILLA PAREDES
Sede: NAPOLES I</t>
  </si>
  <si>
    <t>INSTITUCIÓN TÉCNICO AGROPECUARIO PARMENIO BONILLA PAREDES
Sede: LIMONCITO</t>
  </si>
  <si>
    <t>INSTITUCIÓN TÉCNICO AGROPECUARIO PARMENIO BONILLA PAREDES
Sede: BAJO CUSAY</t>
  </si>
  <si>
    <t>INSTITUCIÓN TÉCNICO AGROPECUARIO PARMENIO BONILLA PAREDES
Sede: PORVENIR</t>
  </si>
  <si>
    <t>INSTITUCIÓN TÉCNICO AGROPECUARIO PARMENIO BONILLA PAREDES
Sede: LA HERMOSA</t>
  </si>
  <si>
    <t>INSTITUCIÓN TÉCNICO AGROPECUARIO PARMENIO BONILLA PAREDES
Sede: ALTO CAUCA</t>
  </si>
  <si>
    <t>INSTITUCIÓN TÉCNICO AGROPECUARIO PARMENIO BONILLA PAREDES
Sede: LA UNION</t>
  </si>
  <si>
    <t>INSTITUCIÓN TÉCNICO AGROPECUARIO PARMENIO BONILLA PAREDES
Sede: JOSE ANTONIO GALAN</t>
  </si>
  <si>
    <t>I.E. ERNESTO RINCON DUCON
Sede: ERNESTO RINCON DUCON</t>
  </si>
  <si>
    <t>I.E FROILAN FARIAS
Sede:  FROILAN FARIAS</t>
  </si>
  <si>
    <t>I.E FROILAN FARIAS
Sede: SAN MIGUEL</t>
  </si>
  <si>
    <t>I.E FROILAN FARIAS
Sede: PORVENIR</t>
  </si>
  <si>
    <t>I.E INOCENCIO CHINCA
Sede: INOCENCIO CHINCA</t>
  </si>
  <si>
    <t>I.E INOCENCIO CHINCA
Sede: SAN ANTONIO</t>
  </si>
  <si>
    <t>I.E INOCENCIO CHINCA
Sede: BALCON DEL LLANO</t>
  </si>
  <si>
    <t>I.E LICEO TAME
Sede: LICEO TAME</t>
  </si>
  <si>
    <t>I.E LICEO TAME
Sede: BELLO ORIENTE</t>
  </si>
  <si>
    <t>I.E LICEO TAME
Sede: SIMON BOLIVAR</t>
  </si>
  <si>
    <t>I.E LICEO TAME
Sede: SAN PABLO</t>
  </si>
  <si>
    <t>I.E ORIENTAL FEMENINO
Sede: ORIENTAL FEMENINO</t>
  </si>
  <si>
    <t>I.E SAN LUIS
Sede: SAN LUIS</t>
  </si>
  <si>
    <t>I.E SAN LUIS
Sede: PACTO POR LA INFANCIA</t>
  </si>
  <si>
    <t>I.E SAN LUIS
Sede:VEINTE DE JULIO</t>
  </si>
  <si>
    <t>I.E SAN LUIS
Sede:NUEVO AMANECER</t>
  </si>
  <si>
    <t>I.E SAN LUIS
Sede: CI ALEGRE DESPERTAR</t>
  </si>
  <si>
    <t>ESCUELA NORMAL SUPERIOR MARIA INMACULADA
Sede: ESCUELA NORMAL SUPERIOR MARIA INMACULADA</t>
  </si>
  <si>
    <t>I.E. SIMON BOLIVAR
Sede: SIMON BOLIVAR</t>
  </si>
  <si>
    <t>I.E. SIMON BOLIVAR
Sede: CABAÑAS DEL RIO</t>
  </si>
  <si>
    <t>I.E AGROPOECUARIO MUNICIPAL
Sede: PRINCIPAL</t>
  </si>
  <si>
    <t>I.E ANTONIO NARIÑO
Sede: ANTONIO NARIÑO</t>
  </si>
  <si>
    <t>C.E LA PAVA
Sede: LA PAVA</t>
  </si>
  <si>
    <t>I.E CONCENTRACION DE DESARROLLO RURAL 
Sede: CONCENTRACION DE DESARROLLO RURAL</t>
  </si>
  <si>
    <t>ARCHIVADOR GRANDE</t>
  </si>
  <si>
    <t xml:space="preserve">ARCHIVADOR PEQUEÑO                                                                </t>
  </si>
  <si>
    <t>BIOMBOS DIVISORIOS</t>
  </si>
  <si>
    <t>BUTACO DE MANTENIMIENTO</t>
  </si>
  <si>
    <t>BUTACOS PARA LABORATORIO FISICA Y QUIMICA</t>
  </si>
  <si>
    <t>CUBICULO DOBLE TRABAJO PARA SALA DOCENTE (sin  sillas giratorias monoconcha)</t>
  </si>
  <si>
    <t>CUERPO DE 10 CASILLEROS DOCENTES</t>
  </si>
  <si>
    <t>ESCRITORIO DE ATENCION RECEPCION</t>
  </si>
  <si>
    <t>ESTANTES BIBLIOTECA</t>
  </si>
  <si>
    <t>ESTANTES DE BILINGÜISMO 1,30 METROS CON (2) TRANCA  LIBROS POR ENTREPAÑO</t>
  </si>
  <si>
    <t>ESTANTES PARA DEPOSITO</t>
  </si>
  <si>
    <t>ESTUFA DE GAS LINEAL DE TRES QUEMADARORES</t>
  </si>
  <si>
    <t>ESTUFA ENANA - UN QUENADOR GRANDE</t>
  </si>
  <si>
    <t>MALETERO BIBLIOTECA</t>
  </si>
  <si>
    <t>MESA AUXILIAR- SALA DOCENTES</t>
  </si>
  <si>
    <t>MESA AUXILIAR DE PREESCOLAR</t>
  </si>
  <si>
    <t>MESA DE ATENCION RECTORIA</t>
  </si>
  <si>
    <t>MESA DE JUNTAS RECTORIA</t>
  </si>
  <si>
    <t xml:space="preserve">MESA DE JUNTAS SALA DOCENTE </t>
  </si>
  <si>
    <t>MESA MODULAR CON MULTITOMA PARA 3 ESTUDIANTES</t>
  </si>
  <si>
    <t>MESA MODULAR PARA 3 ESTUDIANTES TIM</t>
  </si>
  <si>
    <t>MESA MODRULA PARA 3 ESTUDIANTES BILINGUISMO</t>
  </si>
  <si>
    <t>MESA PARA CAFETERIA (sin sillas)</t>
  </si>
  <si>
    <t>MESA PARA COMPUTO RECTOR</t>
  </si>
  <si>
    <t>MESA PARA CONSULTA BIBLIOTECA</t>
  </si>
  <si>
    <t>MESA RECTANGULAR DE BILINGUISMO</t>
  </si>
  <si>
    <t>MESON CON AZAFATES</t>
  </si>
  <si>
    <t>MESON CON POCETA</t>
  </si>
  <si>
    <t>MESON DE TRABAJO COCINA</t>
  </si>
  <si>
    <t>MESON DE TRABAJO DE MANTENIMIENTO</t>
  </si>
  <si>
    <t>MESONES DE LABORATORIO FISICA Y QUIMICA</t>
  </si>
  <si>
    <t>MODULO 4 CASILLEROS PERSONAL ADMINISTRATIVO</t>
  </si>
  <si>
    <t>MODULO CASILLERO SERVICIOS GENERALES</t>
  </si>
  <si>
    <t>MUEBLE DE ALMACENAMIENTO</t>
  </si>
  <si>
    <t>MUEBLE DE ALMACENAMIENTO BILINGÜISMO</t>
  </si>
  <si>
    <t>MUEBLE DE ALMACENAMIENTO TIM</t>
  </si>
  <si>
    <t>MUEBLES DE ALMACENAMIENTO LABORATORIO FISICA Y QUIMICA</t>
  </si>
  <si>
    <t>MUEBLES DE CONTENIDO TIM</t>
  </si>
  <si>
    <t>MUEBLES MOVILES</t>
  </si>
  <si>
    <t>PAPELERA</t>
  </si>
  <si>
    <t>PUESTO ADMINISTRATIVO 
(1 puesto de oficina abierta, 1 silla operativa con contacto permanente y 1 archivador pequeño)</t>
  </si>
  <si>
    <t>PUESTO DE TRABAJO DE PRIMARIA
(1 mesa primara y 1 silla primaria)</t>
  </si>
  <si>
    <t>PUESTO DE TRABAJO DE SECUNDARIA 
(1 mesa secundaria y 1 silla secundaria)</t>
  </si>
  <si>
    <t>PUESTO DE TRABAJO DOCENTE
(1 mesa docente y 1 silla docente)</t>
  </si>
  <si>
    <t>PUESTO DE TRABAJO PREESCOLAR
(1 mesa de preescolar y 3 sillas de preescolar)</t>
  </si>
  <si>
    <t>PUNTO ECOLÓGICO DE 3 CANECAS</t>
  </si>
  <si>
    <t>REVISTERO</t>
  </si>
  <si>
    <t>SILLA GIRATORIA MONOCONCHA- DOCENTE</t>
  </si>
  <si>
    <t>SILLA GIRATORIA MONOCONCHA- BILINGUISMO</t>
  </si>
  <si>
    <t>SILLA GIRATORIA MONOCONCHA- AULA TIM</t>
  </si>
  <si>
    <t>SILLA INTERLOCUTORA RECEPCION</t>
  </si>
  <si>
    <t>SILLA NEUMATICA CON DESCANSABRAZOS</t>
  </si>
  <si>
    <t>SILLA PARA AUDITORIO</t>
  </si>
  <si>
    <t>SILLA INTERLOCUTORA BIBLIOTECA</t>
  </si>
  <si>
    <t>SILLAS INTERLOCUTORAS BILINGUISMO</t>
  </si>
  <si>
    <t>SILLAS INTERLOCUTORAS DOCENTE</t>
  </si>
  <si>
    <t>SOFA DE DOS PUESTOS</t>
  </si>
  <si>
    <t>SOFÁS DE TRES (3) PUESTOS CON ESPALDAR DE MEDIA ALTURA</t>
  </si>
  <si>
    <t xml:space="preserve">TABLERO MOVIL </t>
  </si>
  <si>
    <t>TABLERO PARA MARCADOR BORRABLE</t>
  </si>
  <si>
    <t>TANDEM de 3 canecas</t>
  </si>
  <si>
    <t>TANDEM DE ESPERA</t>
  </si>
  <si>
    <t>TOTAL</t>
  </si>
  <si>
    <t>Municipio</t>
  </si>
  <si>
    <t>Rural/Urbano</t>
  </si>
  <si>
    <t>Dirección</t>
  </si>
  <si>
    <t>TAME</t>
  </si>
  <si>
    <t>Rural</t>
  </si>
  <si>
    <t>VEREDA NAPOLES I</t>
  </si>
  <si>
    <t>VEREDA  CAÑO CLARO</t>
  </si>
  <si>
    <t>VEREDA BAJO CUSAY</t>
  </si>
  <si>
    <t>VEREDA NAPOLES II</t>
  </si>
  <si>
    <t>VEREDA LA HERMOSA</t>
  </si>
  <si>
    <t>VEREDA ALTO CAUCA</t>
  </si>
  <si>
    <t>VEREDA PUEBLO SECO</t>
  </si>
  <si>
    <t>VEREDA BAJA FLORIDA</t>
  </si>
  <si>
    <t>VEREDA COROCITO</t>
  </si>
  <si>
    <t>CENTRO POBLADO BETOYES</t>
  </si>
  <si>
    <t>VEREDA MAPOY</t>
  </si>
  <si>
    <t>VEREDA EL CERRITO</t>
  </si>
  <si>
    <t>VEREDA EL SUSTO</t>
  </si>
  <si>
    <t>VEREDA PUNA PUNA</t>
  </si>
  <si>
    <t>VEREDA ALTO MARABE</t>
  </si>
  <si>
    <t>VERDA LA LOBERIA</t>
  </si>
  <si>
    <t>VERDEA EL PESEBRE</t>
  </si>
  <si>
    <t>VEREDA SAN ANTONIO ALTO CRAVO</t>
  </si>
  <si>
    <t>VEREDA EL BANCO PURARE</t>
  </si>
  <si>
    <t>VEREDA SAN ANTONIO</t>
  </si>
  <si>
    <t xml:space="preserve">VEREDA PUERTO GAITAN </t>
  </si>
  <si>
    <t>VEREDA SAN JOAQUIN</t>
  </si>
  <si>
    <t>VEREDA SAN SALVADOR</t>
  </si>
  <si>
    <t>VEREDA SANT AHELENA</t>
  </si>
  <si>
    <t>VEREDA TABLON PURARE</t>
  </si>
  <si>
    <t>CENTRO POBLADO PUERTO NIDIA</t>
  </si>
  <si>
    <t>VEREDA EL BOTALON</t>
  </si>
  <si>
    <t>Urbano</t>
  </si>
  <si>
    <t>Calle 14 No 24-89</t>
  </si>
  <si>
    <t>Calle 14 No 25-26</t>
  </si>
  <si>
    <t xml:space="preserve">Calle 13 No 18 - 52	</t>
  </si>
  <si>
    <t>Carrera  14 No 12- 97</t>
  </si>
  <si>
    <t>Calle 13 No 5 - 10</t>
  </si>
  <si>
    <t xml:space="preserve">Calle  5 No 11 - 12	</t>
  </si>
  <si>
    <t>Diagonal 15 No 28-15</t>
  </si>
  <si>
    <t>BARRIO BELLO ORIENTE</t>
  </si>
  <si>
    <t>Calle 17 No 45-57</t>
  </si>
  <si>
    <t>BARRIO LAS BRISAS</t>
  </si>
  <si>
    <t>Carrera 14 No 14-26</t>
  </si>
  <si>
    <t>Calle 19 No 17-86</t>
  </si>
  <si>
    <t>Carrera 21 No 18-55</t>
  </si>
  <si>
    <t>Carrera 10 No 18-54</t>
  </si>
  <si>
    <t>Calle 14A No 2B-60</t>
  </si>
  <si>
    <t>Barrio 20 de Julio</t>
  </si>
  <si>
    <t>ARAUCA</t>
  </si>
  <si>
    <t>Carrera 20 No 20-26</t>
  </si>
  <si>
    <t>Carrera 20 No 29-25</t>
  </si>
  <si>
    <t>Calle 24 No 29-55</t>
  </si>
  <si>
    <t>KM 7 VIA CAÑO LIMON</t>
  </si>
  <si>
    <t>Carrera 2 No 8-25</t>
  </si>
  <si>
    <t>Av Incora No 22-60</t>
  </si>
  <si>
    <t>VEREDA LA PAVA</t>
  </si>
  <si>
    <t>SARAVENA</t>
  </si>
  <si>
    <t>VALOR UNITARIO ANTES DE IVA</t>
  </si>
  <si>
    <t>VALOR TOTAL ANTES DE IVA</t>
  </si>
  <si>
    <t>VALOR UNITARIO CON IVA</t>
  </si>
  <si>
    <t>VALOR TOTAL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</si>
</sst>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7453-1DC3-4260-94F9-4F7384377670}">
  <dimension ref="A1:BE92"/>
  <sheetViews>
    <sheetView tabSelected="1" zoomScale="130" zoomScaleNormal="130" workbookViewId="0">
      <selection activeCell="A3" sqref="A2:A3"/>
    </sheetView>
  </sheetViews>
  <sheetFormatPr baseColWidth="10" defaultRowHeight="12.75" x14ac:dyDescent="0.2"/>
  <cols>
    <col min="1" max="1" width="58.5703125" style="16" customWidth="1"/>
    <col min="2" max="3" width="20.7109375" style="16" customWidth="1"/>
    <col min="4" max="19" width="20.7109375" style="17" customWidth="1"/>
    <col min="20" max="20" width="20.7109375" style="16" customWidth="1"/>
    <col min="21" max="28" width="20.7109375" style="17" customWidth="1"/>
    <col min="29" max="29" width="20.7109375" style="16" customWidth="1"/>
    <col min="30" max="53" width="20.7109375" style="17" customWidth="1"/>
    <col min="54" max="55" width="17.42578125" style="18" customWidth="1"/>
    <col min="56" max="56" width="14.85546875" style="18" customWidth="1"/>
    <col min="57" max="16384" width="11.42578125" style="18"/>
  </cols>
  <sheetData>
    <row r="1" spans="1:57" s="20" customFormat="1" x14ac:dyDescent="0.2">
      <c r="A1" s="33" t="s">
        <v>115</v>
      </c>
      <c r="B1" s="21" t="s">
        <v>118</v>
      </c>
      <c r="C1" s="21" t="s">
        <v>118</v>
      </c>
      <c r="D1" s="21" t="s">
        <v>118</v>
      </c>
      <c r="E1" s="21" t="s">
        <v>118</v>
      </c>
      <c r="F1" s="21" t="s">
        <v>118</v>
      </c>
      <c r="G1" s="21" t="s">
        <v>118</v>
      </c>
      <c r="H1" s="21" t="s">
        <v>118</v>
      </c>
      <c r="I1" s="21" t="s">
        <v>118</v>
      </c>
      <c r="J1" s="21" t="s">
        <v>118</v>
      </c>
      <c r="K1" s="21" t="s">
        <v>118</v>
      </c>
      <c r="L1" s="21" t="s">
        <v>118</v>
      </c>
      <c r="M1" s="21" t="s">
        <v>118</v>
      </c>
      <c r="N1" s="21" t="s">
        <v>118</v>
      </c>
      <c r="O1" s="21" t="s">
        <v>118</v>
      </c>
      <c r="P1" s="21" t="s">
        <v>118</v>
      </c>
      <c r="Q1" s="21" t="s">
        <v>118</v>
      </c>
      <c r="R1" s="21" t="s">
        <v>118</v>
      </c>
      <c r="S1" s="21" t="s">
        <v>118</v>
      </c>
      <c r="T1" s="21" t="s">
        <v>118</v>
      </c>
      <c r="U1" s="21" t="s">
        <v>118</v>
      </c>
      <c r="V1" s="21" t="s">
        <v>118</v>
      </c>
      <c r="W1" s="21" t="s">
        <v>118</v>
      </c>
      <c r="X1" s="21" t="s">
        <v>118</v>
      </c>
      <c r="Y1" s="21" t="s">
        <v>118</v>
      </c>
      <c r="Z1" s="21" t="s">
        <v>118</v>
      </c>
      <c r="AA1" s="21" t="s">
        <v>118</v>
      </c>
      <c r="AB1" s="21" t="s">
        <v>118</v>
      </c>
      <c r="AC1" s="21" t="s">
        <v>118</v>
      </c>
      <c r="AD1" s="24" t="s">
        <v>118</v>
      </c>
      <c r="AE1" s="24" t="s">
        <v>118</v>
      </c>
      <c r="AF1" s="24" t="s">
        <v>118</v>
      </c>
      <c r="AG1" s="24" t="s">
        <v>118</v>
      </c>
      <c r="AH1" s="24" t="s">
        <v>118</v>
      </c>
      <c r="AI1" s="24" t="s">
        <v>118</v>
      </c>
      <c r="AJ1" s="24" t="s">
        <v>118</v>
      </c>
      <c r="AK1" s="24" t="s">
        <v>118</v>
      </c>
      <c r="AL1" s="24" t="s">
        <v>118</v>
      </c>
      <c r="AM1" s="24" t="s">
        <v>118</v>
      </c>
      <c r="AN1" s="24" t="s">
        <v>118</v>
      </c>
      <c r="AO1" s="24" t="s">
        <v>118</v>
      </c>
      <c r="AP1" s="24" t="s">
        <v>118</v>
      </c>
      <c r="AQ1" s="24" t="s">
        <v>118</v>
      </c>
      <c r="AR1" s="24" t="s">
        <v>118</v>
      </c>
      <c r="AS1" s="24" t="s">
        <v>118</v>
      </c>
      <c r="AT1" s="29" t="s">
        <v>164</v>
      </c>
      <c r="AU1" s="29" t="s">
        <v>164</v>
      </c>
      <c r="AV1" s="29" t="s">
        <v>164</v>
      </c>
      <c r="AW1" s="29" t="s">
        <v>164</v>
      </c>
      <c r="AX1" s="28" t="s">
        <v>172</v>
      </c>
      <c r="AY1" s="28" t="s">
        <v>172</v>
      </c>
      <c r="AZ1" s="28" t="s">
        <v>172</v>
      </c>
      <c r="BA1" s="19"/>
    </row>
    <row r="2" spans="1:57" s="20" customFormat="1" x14ac:dyDescent="0.2">
      <c r="A2" s="33" t="s">
        <v>116</v>
      </c>
      <c r="B2" s="22" t="s">
        <v>119</v>
      </c>
      <c r="C2" s="22" t="s">
        <v>119</v>
      </c>
      <c r="D2" s="22" t="s">
        <v>119</v>
      </c>
      <c r="E2" s="22" t="s">
        <v>119</v>
      </c>
      <c r="F2" s="22" t="s">
        <v>119</v>
      </c>
      <c r="G2" s="22" t="s">
        <v>119</v>
      </c>
      <c r="H2" s="22" t="s">
        <v>119</v>
      </c>
      <c r="I2" s="22" t="s">
        <v>119</v>
      </c>
      <c r="J2" s="22" t="s">
        <v>119</v>
      </c>
      <c r="K2" s="22" t="s">
        <v>119</v>
      </c>
      <c r="L2" s="22" t="s">
        <v>119</v>
      </c>
      <c r="M2" s="22" t="s">
        <v>119</v>
      </c>
      <c r="N2" s="22" t="s">
        <v>119</v>
      </c>
      <c r="O2" s="22" t="s">
        <v>119</v>
      </c>
      <c r="P2" s="22" t="s">
        <v>119</v>
      </c>
      <c r="Q2" s="22" t="s">
        <v>119</v>
      </c>
      <c r="R2" s="22" t="s">
        <v>119</v>
      </c>
      <c r="S2" s="22" t="s">
        <v>119</v>
      </c>
      <c r="T2" s="22" t="s">
        <v>119</v>
      </c>
      <c r="U2" s="22" t="s">
        <v>119</v>
      </c>
      <c r="V2" s="22" t="s">
        <v>119</v>
      </c>
      <c r="W2" s="22" t="s">
        <v>119</v>
      </c>
      <c r="X2" s="22" t="s">
        <v>119</v>
      </c>
      <c r="Y2" s="22" t="s">
        <v>119</v>
      </c>
      <c r="Z2" s="22" t="s">
        <v>119</v>
      </c>
      <c r="AA2" s="22" t="s">
        <v>119</v>
      </c>
      <c r="AB2" s="22" t="s">
        <v>119</v>
      </c>
      <c r="AC2" s="22" t="s">
        <v>119</v>
      </c>
      <c r="AD2" s="25" t="s">
        <v>147</v>
      </c>
      <c r="AE2" s="25" t="s">
        <v>147</v>
      </c>
      <c r="AF2" s="25" t="s">
        <v>147</v>
      </c>
      <c r="AG2" s="25" t="s">
        <v>147</v>
      </c>
      <c r="AH2" s="25" t="s">
        <v>147</v>
      </c>
      <c r="AI2" s="25" t="s">
        <v>147</v>
      </c>
      <c r="AJ2" s="25" t="s">
        <v>147</v>
      </c>
      <c r="AK2" s="25" t="s">
        <v>147</v>
      </c>
      <c r="AL2" s="25" t="s">
        <v>147</v>
      </c>
      <c r="AM2" s="25" t="s">
        <v>147</v>
      </c>
      <c r="AN2" s="25" t="s">
        <v>147</v>
      </c>
      <c r="AO2" s="25" t="s">
        <v>147</v>
      </c>
      <c r="AP2" s="25" t="s">
        <v>147</v>
      </c>
      <c r="AQ2" s="25" t="s">
        <v>147</v>
      </c>
      <c r="AR2" s="25" t="s">
        <v>147</v>
      </c>
      <c r="AS2" s="25" t="s">
        <v>147</v>
      </c>
      <c r="AT2" s="25" t="s">
        <v>147</v>
      </c>
      <c r="AU2" s="25" t="s">
        <v>147</v>
      </c>
      <c r="AV2" s="25" t="s">
        <v>147</v>
      </c>
      <c r="AW2" s="25" t="s">
        <v>147</v>
      </c>
      <c r="AX2" s="25" t="s">
        <v>147</v>
      </c>
      <c r="AY2" s="30" t="s">
        <v>119</v>
      </c>
      <c r="AZ2" s="25" t="s">
        <v>147</v>
      </c>
      <c r="BA2" s="19"/>
    </row>
    <row r="3" spans="1:57" s="20" customFormat="1" ht="25.5" x14ac:dyDescent="0.2">
      <c r="A3" s="33" t="s">
        <v>117</v>
      </c>
      <c r="B3" s="22" t="s">
        <v>128</v>
      </c>
      <c r="C3" s="22" t="s">
        <v>129</v>
      </c>
      <c r="D3" s="22" t="s">
        <v>130</v>
      </c>
      <c r="E3" s="22" t="s">
        <v>131</v>
      </c>
      <c r="F3" s="22" t="s">
        <v>132</v>
      </c>
      <c r="G3" s="22" t="s">
        <v>133</v>
      </c>
      <c r="H3" s="22" t="s">
        <v>134</v>
      </c>
      <c r="I3" s="22" t="s">
        <v>135</v>
      </c>
      <c r="J3" s="22" t="s">
        <v>136</v>
      </c>
      <c r="K3" s="22" t="s">
        <v>137</v>
      </c>
      <c r="L3" s="22" t="s">
        <v>138</v>
      </c>
      <c r="M3" s="22" t="s">
        <v>139</v>
      </c>
      <c r="N3" s="22" t="s">
        <v>140</v>
      </c>
      <c r="O3" s="22" t="s">
        <v>139</v>
      </c>
      <c r="P3" s="22" t="s">
        <v>141</v>
      </c>
      <c r="Q3" s="22" t="s">
        <v>142</v>
      </c>
      <c r="R3" s="22" t="s">
        <v>143</v>
      </c>
      <c r="S3" s="22" t="s">
        <v>144</v>
      </c>
      <c r="T3" s="22" t="s">
        <v>145</v>
      </c>
      <c r="U3" s="22" t="s">
        <v>120</v>
      </c>
      <c r="V3" s="22" t="s">
        <v>121</v>
      </c>
      <c r="W3" s="22" t="s">
        <v>122</v>
      </c>
      <c r="X3" s="22" t="s">
        <v>123</v>
      </c>
      <c r="Y3" s="22" t="s">
        <v>124</v>
      </c>
      <c r="Z3" s="22" t="s">
        <v>125</v>
      </c>
      <c r="AA3" s="22" t="s">
        <v>126</v>
      </c>
      <c r="AB3" s="22" t="s">
        <v>127</v>
      </c>
      <c r="AC3" s="22" t="s">
        <v>146</v>
      </c>
      <c r="AD3" s="26" t="s">
        <v>148</v>
      </c>
      <c r="AE3" s="26" t="s">
        <v>149</v>
      </c>
      <c r="AF3" s="26" t="s">
        <v>150</v>
      </c>
      <c r="AG3" s="26" t="s">
        <v>151</v>
      </c>
      <c r="AH3" s="26" t="s">
        <v>152</v>
      </c>
      <c r="AI3" s="26" t="s">
        <v>153</v>
      </c>
      <c r="AJ3" s="26" t="s">
        <v>154</v>
      </c>
      <c r="AK3" s="25" t="s">
        <v>155</v>
      </c>
      <c r="AL3" s="25" t="s">
        <v>156</v>
      </c>
      <c r="AM3" s="25" t="s">
        <v>157</v>
      </c>
      <c r="AN3" s="25" t="s">
        <v>158</v>
      </c>
      <c r="AO3" s="26" t="s">
        <v>159</v>
      </c>
      <c r="AP3" s="26" t="s">
        <v>160</v>
      </c>
      <c r="AQ3" s="26" t="s">
        <v>161</v>
      </c>
      <c r="AR3" s="26" t="s">
        <v>162</v>
      </c>
      <c r="AS3" s="26" t="s">
        <v>163</v>
      </c>
      <c r="AT3" s="26" t="s">
        <v>165</v>
      </c>
      <c r="AU3" s="26" t="s">
        <v>166</v>
      </c>
      <c r="AV3" s="26" t="s">
        <v>167</v>
      </c>
      <c r="AW3" s="26" t="s">
        <v>168</v>
      </c>
      <c r="AX3" s="25" t="s">
        <v>169</v>
      </c>
      <c r="AY3" s="30" t="s">
        <v>171</v>
      </c>
      <c r="AZ3" s="25" t="s">
        <v>170</v>
      </c>
      <c r="BA3" s="19"/>
    </row>
    <row r="4" spans="1:57" ht="76.5" x14ac:dyDescent="0.2">
      <c r="A4" s="32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23" t="s">
        <v>14</v>
      </c>
      <c r="P4" s="23" t="s">
        <v>15</v>
      </c>
      <c r="Q4" s="23" t="s">
        <v>16</v>
      </c>
      <c r="R4" s="23" t="s">
        <v>17</v>
      </c>
      <c r="S4" s="23" t="s">
        <v>18</v>
      </c>
      <c r="T4" s="23" t="s">
        <v>19</v>
      </c>
      <c r="U4" s="23" t="s">
        <v>20</v>
      </c>
      <c r="V4" s="23" t="s">
        <v>21</v>
      </c>
      <c r="W4" s="23" t="s">
        <v>22</v>
      </c>
      <c r="X4" s="23" t="s">
        <v>23</v>
      </c>
      <c r="Y4" s="23" t="s">
        <v>24</v>
      </c>
      <c r="Z4" s="23" t="s">
        <v>25</v>
      </c>
      <c r="AA4" s="23" t="s">
        <v>26</v>
      </c>
      <c r="AB4" s="23" t="s">
        <v>27</v>
      </c>
      <c r="AC4" s="23" t="s">
        <v>28</v>
      </c>
      <c r="AD4" s="27" t="s">
        <v>29</v>
      </c>
      <c r="AE4" s="27" t="s">
        <v>30</v>
      </c>
      <c r="AF4" s="27" t="s">
        <v>31</v>
      </c>
      <c r="AG4" s="27" t="s">
        <v>32</v>
      </c>
      <c r="AH4" s="27" t="s">
        <v>33</v>
      </c>
      <c r="AI4" s="27" t="s">
        <v>34</v>
      </c>
      <c r="AJ4" s="27" t="s">
        <v>35</v>
      </c>
      <c r="AK4" s="27" t="s">
        <v>36</v>
      </c>
      <c r="AL4" s="27" t="s">
        <v>37</v>
      </c>
      <c r="AM4" s="27" t="s">
        <v>38</v>
      </c>
      <c r="AN4" s="27" t="s">
        <v>39</v>
      </c>
      <c r="AO4" s="27" t="s">
        <v>40</v>
      </c>
      <c r="AP4" s="27" t="s">
        <v>41</v>
      </c>
      <c r="AQ4" s="27" t="s">
        <v>42</v>
      </c>
      <c r="AR4" s="27" t="s">
        <v>43</v>
      </c>
      <c r="AS4" s="27" t="s">
        <v>44</v>
      </c>
      <c r="AT4" s="27" t="s">
        <v>45</v>
      </c>
      <c r="AU4" s="27" t="s">
        <v>46</v>
      </c>
      <c r="AV4" s="27" t="s">
        <v>47</v>
      </c>
      <c r="AW4" s="27" t="s">
        <v>48</v>
      </c>
      <c r="AX4" s="27" t="s">
        <v>49</v>
      </c>
      <c r="AY4" s="31" t="s">
        <v>50</v>
      </c>
      <c r="AZ4" s="27" t="s">
        <v>51</v>
      </c>
      <c r="BA4" s="32" t="s">
        <v>114</v>
      </c>
      <c r="BB4" s="33" t="s">
        <v>173</v>
      </c>
      <c r="BC4" s="33" t="s">
        <v>175</v>
      </c>
      <c r="BD4" s="33" t="s">
        <v>174</v>
      </c>
      <c r="BE4" s="33" t="s">
        <v>176</v>
      </c>
    </row>
    <row r="5" spans="1:57" x14ac:dyDescent="0.2">
      <c r="A5" s="1" t="s">
        <v>52</v>
      </c>
      <c r="B5" s="2"/>
      <c r="C5" s="2">
        <v>16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>
        <v>2</v>
      </c>
      <c r="AD5" s="2"/>
      <c r="AE5" s="2"/>
      <c r="AF5" s="2"/>
      <c r="AG5" s="2"/>
      <c r="AH5" s="2"/>
      <c r="AI5" s="2"/>
      <c r="AJ5" s="40"/>
      <c r="AK5" s="2"/>
      <c r="AL5" s="2"/>
      <c r="AM5" s="2"/>
      <c r="AN5" s="2"/>
      <c r="AO5" s="2"/>
      <c r="AP5" s="2"/>
      <c r="AQ5" s="2"/>
      <c r="AR5" s="2"/>
      <c r="AS5" s="2"/>
      <c r="AT5" s="2">
        <v>2</v>
      </c>
      <c r="AU5" s="2"/>
      <c r="AV5" s="2"/>
      <c r="AW5" s="2"/>
      <c r="AX5" s="2">
        <v>15</v>
      </c>
      <c r="AY5" s="2">
        <v>4</v>
      </c>
      <c r="AZ5" s="3"/>
      <c r="BA5" s="4">
        <f t="shared" ref="BA5:BA25" si="0">SUM(B5:AZ5)</f>
        <v>39</v>
      </c>
      <c r="BB5" s="39"/>
      <c r="BC5" s="39"/>
      <c r="BD5" s="39"/>
      <c r="BE5" s="39"/>
    </row>
    <row r="6" spans="1:57" x14ac:dyDescent="0.2">
      <c r="A6" s="1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>
        <v>2</v>
      </c>
      <c r="AD6" s="2"/>
      <c r="AE6" s="2"/>
      <c r="AF6" s="2"/>
      <c r="AG6" s="2"/>
      <c r="AH6" s="2"/>
      <c r="AI6" s="2"/>
      <c r="AJ6" s="40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>
        <v>1</v>
      </c>
      <c r="AZ6" s="3"/>
      <c r="BA6" s="4">
        <f t="shared" si="0"/>
        <v>3</v>
      </c>
      <c r="BB6" s="39"/>
      <c r="BC6" s="39"/>
      <c r="BD6" s="39"/>
      <c r="BE6" s="39"/>
    </row>
    <row r="7" spans="1:57" x14ac:dyDescent="0.2">
      <c r="A7" s="5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40"/>
      <c r="AK7" s="2"/>
      <c r="AL7" s="2"/>
      <c r="AM7" s="2"/>
      <c r="AN7" s="2"/>
      <c r="AO7" s="2"/>
      <c r="AP7" s="2"/>
      <c r="AQ7" s="2"/>
      <c r="AR7" s="2"/>
      <c r="AS7" s="2"/>
      <c r="AT7" s="2">
        <v>3</v>
      </c>
      <c r="AU7" s="2"/>
      <c r="AV7" s="2"/>
      <c r="AW7" s="2">
        <v>3</v>
      </c>
      <c r="AX7" s="2"/>
      <c r="AY7" s="2"/>
      <c r="AZ7" s="3">
        <f>2*3</f>
        <v>6</v>
      </c>
      <c r="BA7" s="4">
        <f t="shared" si="0"/>
        <v>12</v>
      </c>
      <c r="BB7" s="39"/>
      <c r="BC7" s="39"/>
      <c r="BD7" s="39"/>
      <c r="BE7" s="39"/>
    </row>
    <row r="8" spans="1:57" x14ac:dyDescent="0.2">
      <c r="A8" s="1" t="s">
        <v>55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1</v>
      </c>
      <c r="AD8" s="2"/>
      <c r="AE8" s="2"/>
      <c r="AF8" s="2"/>
      <c r="AG8" s="2"/>
      <c r="AH8" s="2"/>
      <c r="AI8" s="2"/>
      <c r="AJ8" s="40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3"/>
      <c r="BA8" s="4">
        <f t="shared" si="0"/>
        <v>1</v>
      </c>
      <c r="BB8" s="39"/>
      <c r="BC8" s="39"/>
      <c r="BD8" s="39"/>
      <c r="BE8" s="39"/>
    </row>
    <row r="9" spans="1:57" x14ac:dyDescent="0.2">
      <c r="A9" s="1" t="s">
        <v>56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>
        <v>40</v>
      </c>
      <c r="AD9" s="2">
        <v>40</v>
      </c>
      <c r="AE9" s="2"/>
      <c r="AF9" s="2"/>
      <c r="AG9" s="2">
        <v>40</v>
      </c>
      <c r="AH9" s="2"/>
      <c r="AI9" s="2"/>
      <c r="AJ9" s="40">
        <v>40</v>
      </c>
      <c r="AK9" s="2"/>
      <c r="AL9" s="2"/>
      <c r="AM9" s="2"/>
      <c r="AN9" s="2"/>
      <c r="AO9" s="2">
        <v>40</v>
      </c>
      <c r="AP9" s="2"/>
      <c r="AQ9" s="2"/>
      <c r="AR9" s="2"/>
      <c r="AS9" s="2"/>
      <c r="AT9" s="2"/>
      <c r="AU9" s="2"/>
      <c r="AV9" s="2"/>
      <c r="AW9" s="2"/>
      <c r="AX9" s="2"/>
      <c r="AY9" s="2"/>
      <c r="AZ9" s="3"/>
      <c r="BA9" s="4">
        <f t="shared" si="0"/>
        <v>200</v>
      </c>
      <c r="BB9" s="39"/>
      <c r="BC9" s="39"/>
      <c r="BD9" s="39"/>
      <c r="BE9" s="39"/>
    </row>
    <row r="10" spans="1:57" ht="25.5" x14ac:dyDescent="0.2">
      <c r="A10" s="1" t="s">
        <v>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v>18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40">
        <v>6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>
        <v>3</v>
      </c>
      <c r="AY10" s="2"/>
      <c r="AZ10" s="3"/>
      <c r="BA10" s="4">
        <f t="shared" si="0"/>
        <v>27</v>
      </c>
      <c r="BB10" s="39"/>
      <c r="BC10" s="39"/>
      <c r="BD10" s="39"/>
      <c r="BE10" s="39"/>
    </row>
    <row r="11" spans="1:57" x14ac:dyDescent="0.2">
      <c r="A11" s="1" t="s">
        <v>58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>
        <v>1</v>
      </c>
      <c r="AD11" s="2"/>
      <c r="AE11" s="2"/>
      <c r="AF11" s="2"/>
      <c r="AG11" s="2"/>
      <c r="AH11" s="2"/>
      <c r="AI11" s="2"/>
      <c r="AJ11" s="40">
        <v>4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3"/>
      <c r="BA11" s="4">
        <f t="shared" si="0"/>
        <v>5</v>
      </c>
      <c r="BB11" s="39"/>
      <c r="BC11" s="39"/>
      <c r="BD11" s="39"/>
      <c r="BE11" s="39"/>
    </row>
    <row r="12" spans="1:57" x14ac:dyDescent="0.2">
      <c r="A12" s="1" t="s">
        <v>59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>
        <v>1</v>
      </c>
      <c r="AD12" s="2"/>
      <c r="AE12" s="2"/>
      <c r="AF12" s="2"/>
      <c r="AG12" s="2"/>
      <c r="AH12" s="2"/>
      <c r="AI12" s="2"/>
      <c r="AJ12" s="40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3"/>
      <c r="BA12" s="4">
        <f t="shared" si="0"/>
        <v>1</v>
      </c>
      <c r="BB12" s="39"/>
      <c r="BC12" s="39"/>
      <c r="BD12" s="39"/>
      <c r="BE12" s="39"/>
    </row>
    <row r="13" spans="1:57" x14ac:dyDescent="0.2">
      <c r="A13" s="1" t="s">
        <v>60</v>
      </c>
      <c r="B13" s="2">
        <v>13</v>
      </c>
      <c r="C13" s="2">
        <v>15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v>5</v>
      </c>
      <c r="V13" s="2">
        <v>10</v>
      </c>
      <c r="W13" s="2">
        <v>10</v>
      </c>
      <c r="X13" s="2"/>
      <c r="Y13" s="2">
        <v>10</v>
      </c>
      <c r="Z13" s="2">
        <v>15</v>
      </c>
      <c r="AA13" s="2"/>
      <c r="AB13" s="2"/>
      <c r="AC13" s="2"/>
      <c r="AD13" s="2"/>
      <c r="AE13" s="2"/>
      <c r="AF13" s="2"/>
      <c r="AG13" s="2"/>
      <c r="AH13" s="2"/>
      <c r="AI13" s="2"/>
      <c r="AJ13" s="40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>
        <v>10</v>
      </c>
      <c r="AX13" s="2">
        <v>5</v>
      </c>
      <c r="AY13" s="2"/>
      <c r="AZ13" s="3"/>
      <c r="BA13" s="4">
        <f t="shared" si="0"/>
        <v>93</v>
      </c>
      <c r="BB13" s="39"/>
      <c r="BC13" s="39"/>
      <c r="BD13" s="39"/>
      <c r="BE13" s="39"/>
    </row>
    <row r="14" spans="1:57" ht="25.5" x14ac:dyDescent="0.2">
      <c r="A14" s="5" t="s">
        <v>61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40"/>
      <c r="AK14" s="2"/>
      <c r="AL14" s="2"/>
      <c r="AM14" s="2"/>
      <c r="AN14" s="2"/>
      <c r="AO14" s="2"/>
      <c r="AP14" s="2"/>
      <c r="AQ14" s="2"/>
      <c r="AR14" s="2"/>
      <c r="AS14" s="2"/>
      <c r="AT14" s="2">
        <v>6</v>
      </c>
      <c r="AU14" s="2"/>
      <c r="AV14" s="2"/>
      <c r="AW14" s="2">
        <v>6</v>
      </c>
      <c r="AX14" s="2"/>
      <c r="AY14" s="2"/>
      <c r="AZ14" s="3">
        <f>2*6</f>
        <v>12</v>
      </c>
      <c r="BA14" s="4">
        <f t="shared" si="0"/>
        <v>24</v>
      </c>
      <c r="BB14" s="39"/>
      <c r="BC14" s="39"/>
      <c r="BD14" s="39"/>
      <c r="BE14" s="39"/>
    </row>
    <row r="15" spans="1:57" x14ac:dyDescent="0.2">
      <c r="A15" s="1" t="s">
        <v>62</v>
      </c>
      <c r="B15" s="2">
        <v>16</v>
      </c>
      <c r="C15" s="2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f xml:space="preserve"> 3+1</f>
        <v>4</v>
      </c>
      <c r="AD15" s="2">
        <v>3</v>
      </c>
      <c r="AE15" s="2"/>
      <c r="AF15" s="2"/>
      <c r="AG15" s="2">
        <v>3</v>
      </c>
      <c r="AH15" s="2"/>
      <c r="AI15" s="2"/>
      <c r="AJ15" s="40">
        <v>3</v>
      </c>
      <c r="AK15" s="2"/>
      <c r="AL15" s="2"/>
      <c r="AM15" s="2"/>
      <c r="AN15" s="2"/>
      <c r="AO15" s="2">
        <v>3</v>
      </c>
      <c r="AP15" s="2"/>
      <c r="AQ15" s="2"/>
      <c r="AR15" s="2"/>
      <c r="AS15" s="2"/>
      <c r="AT15" s="2"/>
      <c r="AU15" s="2">
        <v>30</v>
      </c>
      <c r="AV15" s="2">
        <v>6</v>
      </c>
      <c r="AW15" s="2"/>
      <c r="AX15" s="2">
        <v>10</v>
      </c>
      <c r="AY15" s="2"/>
      <c r="AZ15" s="3"/>
      <c r="BA15" s="4">
        <f t="shared" si="0"/>
        <v>98</v>
      </c>
      <c r="BB15" s="39"/>
      <c r="BC15" s="39"/>
      <c r="BD15" s="39"/>
      <c r="BE15" s="39"/>
    </row>
    <row r="16" spans="1:57" x14ac:dyDescent="0.2">
      <c r="A16" s="5" t="s">
        <v>63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40"/>
      <c r="AK16" s="2"/>
      <c r="AL16" s="2"/>
      <c r="AM16" s="2"/>
      <c r="AN16" s="2"/>
      <c r="AO16" s="2"/>
      <c r="AP16" s="2"/>
      <c r="AQ16" s="2"/>
      <c r="AR16" s="2"/>
      <c r="AS16" s="2"/>
      <c r="AT16" s="2">
        <v>1</v>
      </c>
      <c r="AU16" s="2"/>
      <c r="AV16" s="2"/>
      <c r="AW16" s="2"/>
      <c r="AX16" s="2"/>
      <c r="AY16" s="2"/>
      <c r="AZ16" s="3"/>
      <c r="BA16" s="4">
        <f t="shared" si="0"/>
        <v>1</v>
      </c>
      <c r="BB16" s="39"/>
      <c r="BC16" s="39"/>
      <c r="BD16" s="39"/>
      <c r="BE16" s="39"/>
    </row>
    <row r="17" spans="1:57" x14ac:dyDescent="0.2">
      <c r="A17" s="5" t="s">
        <v>64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40"/>
      <c r="AK17" s="2"/>
      <c r="AL17" s="2"/>
      <c r="AM17" s="2"/>
      <c r="AN17" s="2"/>
      <c r="AO17" s="2"/>
      <c r="AP17" s="2"/>
      <c r="AQ17" s="2"/>
      <c r="AR17" s="2"/>
      <c r="AS17" s="2"/>
      <c r="AT17" s="2">
        <v>2</v>
      </c>
      <c r="AU17" s="2"/>
      <c r="AV17" s="2"/>
      <c r="AW17" s="2"/>
      <c r="AX17" s="2"/>
      <c r="AY17" s="2"/>
      <c r="AZ17" s="3"/>
      <c r="BA17" s="4">
        <f t="shared" si="0"/>
        <v>2</v>
      </c>
      <c r="BB17" s="39"/>
      <c r="BC17" s="39"/>
      <c r="BD17" s="39"/>
      <c r="BE17" s="39"/>
    </row>
    <row r="18" spans="1:57" x14ac:dyDescent="0.2">
      <c r="A18" s="6" t="s">
        <v>65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40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>
        <v>4</v>
      </c>
      <c r="AV18" s="2">
        <v>2</v>
      </c>
      <c r="AW18" s="2"/>
      <c r="AX18" s="2"/>
      <c r="AY18" s="2"/>
      <c r="AZ18" s="3"/>
      <c r="BA18" s="4">
        <f t="shared" si="0"/>
        <v>6</v>
      </c>
      <c r="BB18" s="39"/>
      <c r="BC18" s="39"/>
      <c r="BD18" s="39"/>
      <c r="BE18" s="39"/>
    </row>
    <row r="19" spans="1:57" x14ac:dyDescent="0.2">
      <c r="A19" s="1" t="s">
        <v>66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>
        <v>2</v>
      </c>
      <c r="AD19" s="2"/>
      <c r="AE19" s="2"/>
      <c r="AF19" s="2"/>
      <c r="AG19" s="2"/>
      <c r="AH19" s="2"/>
      <c r="AI19" s="2"/>
      <c r="AJ19" s="40">
        <v>2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3"/>
      <c r="BA19" s="4">
        <f t="shared" si="0"/>
        <v>4</v>
      </c>
      <c r="BB19" s="39"/>
      <c r="BC19" s="39"/>
      <c r="BD19" s="39"/>
      <c r="BE19" s="39"/>
    </row>
    <row r="20" spans="1:57" x14ac:dyDescent="0.2">
      <c r="A20" s="1" t="s">
        <v>67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v>2</v>
      </c>
      <c r="U20" s="2"/>
      <c r="V20" s="2">
        <v>2</v>
      </c>
      <c r="W20" s="2">
        <v>2</v>
      </c>
      <c r="X20" s="2"/>
      <c r="Y20" s="2">
        <v>2</v>
      </c>
      <c r="Z20" s="2"/>
      <c r="AA20" s="2">
        <v>2</v>
      </c>
      <c r="AB20" s="2">
        <v>1</v>
      </c>
      <c r="AC20" s="2"/>
      <c r="AD20" s="2"/>
      <c r="AE20" s="2"/>
      <c r="AF20" s="2"/>
      <c r="AG20" s="2"/>
      <c r="AH20" s="2"/>
      <c r="AI20" s="2"/>
      <c r="AJ20" s="40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>
        <v>36</v>
      </c>
      <c r="AV20" s="2">
        <v>18</v>
      </c>
      <c r="AW20" s="2"/>
      <c r="AX20" s="2"/>
      <c r="AY20" s="2"/>
      <c r="AZ20" s="3"/>
      <c r="BA20" s="4">
        <f t="shared" si="0"/>
        <v>65</v>
      </c>
      <c r="BB20" s="39"/>
      <c r="BC20" s="39"/>
      <c r="BD20" s="39"/>
      <c r="BE20" s="39"/>
    </row>
    <row r="21" spans="1:57" x14ac:dyDescent="0.2">
      <c r="A21" s="1" t="s">
        <v>68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2</v>
      </c>
      <c r="AD21" s="2"/>
      <c r="AE21" s="2"/>
      <c r="AF21" s="2"/>
      <c r="AG21" s="2"/>
      <c r="AH21" s="2"/>
      <c r="AI21" s="2"/>
      <c r="AJ21" s="40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>
        <v>1</v>
      </c>
      <c r="AZ21" s="3"/>
      <c r="BA21" s="4">
        <f t="shared" si="0"/>
        <v>3</v>
      </c>
      <c r="BB21" s="39"/>
      <c r="BC21" s="39"/>
      <c r="BD21" s="39"/>
      <c r="BE21" s="39"/>
    </row>
    <row r="22" spans="1:57" x14ac:dyDescent="0.2">
      <c r="A22" s="1" t="s">
        <v>69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>
        <v>2</v>
      </c>
      <c r="AD22" s="2"/>
      <c r="AE22" s="2"/>
      <c r="AF22" s="2"/>
      <c r="AG22" s="2"/>
      <c r="AH22" s="2"/>
      <c r="AI22" s="2"/>
      <c r="AJ22" s="40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>
        <v>1</v>
      </c>
      <c r="AZ22" s="3"/>
      <c r="BA22" s="4">
        <f t="shared" si="0"/>
        <v>3</v>
      </c>
      <c r="BB22" s="39"/>
      <c r="BC22" s="39"/>
      <c r="BD22" s="39"/>
      <c r="BE22" s="39"/>
    </row>
    <row r="23" spans="1:57" x14ac:dyDescent="0.2">
      <c r="A23" s="1" t="s">
        <v>70</v>
      </c>
      <c r="B23" s="2">
        <v>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>
        <v>6</v>
      </c>
      <c r="U23" s="2"/>
      <c r="V23" s="2"/>
      <c r="W23" s="2"/>
      <c r="X23" s="2"/>
      <c r="Y23" s="2"/>
      <c r="Z23" s="2"/>
      <c r="AA23" s="2"/>
      <c r="AB23" s="2"/>
      <c r="AC23" s="2">
        <v>1</v>
      </c>
      <c r="AD23" s="2"/>
      <c r="AE23" s="2"/>
      <c r="AF23" s="2"/>
      <c r="AG23" s="2"/>
      <c r="AH23" s="2"/>
      <c r="AI23" s="2"/>
      <c r="AJ23" s="40">
        <v>4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>
        <v>3</v>
      </c>
      <c r="AY23" s="2"/>
      <c r="AZ23" s="3"/>
      <c r="BA23" s="4">
        <f t="shared" si="0"/>
        <v>16</v>
      </c>
      <c r="BB23" s="39"/>
      <c r="BC23" s="39"/>
      <c r="BD23" s="39"/>
      <c r="BE23" s="39"/>
    </row>
    <row r="24" spans="1:57" x14ac:dyDescent="0.2">
      <c r="A24" s="1" t="s">
        <v>71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5</v>
      </c>
      <c r="V24" s="2">
        <v>3</v>
      </c>
      <c r="W24" s="2">
        <v>3</v>
      </c>
      <c r="X24" s="2">
        <v>2</v>
      </c>
      <c r="Y24" s="2">
        <v>3</v>
      </c>
      <c r="Z24" s="2">
        <v>5</v>
      </c>
      <c r="AA24" s="2">
        <v>7</v>
      </c>
      <c r="AB24" s="2">
        <v>4</v>
      </c>
      <c r="AC24" s="2"/>
      <c r="AD24" s="2">
        <v>7</v>
      </c>
      <c r="AE24" s="2">
        <v>7</v>
      </c>
      <c r="AF24" s="2">
        <v>5</v>
      </c>
      <c r="AG24" s="7"/>
      <c r="AH24" s="2">
        <v>7</v>
      </c>
      <c r="AI24" s="2">
        <v>7</v>
      </c>
      <c r="AJ24" s="40">
        <v>7</v>
      </c>
      <c r="AK24" s="2">
        <v>7</v>
      </c>
      <c r="AL24" s="2">
        <v>7</v>
      </c>
      <c r="AM24" s="2">
        <v>7</v>
      </c>
      <c r="AN24" s="2"/>
      <c r="AO24" s="2"/>
      <c r="AP24" s="2">
        <v>4</v>
      </c>
      <c r="AQ24" s="2"/>
      <c r="AR24" s="2">
        <v>5</v>
      </c>
      <c r="AS24" s="2">
        <v>7</v>
      </c>
      <c r="AT24" s="2">
        <v>7</v>
      </c>
      <c r="AU24" s="2"/>
      <c r="AV24" s="2"/>
      <c r="AW24" s="2"/>
      <c r="AX24" s="2">
        <f>5*2</f>
        <v>10</v>
      </c>
      <c r="AY24" s="2"/>
      <c r="AZ24" s="3"/>
      <c r="BA24" s="4">
        <f t="shared" si="0"/>
        <v>126</v>
      </c>
      <c r="BB24" s="39"/>
      <c r="BC24" s="39"/>
      <c r="BD24" s="39"/>
      <c r="BE24" s="39"/>
    </row>
    <row r="25" spans="1:57" x14ac:dyDescent="0.2">
      <c r="A25" s="1" t="s">
        <v>72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5</v>
      </c>
      <c r="V25" s="2">
        <v>3</v>
      </c>
      <c r="W25" s="2">
        <v>3</v>
      </c>
      <c r="X25" s="2">
        <v>2</v>
      </c>
      <c r="Y25" s="2">
        <v>3</v>
      </c>
      <c r="Z25" s="2">
        <v>5</v>
      </c>
      <c r="AA25" s="2">
        <v>7</v>
      </c>
      <c r="AB25" s="2">
        <v>3</v>
      </c>
      <c r="AC25" s="2"/>
      <c r="AD25" s="2">
        <v>7</v>
      </c>
      <c r="AE25" s="2">
        <v>7</v>
      </c>
      <c r="AF25" s="2">
        <v>4</v>
      </c>
      <c r="AG25" s="7"/>
      <c r="AH25" s="2">
        <v>7</v>
      </c>
      <c r="AI25" s="2">
        <v>7</v>
      </c>
      <c r="AJ25" s="40">
        <v>7</v>
      </c>
      <c r="AK25" s="2">
        <v>7</v>
      </c>
      <c r="AL25" s="2">
        <v>7</v>
      </c>
      <c r="AM25" s="2">
        <v>7</v>
      </c>
      <c r="AN25" s="2"/>
      <c r="AO25" s="2"/>
      <c r="AP25" s="2">
        <v>3</v>
      </c>
      <c r="AQ25" s="2"/>
      <c r="AR25" s="2">
        <v>4</v>
      </c>
      <c r="AS25" s="2">
        <v>7</v>
      </c>
      <c r="AT25" s="2">
        <v>7</v>
      </c>
      <c r="AU25" s="2"/>
      <c r="AV25" s="2"/>
      <c r="AW25" s="2"/>
      <c r="AX25" s="2">
        <f>5*2</f>
        <v>10</v>
      </c>
      <c r="AY25" s="2"/>
      <c r="AZ25" s="3"/>
      <c r="BA25" s="4">
        <f t="shared" si="0"/>
        <v>122</v>
      </c>
      <c r="BB25" s="39"/>
      <c r="BC25" s="39"/>
      <c r="BD25" s="39"/>
      <c r="BE25" s="39"/>
    </row>
    <row r="26" spans="1:57" x14ac:dyDescent="0.2">
      <c r="A26" s="1" t="s">
        <v>73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7"/>
      <c r="AH26" s="2"/>
      <c r="AI26" s="2"/>
      <c r="AJ26" s="40"/>
      <c r="AK26" s="2"/>
      <c r="AL26" s="2"/>
      <c r="AM26" s="2"/>
      <c r="AN26" s="2"/>
      <c r="AO26" s="2"/>
      <c r="AP26" s="2"/>
      <c r="AQ26" s="2"/>
      <c r="AR26" s="2"/>
      <c r="AS26" s="2"/>
      <c r="AT26" s="2">
        <v>8</v>
      </c>
      <c r="AU26" s="2"/>
      <c r="AV26" s="2"/>
      <c r="AW26" s="2">
        <v>8</v>
      </c>
      <c r="AX26" s="2"/>
      <c r="AY26" s="2"/>
      <c r="AZ26" s="3">
        <v>16</v>
      </c>
      <c r="BA26" s="4">
        <v>24</v>
      </c>
      <c r="BB26" s="39"/>
      <c r="BC26" s="39"/>
      <c r="BD26" s="39"/>
      <c r="BE26" s="39"/>
    </row>
    <row r="27" spans="1:57" x14ac:dyDescent="0.2">
      <c r="A27" s="1" t="s">
        <v>74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>
        <v>10</v>
      </c>
      <c r="AE27" s="2">
        <v>10</v>
      </c>
      <c r="AF27" s="2">
        <v>10</v>
      </c>
      <c r="AG27" s="2">
        <v>10</v>
      </c>
      <c r="AH27" s="2">
        <v>10</v>
      </c>
      <c r="AI27" s="2">
        <v>10</v>
      </c>
      <c r="AJ27" s="40">
        <v>10</v>
      </c>
      <c r="AK27" s="2">
        <v>10</v>
      </c>
      <c r="AL27" s="2">
        <v>10</v>
      </c>
      <c r="AM27" s="2">
        <v>10</v>
      </c>
      <c r="AN27" s="2">
        <v>30</v>
      </c>
      <c r="AO27" s="2">
        <v>10</v>
      </c>
      <c r="AP27" s="2"/>
      <c r="AQ27" s="2">
        <v>10</v>
      </c>
      <c r="AR27" s="2">
        <v>10</v>
      </c>
      <c r="AS27" s="2">
        <v>5</v>
      </c>
      <c r="AT27" s="2">
        <v>15</v>
      </c>
      <c r="AU27" s="2"/>
      <c r="AV27" s="2"/>
      <c r="AW27" s="2"/>
      <c r="AX27" s="2"/>
      <c r="AY27" s="2"/>
      <c r="AZ27" s="3"/>
      <c r="BA27" s="4">
        <f t="shared" ref="BA27:BA66" si="1">SUM(B27:AZ27)</f>
        <v>180</v>
      </c>
      <c r="BB27" s="39"/>
      <c r="BC27" s="39"/>
      <c r="BD27" s="39"/>
      <c r="BE27" s="39"/>
    </row>
    <row r="28" spans="1:57" x14ac:dyDescent="0.2">
      <c r="A28" s="1" t="s">
        <v>75</v>
      </c>
      <c r="B28" s="2"/>
      <c r="C28" s="2"/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2</v>
      </c>
      <c r="AD28" s="2"/>
      <c r="AE28" s="2"/>
      <c r="AF28" s="2"/>
      <c r="AG28" s="2"/>
      <c r="AH28" s="2"/>
      <c r="AI28" s="2"/>
      <c r="AJ28" s="40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>
        <v>1</v>
      </c>
      <c r="AX28" s="2"/>
      <c r="AY28" s="2">
        <v>1</v>
      </c>
      <c r="AZ28" s="3"/>
      <c r="BA28" s="4">
        <f t="shared" si="1"/>
        <v>5</v>
      </c>
      <c r="BB28" s="39"/>
      <c r="BC28" s="39"/>
      <c r="BD28" s="39"/>
      <c r="BE28" s="39"/>
    </row>
    <row r="29" spans="1:57" x14ac:dyDescent="0.2">
      <c r="A29" s="1" t="s">
        <v>76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40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>
        <v>7</v>
      </c>
      <c r="AX29" s="2"/>
      <c r="AY29" s="2"/>
      <c r="AZ29" s="3"/>
      <c r="BA29" s="4">
        <f t="shared" si="1"/>
        <v>7</v>
      </c>
      <c r="BB29" s="39"/>
      <c r="BC29" s="39"/>
      <c r="BD29" s="39"/>
      <c r="BE29" s="39"/>
    </row>
    <row r="30" spans="1:57" x14ac:dyDescent="0.2">
      <c r="A30" s="1" t="s">
        <v>77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40"/>
      <c r="AK30" s="2"/>
      <c r="AL30" s="2"/>
      <c r="AM30" s="2"/>
      <c r="AN30" s="2"/>
      <c r="AO30" s="2"/>
      <c r="AP30" s="2"/>
      <c r="AQ30" s="2"/>
      <c r="AR30" s="2"/>
      <c r="AS30" s="2"/>
      <c r="AT30" s="2">
        <v>2</v>
      </c>
      <c r="AU30" s="2"/>
      <c r="AV30" s="2"/>
      <c r="AW30" s="2">
        <v>2</v>
      </c>
      <c r="AX30" s="2"/>
      <c r="AY30" s="2"/>
      <c r="AZ30" s="3">
        <f>2*2</f>
        <v>4</v>
      </c>
      <c r="BA30" s="4">
        <f t="shared" si="1"/>
        <v>8</v>
      </c>
      <c r="BB30" s="39"/>
      <c r="BC30" s="39"/>
      <c r="BD30" s="39"/>
      <c r="BE30" s="39"/>
    </row>
    <row r="31" spans="1:57" x14ac:dyDescent="0.2">
      <c r="A31" s="6" t="s">
        <v>78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40"/>
      <c r="AK31" s="2"/>
      <c r="AL31" s="2">
        <v>2</v>
      </c>
      <c r="AM31" s="2"/>
      <c r="AN31" s="2"/>
      <c r="AO31" s="2"/>
      <c r="AP31" s="2"/>
      <c r="AQ31" s="2"/>
      <c r="AR31" s="2"/>
      <c r="AS31" s="2"/>
      <c r="AT31" s="2">
        <v>1</v>
      </c>
      <c r="AU31" s="2"/>
      <c r="AV31" s="2"/>
      <c r="AW31" s="2"/>
      <c r="AX31" s="2"/>
      <c r="AY31" s="2"/>
      <c r="AZ31" s="3"/>
      <c r="BA31" s="4">
        <f t="shared" si="1"/>
        <v>3</v>
      </c>
      <c r="BB31" s="39"/>
      <c r="BC31" s="39"/>
      <c r="BD31" s="39"/>
      <c r="BE31" s="39"/>
    </row>
    <row r="32" spans="1:57" x14ac:dyDescent="0.2">
      <c r="A32" s="6" t="s">
        <v>79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40"/>
      <c r="AK32" s="2"/>
      <c r="AL32" s="2"/>
      <c r="AM32" s="2"/>
      <c r="AN32" s="2"/>
      <c r="AO32" s="2"/>
      <c r="AP32" s="2"/>
      <c r="AQ32" s="2"/>
      <c r="AR32" s="2"/>
      <c r="AS32" s="2"/>
      <c r="AT32" s="2">
        <v>1</v>
      </c>
      <c r="AU32" s="2"/>
      <c r="AV32" s="2"/>
      <c r="AW32" s="2"/>
      <c r="AX32" s="2"/>
      <c r="AY32" s="2"/>
      <c r="AZ32" s="3"/>
      <c r="BA32" s="4">
        <f t="shared" si="1"/>
        <v>1</v>
      </c>
      <c r="BB32" s="39"/>
      <c r="BC32" s="39"/>
      <c r="BD32" s="39"/>
      <c r="BE32" s="39"/>
    </row>
    <row r="33" spans="1:57" x14ac:dyDescent="0.2">
      <c r="A33" s="6" t="s">
        <v>80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40"/>
      <c r="AK33" s="2"/>
      <c r="AL33" s="2">
        <v>8</v>
      </c>
      <c r="AM33" s="2"/>
      <c r="AN33" s="2"/>
      <c r="AO33" s="2"/>
      <c r="AP33" s="2"/>
      <c r="AQ33" s="2"/>
      <c r="AR33" s="2"/>
      <c r="AS33" s="2"/>
      <c r="AT33" s="2">
        <v>1</v>
      </c>
      <c r="AU33" s="2"/>
      <c r="AV33" s="2"/>
      <c r="AW33" s="2"/>
      <c r="AX33" s="2"/>
      <c r="AY33" s="2"/>
      <c r="AZ33" s="3"/>
      <c r="BA33" s="4">
        <f t="shared" si="1"/>
        <v>9</v>
      </c>
      <c r="BB33" s="39"/>
      <c r="BC33" s="39"/>
      <c r="BD33" s="39"/>
      <c r="BE33" s="39"/>
    </row>
    <row r="34" spans="1:57" x14ac:dyDescent="0.2">
      <c r="A34" s="1" t="s">
        <v>81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>
        <v>1</v>
      </c>
      <c r="AD34" s="2"/>
      <c r="AE34" s="2"/>
      <c r="AF34" s="2"/>
      <c r="AG34" s="2"/>
      <c r="AH34" s="2"/>
      <c r="AI34" s="2"/>
      <c r="AJ34" s="40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3"/>
      <c r="BA34" s="4">
        <f t="shared" si="1"/>
        <v>1</v>
      </c>
      <c r="BB34" s="39"/>
      <c r="BC34" s="39"/>
      <c r="BD34" s="39"/>
      <c r="BE34" s="39"/>
    </row>
    <row r="35" spans="1:57" x14ac:dyDescent="0.2">
      <c r="A35" s="1" t="s">
        <v>82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10</v>
      </c>
      <c r="AD35" s="2">
        <v>10</v>
      </c>
      <c r="AE35" s="2"/>
      <c r="AF35" s="2"/>
      <c r="AG35" s="2">
        <v>10</v>
      </c>
      <c r="AH35" s="2"/>
      <c r="AI35" s="2"/>
      <c r="AJ35" s="40">
        <v>10</v>
      </c>
      <c r="AK35" s="2"/>
      <c r="AL35" s="2"/>
      <c r="AM35" s="2"/>
      <c r="AN35" s="2"/>
      <c r="AO35" s="2">
        <v>10</v>
      </c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3"/>
      <c r="BA35" s="4">
        <f t="shared" si="1"/>
        <v>50</v>
      </c>
      <c r="BB35" s="39"/>
      <c r="BC35" s="39"/>
      <c r="BD35" s="39"/>
      <c r="BE35" s="39"/>
    </row>
    <row r="36" spans="1:57" x14ac:dyDescent="0.2">
      <c r="A36" s="1" t="s">
        <v>83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1</v>
      </c>
      <c r="AD36" s="2"/>
      <c r="AE36" s="2"/>
      <c r="AF36" s="2"/>
      <c r="AG36" s="2"/>
      <c r="AH36" s="2"/>
      <c r="AI36" s="2"/>
      <c r="AJ36" s="40"/>
      <c r="AK36" s="2"/>
      <c r="AL36" s="2">
        <v>40</v>
      </c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3"/>
      <c r="BA36" s="4">
        <f t="shared" si="1"/>
        <v>41</v>
      </c>
      <c r="BB36" s="39"/>
      <c r="BC36" s="39"/>
      <c r="BD36" s="39"/>
      <c r="BE36" s="39"/>
    </row>
    <row r="37" spans="1:57" x14ac:dyDescent="0.2">
      <c r="A37" s="6" t="s">
        <v>84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40"/>
      <c r="AK37" s="2"/>
      <c r="AL37" s="2">
        <v>80</v>
      </c>
      <c r="AM37" s="2"/>
      <c r="AN37" s="2"/>
      <c r="AO37" s="2"/>
      <c r="AP37" s="2"/>
      <c r="AQ37" s="2"/>
      <c r="AR37" s="2"/>
      <c r="AS37" s="2"/>
      <c r="AT37" s="2"/>
      <c r="AU37" s="2">
        <v>5</v>
      </c>
      <c r="AV37" s="2">
        <v>1</v>
      </c>
      <c r="AW37" s="2"/>
      <c r="AX37" s="2"/>
      <c r="AY37" s="2"/>
      <c r="AZ37" s="3"/>
      <c r="BA37" s="4">
        <f t="shared" si="1"/>
        <v>86</v>
      </c>
      <c r="BB37" s="39"/>
      <c r="BC37" s="39"/>
      <c r="BD37" s="39"/>
      <c r="BE37" s="39"/>
    </row>
    <row r="38" spans="1:57" x14ac:dyDescent="0.2">
      <c r="A38" s="1" t="s">
        <v>85</v>
      </c>
      <c r="B38" s="2">
        <f>4+16</f>
        <v>20</v>
      </c>
      <c r="C38" s="2">
        <v>15</v>
      </c>
      <c r="D38" s="2">
        <v>4</v>
      </c>
      <c r="E38" s="2">
        <v>2</v>
      </c>
      <c r="F38" s="2">
        <v>2</v>
      </c>
      <c r="G38" s="2">
        <v>2</v>
      </c>
      <c r="H38" s="2">
        <v>2</v>
      </c>
      <c r="I38" s="2">
        <v>2</v>
      </c>
      <c r="J38" s="2">
        <v>2</v>
      </c>
      <c r="K38" s="2">
        <v>2</v>
      </c>
      <c r="L38" s="2">
        <v>2</v>
      </c>
      <c r="M38" s="2">
        <v>2</v>
      </c>
      <c r="N38" s="2">
        <v>3</v>
      </c>
      <c r="O38" s="2">
        <v>2</v>
      </c>
      <c r="P38" s="2">
        <v>2</v>
      </c>
      <c r="Q38" s="2">
        <v>3</v>
      </c>
      <c r="R38" s="2">
        <v>2</v>
      </c>
      <c r="S38" s="2">
        <v>3</v>
      </c>
      <c r="T38" s="2">
        <v>12</v>
      </c>
      <c r="U38" s="2">
        <v>2</v>
      </c>
      <c r="V38" s="2">
        <f>1+1</f>
        <v>2</v>
      </c>
      <c r="W38" s="2">
        <f>1+1</f>
        <v>2</v>
      </c>
      <c r="X38" s="2">
        <v>1</v>
      </c>
      <c r="Y38" s="2">
        <f>1+1</f>
        <v>2</v>
      </c>
      <c r="Z38" s="2">
        <f>1+1</f>
        <v>2</v>
      </c>
      <c r="AA38" s="2">
        <f>2+4</f>
        <v>6</v>
      </c>
      <c r="AB38" s="2">
        <f>1+1</f>
        <v>2</v>
      </c>
      <c r="AC38" s="2"/>
      <c r="AD38" s="2"/>
      <c r="AE38" s="2"/>
      <c r="AF38" s="2"/>
      <c r="AG38" s="2"/>
      <c r="AH38" s="2"/>
      <c r="AI38" s="2"/>
      <c r="AJ38" s="40"/>
      <c r="AK38" s="2"/>
      <c r="AL38" s="2">
        <v>2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>
        <v>11</v>
      </c>
      <c r="AX38" s="2"/>
      <c r="AY38" s="2"/>
      <c r="AZ38" s="3"/>
      <c r="BA38" s="4">
        <f t="shared" si="1"/>
        <v>116</v>
      </c>
      <c r="BB38" s="39"/>
      <c r="BC38" s="39"/>
      <c r="BD38" s="39"/>
      <c r="BE38" s="39"/>
    </row>
    <row r="39" spans="1:57" x14ac:dyDescent="0.2">
      <c r="A39" s="1" t="s">
        <v>86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40"/>
      <c r="AK39" s="2"/>
      <c r="AL39" s="2"/>
      <c r="AM39" s="2"/>
      <c r="AN39" s="2"/>
      <c r="AO39" s="2"/>
      <c r="AP39" s="2"/>
      <c r="AQ39" s="2"/>
      <c r="AR39" s="2"/>
      <c r="AS39" s="2"/>
      <c r="AT39" s="2">
        <v>1</v>
      </c>
      <c r="AU39" s="2"/>
      <c r="AV39" s="2"/>
      <c r="AW39" s="2">
        <v>1</v>
      </c>
      <c r="AX39" s="2"/>
      <c r="AY39" s="2"/>
      <c r="AZ39" s="3">
        <f>2*1</f>
        <v>2</v>
      </c>
      <c r="BA39" s="4">
        <f t="shared" si="1"/>
        <v>4</v>
      </c>
      <c r="BB39" s="39"/>
      <c r="BC39" s="39"/>
      <c r="BD39" s="39"/>
      <c r="BE39" s="39"/>
    </row>
    <row r="40" spans="1:57" x14ac:dyDescent="0.2">
      <c r="A40" s="1" t="s">
        <v>87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>
        <v>2</v>
      </c>
      <c r="V40" s="2">
        <v>1</v>
      </c>
      <c r="W40" s="2">
        <v>1</v>
      </c>
      <c r="X40" s="2">
        <v>1</v>
      </c>
      <c r="Y40" s="2">
        <v>1</v>
      </c>
      <c r="Z40" s="2">
        <v>2</v>
      </c>
      <c r="AA40" s="2">
        <v>2</v>
      </c>
      <c r="AB40" s="2">
        <v>1</v>
      </c>
      <c r="AC40" s="2"/>
      <c r="AD40" s="2">
        <v>2</v>
      </c>
      <c r="AE40" s="2">
        <v>2</v>
      </c>
      <c r="AF40" s="2">
        <v>2</v>
      </c>
      <c r="AG40" s="7"/>
      <c r="AH40" s="2">
        <v>2</v>
      </c>
      <c r="AI40" s="2">
        <v>2</v>
      </c>
      <c r="AJ40" s="40">
        <v>2</v>
      </c>
      <c r="AK40" s="2">
        <v>2</v>
      </c>
      <c r="AL40" s="2">
        <v>2</v>
      </c>
      <c r="AM40" s="2">
        <v>2</v>
      </c>
      <c r="AN40" s="2"/>
      <c r="AO40" s="2"/>
      <c r="AP40" s="2">
        <v>1</v>
      </c>
      <c r="AQ40" s="2"/>
      <c r="AR40" s="2">
        <v>2</v>
      </c>
      <c r="AS40" s="2">
        <v>2</v>
      </c>
      <c r="AT40" s="2">
        <v>2</v>
      </c>
      <c r="AU40" s="2"/>
      <c r="AV40" s="2"/>
      <c r="AW40" s="2"/>
      <c r="AX40" s="2">
        <f>2*2</f>
        <v>4</v>
      </c>
      <c r="AY40" s="2"/>
      <c r="AZ40" s="3"/>
      <c r="BA40" s="4">
        <f t="shared" si="1"/>
        <v>40</v>
      </c>
      <c r="BB40" s="39"/>
      <c r="BC40" s="39"/>
      <c r="BD40" s="39"/>
      <c r="BE40" s="39"/>
    </row>
    <row r="41" spans="1:57" x14ac:dyDescent="0.2">
      <c r="A41" s="1" t="s">
        <v>88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>
        <v>2</v>
      </c>
      <c r="AD41" s="2">
        <v>2</v>
      </c>
      <c r="AE41" s="2"/>
      <c r="AF41" s="2"/>
      <c r="AG41" s="2">
        <v>2</v>
      </c>
      <c r="AH41" s="2"/>
      <c r="AI41" s="2"/>
      <c r="AJ41" s="40">
        <v>2</v>
      </c>
      <c r="AK41" s="2"/>
      <c r="AL41" s="2"/>
      <c r="AM41" s="2"/>
      <c r="AN41" s="2"/>
      <c r="AO41" s="2">
        <v>2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3"/>
      <c r="BA41" s="4">
        <f t="shared" si="1"/>
        <v>10</v>
      </c>
      <c r="BB41" s="39"/>
      <c r="BC41" s="39"/>
      <c r="BD41" s="39"/>
      <c r="BE41" s="39"/>
    </row>
    <row r="42" spans="1:57" x14ac:dyDescent="0.2">
      <c r="A42" s="1" t="s">
        <v>89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v>6</v>
      </c>
      <c r="V42" s="2">
        <v>4</v>
      </c>
      <c r="W42" s="2">
        <v>4</v>
      </c>
      <c r="X42" s="2">
        <v>2</v>
      </c>
      <c r="Y42" s="2">
        <v>4</v>
      </c>
      <c r="Z42" s="2">
        <v>6</v>
      </c>
      <c r="AA42" s="2">
        <v>8</v>
      </c>
      <c r="AB42" s="2">
        <v>4</v>
      </c>
      <c r="AC42" s="2"/>
      <c r="AD42" s="2">
        <v>8</v>
      </c>
      <c r="AE42" s="2">
        <v>8</v>
      </c>
      <c r="AF42" s="2">
        <v>4</v>
      </c>
      <c r="AG42" s="7"/>
      <c r="AH42" s="2">
        <v>8</v>
      </c>
      <c r="AI42" s="2">
        <v>8</v>
      </c>
      <c r="AJ42" s="40">
        <v>8</v>
      </c>
      <c r="AK42" s="2">
        <v>8</v>
      </c>
      <c r="AL42" s="2">
        <v>8</v>
      </c>
      <c r="AM42" s="2">
        <v>8</v>
      </c>
      <c r="AN42" s="2"/>
      <c r="AO42" s="2"/>
      <c r="AP42" s="2">
        <v>4</v>
      </c>
      <c r="AQ42" s="2"/>
      <c r="AR42" s="2">
        <v>5</v>
      </c>
      <c r="AS42" s="2">
        <v>8</v>
      </c>
      <c r="AT42" s="2">
        <v>8</v>
      </c>
      <c r="AU42" s="2"/>
      <c r="AV42" s="2"/>
      <c r="AW42" s="2"/>
      <c r="AX42" s="2">
        <f>6*2</f>
        <v>12</v>
      </c>
      <c r="AY42" s="2"/>
      <c r="AZ42" s="3"/>
      <c r="BA42" s="4">
        <f t="shared" si="1"/>
        <v>143</v>
      </c>
      <c r="BB42" s="39"/>
      <c r="BC42" s="39"/>
      <c r="BD42" s="39"/>
      <c r="BE42" s="39"/>
    </row>
    <row r="43" spans="1:57" x14ac:dyDescent="0.2">
      <c r="A43" s="1" t="s">
        <v>90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>
        <v>3</v>
      </c>
      <c r="AD43" s="2">
        <v>3</v>
      </c>
      <c r="AE43" s="2"/>
      <c r="AF43" s="2"/>
      <c r="AG43" s="2">
        <v>3</v>
      </c>
      <c r="AH43" s="2"/>
      <c r="AI43" s="2"/>
      <c r="AJ43" s="40">
        <v>3</v>
      </c>
      <c r="AK43" s="2"/>
      <c r="AL43" s="2"/>
      <c r="AM43" s="2"/>
      <c r="AN43" s="2"/>
      <c r="AO43" s="2">
        <v>3</v>
      </c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3"/>
      <c r="BA43" s="4">
        <f t="shared" si="1"/>
        <v>15</v>
      </c>
      <c r="BB43" s="39"/>
      <c r="BC43" s="39"/>
      <c r="BD43" s="39"/>
      <c r="BE43" s="39"/>
    </row>
    <row r="44" spans="1:57" x14ac:dyDescent="0.2">
      <c r="A44" s="1" t="s">
        <v>91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>
        <v>2</v>
      </c>
      <c r="AD44" s="2"/>
      <c r="AE44" s="2"/>
      <c r="AF44" s="2"/>
      <c r="AG44" s="2"/>
      <c r="AH44" s="2"/>
      <c r="AI44" s="2"/>
      <c r="AJ44" s="40">
        <v>10</v>
      </c>
      <c r="AK44" s="2"/>
      <c r="AL44" s="2"/>
      <c r="AM44" s="2"/>
      <c r="AN44" s="2"/>
      <c r="AO44" s="2"/>
      <c r="AP44" s="2"/>
      <c r="AQ44" s="2"/>
      <c r="AR44" s="2"/>
      <c r="AS44" s="2"/>
      <c r="AT44" s="2">
        <f>40+10</f>
        <v>50</v>
      </c>
      <c r="AU44" s="2"/>
      <c r="AV44" s="2"/>
      <c r="AW44" s="2"/>
      <c r="AX44" s="2"/>
      <c r="AY44" s="2">
        <v>2</v>
      </c>
      <c r="AZ44" s="3"/>
      <c r="BA44" s="4">
        <f t="shared" si="1"/>
        <v>64</v>
      </c>
      <c r="BB44" s="39"/>
      <c r="BC44" s="39"/>
      <c r="BD44" s="39"/>
      <c r="BE44" s="39"/>
    </row>
    <row r="45" spans="1:57" ht="38.25" x14ac:dyDescent="0.2">
      <c r="A45" s="1" t="s">
        <v>92</v>
      </c>
      <c r="B45" s="2"/>
      <c r="C45" s="2"/>
      <c r="D45" s="2">
        <v>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>
        <v>2</v>
      </c>
      <c r="AD45" s="2"/>
      <c r="AE45" s="2"/>
      <c r="AF45" s="2"/>
      <c r="AG45" s="2"/>
      <c r="AH45" s="2"/>
      <c r="AI45" s="2"/>
      <c r="AJ45" s="40"/>
      <c r="AK45" s="2"/>
      <c r="AL45" s="2"/>
      <c r="AM45" s="2"/>
      <c r="AN45" s="2"/>
      <c r="AO45" s="2"/>
      <c r="AP45" s="2"/>
      <c r="AQ45" s="2"/>
      <c r="AR45" s="2"/>
      <c r="AS45" s="2"/>
      <c r="AT45" s="2">
        <v>40</v>
      </c>
      <c r="AU45" s="2"/>
      <c r="AV45" s="2"/>
      <c r="AW45" s="2"/>
      <c r="AX45" s="2"/>
      <c r="AY45" s="2">
        <v>2</v>
      </c>
      <c r="AZ45" s="3"/>
      <c r="BA45" s="4">
        <f t="shared" si="1"/>
        <v>45</v>
      </c>
      <c r="BB45" s="39"/>
      <c r="BC45" s="39"/>
      <c r="BD45" s="39"/>
      <c r="BE45" s="39"/>
    </row>
    <row r="46" spans="1:57" ht="25.5" x14ac:dyDescent="0.2">
      <c r="A46" s="1" t="s">
        <v>93</v>
      </c>
      <c r="B46" s="2">
        <v>60</v>
      </c>
      <c r="C46" s="2"/>
      <c r="D46" s="2">
        <v>15</v>
      </c>
      <c r="E46" s="2"/>
      <c r="F46" s="2">
        <v>5</v>
      </c>
      <c r="G46" s="2">
        <v>5</v>
      </c>
      <c r="H46" s="2">
        <v>8</v>
      </c>
      <c r="I46" s="2">
        <v>5</v>
      </c>
      <c r="J46" s="2">
        <v>10</v>
      </c>
      <c r="K46" s="2">
        <v>5</v>
      </c>
      <c r="L46" s="2">
        <v>5</v>
      </c>
      <c r="M46" s="2">
        <v>5</v>
      </c>
      <c r="N46" s="2">
        <v>10</v>
      </c>
      <c r="O46" s="2">
        <v>4</v>
      </c>
      <c r="P46" s="2"/>
      <c r="Q46" s="2">
        <v>8</v>
      </c>
      <c r="R46" s="2">
        <v>8</v>
      </c>
      <c r="S46" s="2">
        <v>10</v>
      </c>
      <c r="T46" s="2"/>
      <c r="U46" s="2">
        <v>60</v>
      </c>
      <c r="V46" s="2">
        <v>30</v>
      </c>
      <c r="W46" s="2">
        <v>30</v>
      </c>
      <c r="X46" s="2">
        <v>17</v>
      </c>
      <c r="Y46" s="2">
        <v>30</v>
      </c>
      <c r="Z46" s="2">
        <v>60</v>
      </c>
      <c r="AA46" s="2">
        <v>40</v>
      </c>
      <c r="AB46" s="2"/>
      <c r="AC46" s="2"/>
      <c r="AD46" s="2"/>
      <c r="AE46" s="2"/>
      <c r="AF46" s="2"/>
      <c r="AG46" s="2"/>
      <c r="AH46" s="2"/>
      <c r="AI46" s="2"/>
      <c r="AJ46" s="40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>
        <v>100</v>
      </c>
      <c r="AW46" s="2">
        <v>50</v>
      </c>
      <c r="AX46" s="2"/>
      <c r="AY46" s="2"/>
      <c r="AZ46" s="3"/>
      <c r="BA46" s="4">
        <f t="shared" si="1"/>
        <v>580</v>
      </c>
      <c r="BB46" s="39"/>
      <c r="BC46" s="39"/>
      <c r="BD46" s="39"/>
      <c r="BE46" s="39"/>
    </row>
    <row r="47" spans="1:57" ht="25.5" x14ac:dyDescent="0.2">
      <c r="A47" s="1" t="s">
        <v>94</v>
      </c>
      <c r="B47" s="2">
        <v>80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40"/>
      <c r="AK47" s="2"/>
      <c r="AL47" s="2"/>
      <c r="AM47" s="2"/>
      <c r="AN47" s="2"/>
      <c r="AO47" s="2"/>
      <c r="AP47" s="2"/>
      <c r="AQ47" s="2"/>
      <c r="AR47" s="2"/>
      <c r="AS47" s="2"/>
      <c r="AT47" s="2">
        <v>500</v>
      </c>
      <c r="AU47" s="2">
        <v>400</v>
      </c>
      <c r="AV47" s="2"/>
      <c r="AW47" s="2">
        <v>150</v>
      </c>
      <c r="AX47" s="2"/>
      <c r="AY47" s="2"/>
      <c r="AZ47" s="3"/>
      <c r="BA47" s="4">
        <f t="shared" si="1"/>
        <v>1130</v>
      </c>
      <c r="BB47" s="39"/>
      <c r="BC47" s="39"/>
      <c r="BD47" s="39"/>
      <c r="BE47" s="39"/>
    </row>
    <row r="48" spans="1:57" ht="25.5" x14ac:dyDescent="0.2">
      <c r="A48" s="1" t="s">
        <v>95</v>
      </c>
      <c r="B48" s="2">
        <f>4+13</f>
        <v>17</v>
      </c>
      <c r="C48" s="2"/>
      <c r="D48" s="2">
        <v>1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>
        <v>1</v>
      </c>
      <c r="U48" s="2">
        <v>2</v>
      </c>
      <c r="V48" s="2">
        <v>1</v>
      </c>
      <c r="W48" s="2">
        <v>1</v>
      </c>
      <c r="X48" s="2">
        <v>1</v>
      </c>
      <c r="Y48" s="2">
        <v>1</v>
      </c>
      <c r="Z48" s="2">
        <f>1+1</f>
        <v>2</v>
      </c>
      <c r="AA48" s="2">
        <f>1+2</f>
        <v>3</v>
      </c>
      <c r="AB48" s="2">
        <v>1</v>
      </c>
      <c r="AC48" s="2"/>
      <c r="AD48" s="2">
        <v>22</v>
      </c>
      <c r="AE48" s="2"/>
      <c r="AF48" s="2"/>
      <c r="AG48" s="2"/>
      <c r="AH48" s="2"/>
      <c r="AI48" s="2"/>
      <c r="AJ48" s="40"/>
      <c r="AK48" s="2"/>
      <c r="AL48" s="2"/>
      <c r="AM48" s="2"/>
      <c r="AN48" s="2"/>
      <c r="AO48" s="2">
        <v>25</v>
      </c>
      <c r="AP48" s="2"/>
      <c r="AQ48" s="2"/>
      <c r="AR48" s="2"/>
      <c r="AS48" s="2"/>
      <c r="AT48" s="2"/>
      <c r="AU48" s="2">
        <v>40</v>
      </c>
      <c r="AV48" s="2">
        <v>15</v>
      </c>
      <c r="AW48" s="2">
        <v>11</v>
      </c>
      <c r="AX48" s="2"/>
      <c r="AY48" s="2"/>
      <c r="AZ48" s="3"/>
      <c r="BA48" s="4">
        <f t="shared" si="1"/>
        <v>144</v>
      </c>
      <c r="BB48" s="39"/>
      <c r="BC48" s="39"/>
      <c r="BD48" s="39"/>
      <c r="BE48" s="39"/>
    </row>
    <row r="49" spans="1:57" ht="25.5" x14ac:dyDescent="0.2">
      <c r="A49" s="1" t="s">
        <v>96</v>
      </c>
      <c r="B49" s="2"/>
      <c r="C49" s="2"/>
      <c r="D49" s="2">
        <v>1</v>
      </c>
      <c r="E49" s="2"/>
      <c r="F49" s="2"/>
      <c r="G49" s="2"/>
      <c r="H49" s="2"/>
      <c r="I49" s="2"/>
      <c r="J49" s="2"/>
      <c r="K49" s="2"/>
      <c r="L49" s="2"/>
      <c r="M49" s="2"/>
      <c r="N49" s="2">
        <v>1</v>
      </c>
      <c r="O49" s="2"/>
      <c r="P49" s="2"/>
      <c r="Q49" s="2"/>
      <c r="R49" s="2"/>
      <c r="S49" s="2">
        <v>1</v>
      </c>
      <c r="T49" s="2"/>
      <c r="U49" s="2"/>
      <c r="V49" s="2">
        <v>3</v>
      </c>
      <c r="W49" s="2">
        <v>3</v>
      </c>
      <c r="X49" s="2"/>
      <c r="Y49" s="2">
        <v>3</v>
      </c>
      <c r="Z49" s="2"/>
      <c r="AA49" s="2">
        <v>12</v>
      </c>
      <c r="AB49" s="2">
        <v>2</v>
      </c>
      <c r="AC49" s="2"/>
      <c r="AD49" s="2"/>
      <c r="AE49" s="2"/>
      <c r="AF49" s="2"/>
      <c r="AG49" s="2"/>
      <c r="AH49" s="2"/>
      <c r="AI49" s="2"/>
      <c r="AJ49" s="40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>
        <v>36</v>
      </c>
      <c r="AV49" s="2">
        <v>18</v>
      </c>
      <c r="AW49" s="2"/>
      <c r="AX49" s="2"/>
      <c r="AY49" s="2"/>
      <c r="AZ49" s="3"/>
      <c r="BA49" s="4">
        <f t="shared" si="1"/>
        <v>80</v>
      </c>
      <c r="BB49" s="39"/>
      <c r="BC49" s="39"/>
      <c r="BD49" s="39"/>
      <c r="BE49" s="39"/>
    </row>
    <row r="50" spans="1:57" x14ac:dyDescent="0.2">
      <c r="A50" s="1" t="s">
        <v>97</v>
      </c>
      <c r="B50" s="2">
        <v>13</v>
      </c>
      <c r="C50" s="2">
        <v>15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v>2</v>
      </c>
      <c r="V50" s="2">
        <v>2</v>
      </c>
      <c r="W50" s="2">
        <v>2</v>
      </c>
      <c r="X50" s="2">
        <v>1</v>
      </c>
      <c r="Y50" s="2">
        <v>2</v>
      </c>
      <c r="Z50" s="2">
        <v>3</v>
      </c>
      <c r="AA50" s="2">
        <v>5</v>
      </c>
      <c r="AB50" s="2">
        <v>1</v>
      </c>
      <c r="AC50" s="2"/>
      <c r="AD50" s="2"/>
      <c r="AE50" s="2"/>
      <c r="AF50" s="2"/>
      <c r="AG50" s="2"/>
      <c r="AH50" s="2"/>
      <c r="AI50" s="2"/>
      <c r="AJ50" s="40"/>
      <c r="AK50" s="2"/>
      <c r="AL50" s="2"/>
      <c r="AM50" s="2"/>
      <c r="AN50" s="2"/>
      <c r="AO50" s="2"/>
      <c r="AP50" s="2"/>
      <c r="AQ50" s="2"/>
      <c r="AR50" s="2"/>
      <c r="AS50" s="2"/>
      <c r="AT50" s="2">
        <v>1</v>
      </c>
      <c r="AU50" s="2">
        <v>5</v>
      </c>
      <c r="AV50" s="2">
        <v>3</v>
      </c>
      <c r="AW50" s="2">
        <v>10</v>
      </c>
      <c r="AX50" s="2"/>
      <c r="AY50" s="2"/>
      <c r="AZ50" s="3"/>
      <c r="BA50" s="4">
        <f t="shared" si="1"/>
        <v>65</v>
      </c>
      <c r="BB50" s="39"/>
      <c r="BC50" s="39"/>
      <c r="BD50" s="39"/>
      <c r="BE50" s="39"/>
    </row>
    <row r="51" spans="1:57" x14ac:dyDescent="0.2">
      <c r="A51" s="6" t="s">
        <v>98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40"/>
      <c r="AK51" s="2"/>
      <c r="AL51" s="2"/>
      <c r="AM51" s="2"/>
      <c r="AN51" s="2"/>
      <c r="AO51" s="2"/>
      <c r="AP51" s="2"/>
      <c r="AQ51" s="2"/>
      <c r="AR51" s="2"/>
      <c r="AS51" s="2"/>
      <c r="AT51" s="2">
        <v>1</v>
      </c>
      <c r="AU51" s="2"/>
      <c r="AV51" s="2"/>
      <c r="AW51" s="2">
        <v>1</v>
      </c>
      <c r="AX51" s="2"/>
      <c r="AY51" s="2"/>
      <c r="AZ51" s="3">
        <v>2</v>
      </c>
      <c r="BA51" s="4">
        <f t="shared" si="1"/>
        <v>4</v>
      </c>
      <c r="BB51" s="39"/>
      <c r="BC51" s="39"/>
      <c r="BD51" s="39"/>
      <c r="BE51" s="39"/>
    </row>
    <row r="52" spans="1:57" x14ac:dyDescent="0.2">
      <c r="A52" s="1" t="s">
        <v>99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>
        <v>36</v>
      </c>
      <c r="V52" s="7"/>
      <c r="W52" s="7"/>
      <c r="X52" s="7"/>
      <c r="Y52" s="7"/>
      <c r="Z52" s="7"/>
      <c r="AA52" s="7"/>
      <c r="AB52" s="7"/>
      <c r="AC52" s="2"/>
      <c r="AD52" s="2"/>
      <c r="AE52" s="2"/>
      <c r="AF52" s="2"/>
      <c r="AG52" s="2"/>
      <c r="AH52" s="2"/>
      <c r="AI52" s="2"/>
      <c r="AJ52" s="40">
        <v>12</v>
      </c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8"/>
      <c r="AX52" s="2">
        <v>6</v>
      </c>
      <c r="AY52" s="2"/>
      <c r="AZ52" s="34"/>
      <c r="BA52" s="4">
        <f t="shared" si="1"/>
        <v>54</v>
      </c>
      <c r="BB52" s="39"/>
      <c r="BC52" s="39"/>
      <c r="BD52" s="39"/>
      <c r="BE52" s="39"/>
    </row>
    <row r="53" spans="1:57" x14ac:dyDescent="0.2">
      <c r="A53" s="1" t="s">
        <v>100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40"/>
      <c r="AK53" s="2"/>
      <c r="AL53" s="2"/>
      <c r="AM53" s="2"/>
      <c r="AN53" s="2"/>
      <c r="AO53" s="2"/>
      <c r="AP53" s="2"/>
      <c r="AQ53" s="2"/>
      <c r="AR53" s="2"/>
      <c r="AS53" s="2"/>
      <c r="AT53" s="2">
        <v>24</v>
      </c>
      <c r="AU53" s="2"/>
      <c r="AV53" s="2"/>
      <c r="AW53" s="2">
        <v>24</v>
      </c>
      <c r="AX53" s="2"/>
      <c r="AY53" s="2"/>
      <c r="AZ53" s="3">
        <f>2*24</f>
        <v>48</v>
      </c>
      <c r="BA53" s="4">
        <f t="shared" si="1"/>
        <v>96</v>
      </c>
      <c r="BB53" s="39"/>
      <c r="BC53" s="39"/>
      <c r="BD53" s="39"/>
      <c r="BE53" s="39"/>
    </row>
    <row r="54" spans="1:57" x14ac:dyDescent="0.2">
      <c r="A54" s="1" t="s">
        <v>101</v>
      </c>
      <c r="B54" s="2"/>
      <c r="C54" s="2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2"/>
      <c r="U54" s="9">
        <v>30</v>
      </c>
      <c r="V54" s="9">
        <v>18</v>
      </c>
      <c r="W54" s="9">
        <v>18</v>
      </c>
      <c r="X54" s="9">
        <v>12</v>
      </c>
      <c r="Y54" s="9">
        <v>18</v>
      </c>
      <c r="Z54" s="9">
        <v>30</v>
      </c>
      <c r="AA54" s="9">
        <v>40</v>
      </c>
      <c r="AB54" s="9">
        <v>20</v>
      </c>
      <c r="AC54" s="2"/>
      <c r="AD54" s="9">
        <v>40</v>
      </c>
      <c r="AE54" s="9">
        <v>40</v>
      </c>
      <c r="AF54" s="9">
        <v>27</v>
      </c>
      <c r="AG54" s="9"/>
      <c r="AH54" s="9">
        <v>40</v>
      </c>
      <c r="AI54" s="9">
        <v>40</v>
      </c>
      <c r="AJ54" s="9">
        <v>40</v>
      </c>
      <c r="AK54" s="9">
        <v>40</v>
      </c>
      <c r="AL54" s="9">
        <v>40</v>
      </c>
      <c r="AM54" s="9">
        <v>40</v>
      </c>
      <c r="AN54" s="9"/>
      <c r="AO54" s="10"/>
      <c r="AP54" s="9">
        <v>20</v>
      </c>
      <c r="AQ54" s="9"/>
      <c r="AR54" s="9">
        <v>25</v>
      </c>
      <c r="AS54" s="9">
        <v>40</v>
      </c>
      <c r="AT54" s="9">
        <v>40</v>
      </c>
      <c r="AU54" s="9"/>
      <c r="AV54" s="9"/>
      <c r="AW54" s="11"/>
      <c r="AX54" s="9">
        <v>60</v>
      </c>
      <c r="AY54" s="9"/>
      <c r="AZ54" s="12"/>
      <c r="BA54" s="4">
        <f t="shared" si="1"/>
        <v>718</v>
      </c>
      <c r="BB54" s="39"/>
      <c r="BC54" s="39"/>
      <c r="BD54" s="39"/>
      <c r="BE54" s="39"/>
    </row>
    <row r="55" spans="1:57" x14ac:dyDescent="0.2">
      <c r="A55" s="1" t="s">
        <v>102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>
        <v>2</v>
      </c>
      <c r="AD55" s="2"/>
      <c r="AE55" s="2"/>
      <c r="AF55" s="2"/>
      <c r="AG55" s="2"/>
      <c r="AH55" s="2"/>
      <c r="AI55" s="2"/>
      <c r="AJ55" s="40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3"/>
      <c r="BA55" s="4">
        <f t="shared" si="1"/>
        <v>2</v>
      </c>
      <c r="BB55" s="39"/>
      <c r="BC55" s="39"/>
      <c r="BD55" s="39"/>
      <c r="BE55" s="39"/>
    </row>
    <row r="56" spans="1:57" x14ac:dyDescent="0.2">
      <c r="A56" s="6" t="s">
        <v>103</v>
      </c>
      <c r="B56" s="2"/>
      <c r="C56" s="9"/>
      <c r="D56" s="9">
        <v>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2">
        <v>2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>
        <v>6</v>
      </c>
      <c r="AV56" s="9">
        <v>4</v>
      </c>
      <c r="AW56" s="9">
        <v>1</v>
      </c>
      <c r="AX56" s="9"/>
      <c r="AY56" s="9">
        <f>1+4</f>
        <v>5</v>
      </c>
      <c r="AZ56" s="13"/>
      <c r="BA56" s="4">
        <f t="shared" si="1"/>
        <v>19</v>
      </c>
      <c r="BB56" s="39"/>
      <c r="BC56" s="39"/>
      <c r="BD56" s="39"/>
      <c r="BE56" s="39"/>
    </row>
    <row r="57" spans="1:57" x14ac:dyDescent="0.2">
      <c r="A57" s="1" t="s">
        <v>104</v>
      </c>
      <c r="B57" s="9">
        <v>100</v>
      </c>
      <c r="C57" s="9">
        <v>200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>
        <v>20</v>
      </c>
      <c r="V57" s="9">
        <v>40</v>
      </c>
      <c r="W57" s="9">
        <v>40</v>
      </c>
      <c r="X57" s="9">
        <v>20</v>
      </c>
      <c r="Y57" s="9">
        <v>40</v>
      </c>
      <c r="Z57" s="9">
        <v>75</v>
      </c>
      <c r="AA57" s="9">
        <v>105</v>
      </c>
      <c r="AB57" s="9">
        <v>20</v>
      </c>
      <c r="AC57" s="9"/>
      <c r="AD57" s="9">
        <v>80</v>
      </c>
      <c r="AE57" s="9">
        <v>80</v>
      </c>
      <c r="AF57" s="9">
        <v>80</v>
      </c>
      <c r="AG57" s="9">
        <v>80</v>
      </c>
      <c r="AH57" s="9">
        <v>80</v>
      </c>
      <c r="AI57" s="9">
        <v>80</v>
      </c>
      <c r="AJ57" s="9">
        <v>80</v>
      </c>
      <c r="AK57" s="9">
        <v>80</v>
      </c>
      <c r="AL57" s="9">
        <v>80</v>
      </c>
      <c r="AM57" s="9">
        <v>80</v>
      </c>
      <c r="AN57" s="9">
        <v>240</v>
      </c>
      <c r="AO57" s="9">
        <v>80</v>
      </c>
      <c r="AP57" s="9">
        <v>30</v>
      </c>
      <c r="AQ57" s="9">
        <v>50</v>
      </c>
      <c r="AR57" s="9">
        <v>50</v>
      </c>
      <c r="AS57" s="9"/>
      <c r="AT57" s="9">
        <v>120</v>
      </c>
      <c r="AU57" s="9">
        <v>400</v>
      </c>
      <c r="AV57" s="9">
        <v>100</v>
      </c>
      <c r="AW57" s="9"/>
      <c r="AX57" s="9">
        <v>400</v>
      </c>
      <c r="AY57" s="9"/>
      <c r="AZ57" s="13"/>
      <c r="BA57" s="4">
        <f t="shared" si="1"/>
        <v>2930</v>
      </c>
      <c r="BB57" s="39"/>
      <c r="BC57" s="39"/>
      <c r="BD57" s="39"/>
      <c r="BE57" s="39"/>
    </row>
    <row r="58" spans="1:57" x14ac:dyDescent="0.2">
      <c r="A58" s="1" t="s">
        <v>105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>
        <v>28</v>
      </c>
      <c r="AX58" s="9"/>
      <c r="AY58" s="9"/>
      <c r="AZ58" s="13"/>
      <c r="BA58" s="4">
        <f t="shared" si="1"/>
        <v>28</v>
      </c>
      <c r="BB58" s="39"/>
      <c r="BC58" s="39"/>
      <c r="BD58" s="39"/>
      <c r="BE58" s="39"/>
    </row>
    <row r="59" spans="1:57" x14ac:dyDescent="0.2">
      <c r="A59" s="1" t="s">
        <v>106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40"/>
      <c r="AK59" s="2"/>
      <c r="AL59" s="2"/>
      <c r="AM59" s="2"/>
      <c r="AN59" s="2"/>
      <c r="AO59" s="2"/>
      <c r="AP59" s="2"/>
      <c r="AQ59" s="2"/>
      <c r="AR59" s="2"/>
      <c r="AS59" s="2"/>
      <c r="AT59" s="2">
        <v>8</v>
      </c>
      <c r="AU59" s="2"/>
      <c r="AV59" s="2"/>
      <c r="AW59" s="2">
        <v>8</v>
      </c>
      <c r="AX59" s="2"/>
      <c r="AY59" s="2"/>
      <c r="AZ59" s="3">
        <v>16</v>
      </c>
      <c r="BA59" s="4">
        <f t="shared" si="1"/>
        <v>32</v>
      </c>
      <c r="BB59" s="39"/>
      <c r="BC59" s="39"/>
      <c r="BD59" s="39"/>
      <c r="BE59" s="39"/>
    </row>
    <row r="60" spans="1:57" x14ac:dyDescent="0.2">
      <c r="A60" s="1" t="s">
        <v>107</v>
      </c>
      <c r="B60" s="9">
        <v>12</v>
      </c>
      <c r="C60" s="9"/>
      <c r="D60" s="9">
        <v>2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>
        <v>36</v>
      </c>
      <c r="U60" s="9"/>
      <c r="V60" s="9"/>
      <c r="W60" s="9"/>
      <c r="X60" s="9"/>
      <c r="Y60" s="9"/>
      <c r="Z60" s="9"/>
      <c r="AA60" s="9"/>
      <c r="AB60" s="9"/>
      <c r="AC60" s="9">
        <f>6+6+6</f>
        <v>18</v>
      </c>
      <c r="AD60" s="9"/>
      <c r="AE60" s="9"/>
      <c r="AF60" s="9"/>
      <c r="AG60" s="9"/>
      <c r="AH60" s="9"/>
      <c r="AI60" s="9"/>
      <c r="AJ60" s="9">
        <v>24</v>
      </c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>
        <f>3*6</f>
        <v>18</v>
      </c>
      <c r="AY60" s="9">
        <v>6</v>
      </c>
      <c r="AZ60" s="10"/>
      <c r="BA60" s="4">
        <f t="shared" si="1"/>
        <v>116</v>
      </c>
      <c r="BB60" s="39"/>
      <c r="BC60" s="39"/>
      <c r="BD60" s="39"/>
      <c r="BE60" s="39"/>
    </row>
    <row r="61" spans="1:57" x14ac:dyDescent="0.2">
      <c r="A61" s="1" t="s">
        <v>108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>
        <v>2</v>
      </c>
      <c r="AD61" s="2"/>
      <c r="AE61" s="2"/>
      <c r="AF61" s="2"/>
      <c r="AG61" s="2"/>
      <c r="AH61" s="2"/>
      <c r="AI61" s="2"/>
      <c r="AJ61" s="40">
        <v>3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3"/>
      <c r="BA61" s="4">
        <f t="shared" si="1"/>
        <v>5</v>
      </c>
      <c r="BB61" s="39"/>
      <c r="BC61" s="39"/>
      <c r="BD61" s="39"/>
      <c r="BE61" s="39"/>
    </row>
    <row r="62" spans="1:57" x14ac:dyDescent="0.2">
      <c r="A62" s="5" t="s">
        <v>109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40"/>
      <c r="AK62" s="2"/>
      <c r="AL62" s="2"/>
      <c r="AM62" s="2"/>
      <c r="AN62" s="2"/>
      <c r="AO62" s="2"/>
      <c r="AP62" s="2"/>
      <c r="AQ62" s="2"/>
      <c r="AR62" s="2"/>
      <c r="AS62" s="2"/>
      <c r="AT62" s="2">
        <v>2</v>
      </c>
      <c r="AU62" s="2"/>
      <c r="AV62" s="2"/>
      <c r="AW62" s="2">
        <v>2</v>
      </c>
      <c r="AX62" s="2"/>
      <c r="AY62" s="2"/>
      <c r="AZ62" s="3">
        <f>2*2</f>
        <v>4</v>
      </c>
      <c r="BA62" s="4">
        <f t="shared" si="1"/>
        <v>8</v>
      </c>
      <c r="BB62" s="39"/>
      <c r="BC62" s="39"/>
      <c r="BD62" s="39"/>
      <c r="BE62" s="39"/>
    </row>
    <row r="63" spans="1:57" x14ac:dyDescent="0.2">
      <c r="A63" s="1" t="s">
        <v>110</v>
      </c>
      <c r="B63" s="9"/>
      <c r="C63" s="9"/>
      <c r="D63" s="9">
        <v>2</v>
      </c>
      <c r="E63" s="9"/>
      <c r="F63" s="9"/>
      <c r="G63" s="9"/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/>
      <c r="R63" s="9"/>
      <c r="S63" s="9">
        <v>1</v>
      </c>
      <c r="T63" s="9"/>
      <c r="U63" s="9">
        <v>2</v>
      </c>
      <c r="V63" s="9">
        <v>1</v>
      </c>
      <c r="W63" s="9">
        <v>1</v>
      </c>
      <c r="X63" s="9">
        <v>1</v>
      </c>
      <c r="Y63" s="9">
        <v>1</v>
      </c>
      <c r="Z63" s="9">
        <v>2</v>
      </c>
      <c r="AA63" s="9">
        <v>2</v>
      </c>
      <c r="AB63" s="9">
        <v>1</v>
      </c>
      <c r="AC63" s="9">
        <v>1</v>
      </c>
      <c r="AD63" s="9">
        <v>2</v>
      </c>
      <c r="AE63" s="9">
        <v>2</v>
      </c>
      <c r="AF63" s="9">
        <v>2</v>
      </c>
      <c r="AG63" s="9"/>
      <c r="AH63" s="9">
        <v>2</v>
      </c>
      <c r="AI63" s="9">
        <v>2</v>
      </c>
      <c r="AJ63" s="9">
        <v>5</v>
      </c>
      <c r="AK63" s="9">
        <v>2</v>
      </c>
      <c r="AL63" s="9">
        <v>2</v>
      </c>
      <c r="AM63" s="9">
        <v>2</v>
      </c>
      <c r="AN63" s="9"/>
      <c r="AO63" s="9"/>
      <c r="AP63" s="9">
        <v>2</v>
      </c>
      <c r="AQ63" s="9"/>
      <c r="AR63" s="9">
        <v>2</v>
      </c>
      <c r="AS63" s="9">
        <v>2</v>
      </c>
      <c r="AT63" s="9">
        <f>2+2</f>
        <v>4</v>
      </c>
      <c r="AU63" s="9"/>
      <c r="AV63" s="9"/>
      <c r="AW63" s="9">
        <v>2</v>
      </c>
      <c r="AX63" s="9">
        <f>2*2</f>
        <v>4</v>
      </c>
      <c r="AY63" s="9">
        <v>1</v>
      </c>
      <c r="AZ63" s="13">
        <v>4</v>
      </c>
      <c r="BA63" s="4">
        <f t="shared" si="1"/>
        <v>59</v>
      </c>
      <c r="BB63" s="39"/>
      <c r="BC63" s="39"/>
      <c r="BD63" s="39"/>
      <c r="BE63" s="39"/>
    </row>
    <row r="64" spans="1:57" x14ac:dyDescent="0.2">
      <c r="A64" s="1" t="s">
        <v>111</v>
      </c>
      <c r="B64" s="9">
        <v>4</v>
      </c>
      <c r="C64" s="9"/>
      <c r="D64" s="9">
        <v>2</v>
      </c>
      <c r="E64" s="9">
        <v>1</v>
      </c>
      <c r="F64" s="9">
        <v>1</v>
      </c>
      <c r="G64" s="9">
        <v>1</v>
      </c>
      <c r="H64" s="9">
        <v>1</v>
      </c>
      <c r="I64" s="9">
        <v>1</v>
      </c>
      <c r="J64" s="9">
        <v>1</v>
      </c>
      <c r="K64" s="9">
        <v>1</v>
      </c>
      <c r="L64" s="9">
        <v>1</v>
      </c>
      <c r="M64" s="9">
        <v>1</v>
      </c>
      <c r="N64" s="9">
        <v>1</v>
      </c>
      <c r="O64" s="9">
        <v>1</v>
      </c>
      <c r="P64" s="9">
        <v>1</v>
      </c>
      <c r="Q64" s="9">
        <v>1</v>
      </c>
      <c r="R64" s="9">
        <v>1</v>
      </c>
      <c r="S64" s="9">
        <v>1</v>
      </c>
      <c r="T64" s="9">
        <v>4</v>
      </c>
      <c r="U64" s="9">
        <f>1+1</f>
        <v>2</v>
      </c>
      <c r="V64" s="9">
        <f>1+1</f>
        <v>2</v>
      </c>
      <c r="W64" s="9">
        <f>1+1</f>
        <v>2</v>
      </c>
      <c r="X64" s="9">
        <v>1</v>
      </c>
      <c r="Y64" s="9">
        <v>1</v>
      </c>
      <c r="Z64" s="9">
        <f>1+1</f>
        <v>2</v>
      </c>
      <c r="AA64" s="9">
        <f>1+2</f>
        <v>3</v>
      </c>
      <c r="AB64" s="9">
        <v>1</v>
      </c>
      <c r="AC64" s="9">
        <v>1</v>
      </c>
      <c r="AD64" s="9">
        <v>32</v>
      </c>
      <c r="AE64" s="9">
        <v>1</v>
      </c>
      <c r="AF64" s="9">
        <v>1</v>
      </c>
      <c r="AG64" s="9">
        <v>40</v>
      </c>
      <c r="AH64" s="9">
        <v>1</v>
      </c>
      <c r="AI64" s="9">
        <v>1</v>
      </c>
      <c r="AJ64" s="9">
        <v>38</v>
      </c>
      <c r="AK64" s="9">
        <v>1</v>
      </c>
      <c r="AL64" s="9">
        <v>1</v>
      </c>
      <c r="AM64" s="9">
        <v>1</v>
      </c>
      <c r="AN64" s="9"/>
      <c r="AO64" s="9">
        <v>1</v>
      </c>
      <c r="AP64" s="9">
        <v>1</v>
      </c>
      <c r="AQ64" s="9"/>
      <c r="AR64" s="9">
        <v>1</v>
      </c>
      <c r="AS64" s="9">
        <v>1</v>
      </c>
      <c r="AT64" s="9">
        <f>1+30+1</f>
        <v>32</v>
      </c>
      <c r="AU64" s="9">
        <v>20</v>
      </c>
      <c r="AV64" s="9">
        <v>6</v>
      </c>
      <c r="AW64" s="9">
        <v>1</v>
      </c>
      <c r="AX64" s="9">
        <v>2</v>
      </c>
      <c r="AY64" s="9"/>
      <c r="AZ64" s="13">
        <f>2*1</f>
        <v>2</v>
      </c>
      <c r="BA64" s="4">
        <f t="shared" si="1"/>
        <v>224</v>
      </c>
      <c r="BB64" s="39"/>
      <c r="BC64" s="39"/>
      <c r="BD64" s="39"/>
      <c r="BE64" s="39"/>
    </row>
    <row r="65" spans="1:57" x14ac:dyDescent="0.2">
      <c r="A65" s="1" t="s">
        <v>112</v>
      </c>
      <c r="B65" s="9">
        <v>4</v>
      </c>
      <c r="C65" s="9"/>
      <c r="D65" s="9">
        <v>2</v>
      </c>
      <c r="E65" s="9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>
        <v>1</v>
      </c>
      <c r="L65" s="9">
        <v>1</v>
      </c>
      <c r="M65" s="9">
        <v>1</v>
      </c>
      <c r="N65" s="9">
        <v>1</v>
      </c>
      <c r="O65" s="9">
        <v>1</v>
      </c>
      <c r="P65" s="9">
        <v>1</v>
      </c>
      <c r="Q65" s="9">
        <v>1</v>
      </c>
      <c r="R65" s="9">
        <v>1</v>
      </c>
      <c r="S65" s="9">
        <v>1</v>
      </c>
      <c r="T65" s="9">
        <v>11</v>
      </c>
      <c r="U65" s="9">
        <f>2+1</f>
        <v>3</v>
      </c>
      <c r="V65" s="9">
        <f>1+1+1</f>
        <v>3</v>
      </c>
      <c r="W65" s="9">
        <f>1+1+1</f>
        <v>3</v>
      </c>
      <c r="X65" s="9">
        <v>1</v>
      </c>
      <c r="Y65" s="9">
        <f>1+1+1</f>
        <v>3</v>
      </c>
      <c r="Z65" s="9">
        <f>1+1+1</f>
        <v>3</v>
      </c>
      <c r="AA65" s="9">
        <f>1+4+1</f>
        <v>6</v>
      </c>
      <c r="AB65" s="9">
        <f>1+1</f>
        <v>2</v>
      </c>
      <c r="AC65" s="9">
        <v>1</v>
      </c>
      <c r="AD65" s="9">
        <f>1+1</f>
        <v>2</v>
      </c>
      <c r="AE65" s="9">
        <v>1</v>
      </c>
      <c r="AF65" s="9">
        <v>1</v>
      </c>
      <c r="AG65" s="9">
        <v>1</v>
      </c>
      <c r="AH65" s="9">
        <v>1</v>
      </c>
      <c r="AI65" s="9">
        <v>1</v>
      </c>
      <c r="AJ65" s="9">
        <f>1+1</f>
        <v>2</v>
      </c>
      <c r="AK65" s="9">
        <v>1</v>
      </c>
      <c r="AL65" s="9">
        <v>1</v>
      </c>
      <c r="AM65" s="9">
        <v>1</v>
      </c>
      <c r="AN65" s="9"/>
      <c r="AO65" s="9">
        <v>1</v>
      </c>
      <c r="AP65" s="9">
        <v>1</v>
      </c>
      <c r="AQ65" s="9"/>
      <c r="AR65" s="9">
        <v>1</v>
      </c>
      <c r="AS65" s="9">
        <v>1</v>
      </c>
      <c r="AT65" s="9">
        <v>2</v>
      </c>
      <c r="AU65" s="9"/>
      <c r="AV65" s="9"/>
      <c r="AW65" s="9">
        <v>12</v>
      </c>
      <c r="AX65" s="9">
        <v>2</v>
      </c>
      <c r="AY65" s="9"/>
      <c r="AZ65" s="13">
        <f>2*1</f>
        <v>2</v>
      </c>
      <c r="BA65" s="4">
        <f t="shared" si="1"/>
        <v>91</v>
      </c>
      <c r="BB65" s="39"/>
      <c r="BC65" s="39"/>
      <c r="BD65" s="39"/>
      <c r="BE65" s="39"/>
    </row>
    <row r="66" spans="1:57" x14ac:dyDescent="0.2">
      <c r="A66" s="1" t="s">
        <v>113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>
        <v>1</v>
      </c>
      <c r="AD66" s="2"/>
      <c r="AE66" s="2"/>
      <c r="AF66" s="2"/>
      <c r="AG66" s="2"/>
      <c r="AH66" s="2"/>
      <c r="AI66" s="2"/>
      <c r="AJ66" s="40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3"/>
      <c r="BA66" s="4">
        <f t="shared" si="1"/>
        <v>1</v>
      </c>
      <c r="BB66" s="39"/>
      <c r="BC66" s="39"/>
      <c r="BD66" s="39"/>
      <c r="BE66" s="39"/>
    </row>
    <row r="67" spans="1:57" x14ac:dyDescent="0.2">
      <c r="A67" s="14"/>
      <c r="B67" s="14"/>
      <c r="C67" s="1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4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5"/>
      <c r="BB67" s="39"/>
      <c r="BC67" s="39"/>
      <c r="BD67" s="39"/>
      <c r="BE67" s="39"/>
    </row>
    <row r="68" spans="1:57" x14ac:dyDescent="0.2">
      <c r="A68" s="14"/>
      <c r="B68" s="14"/>
      <c r="C68" s="1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4"/>
      <c r="U68" s="13"/>
      <c r="V68" s="13"/>
      <c r="W68" s="13"/>
      <c r="X68" s="13"/>
      <c r="Y68" s="13"/>
      <c r="Z68" s="13"/>
      <c r="AA68" s="13"/>
      <c r="AB68" s="13"/>
      <c r="AC68" s="14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39"/>
      <c r="BC68" s="39"/>
      <c r="BD68" s="39"/>
      <c r="BE68" s="39"/>
    </row>
    <row r="69" spans="1:57" x14ac:dyDescent="0.2">
      <c r="A69" s="14"/>
      <c r="B69" s="14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4"/>
      <c r="U69" s="13"/>
      <c r="V69" s="13"/>
      <c r="W69" s="13"/>
      <c r="X69" s="13"/>
      <c r="Y69" s="13"/>
      <c r="Z69" s="13"/>
      <c r="AA69" s="13"/>
      <c r="AB69" s="13"/>
      <c r="AC69" s="14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39"/>
      <c r="BC69" s="39"/>
      <c r="BD69" s="39"/>
      <c r="BE69" s="39"/>
    </row>
    <row r="75" spans="1:57" x14ac:dyDescent="0.2">
      <c r="C75" s="35"/>
      <c r="T75" s="35"/>
    </row>
    <row r="76" spans="1:57" x14ac:dyDescent="0.2">
      <c r="C76" s="35"/>
      <c r="T76" s="35"/>
    </row>
    <row r="77" spans="1:57" x14ac:dyDescent="0.2">
      <c r="C77" s="35"/>
      <c r="T77" s="35"/>
    </row>
    <row r="78" spans="1:57" x14ac:dyDescent="0.2">
      <c r="C78" s="36"/>
      <c r="T78" s="35"/>
    </row>
    <row r="79" spans="1:57" x14ac:dyDescent="0.2">
      <c r="C79" s="37"/>
      <c r="T79" s="35"/>
    </row>
    <row r="80" spans="1:57" x14ac:dyDescent="0.2">
      <c r="C80" s="37"/>
      <c r="T80" s="35"/>
    </row>
    <row r="81" spans="3:20" x14ac:dyDescent="0.2">
      <c r="C81" s="37"/>
      <c r="T81" s="35"/>
    </row>
    <row r="82" spans="3:20" x14ac:dyDescent="0.2">
      <c r="C82" s="37"/>
      <c r="T82" s="35"/>
    </row>
    <row r="83" spans="3:20" x14ac:dyDescent="0.2">
      <c r="C83" s="37"/>
      <c r="T83" s="35"/>
    </row>
    <row r="84" spans="3:20" x14ac:dyDescent="0.2">
      <c r="C84" s="37"/>
      <c r="T84" s="35"/>
    </row>
    <row r="85" spans="3:20" x14ac:dyDescent="0.2">
      <c r="C85" s="37"/>
      <c r="T85" s="35"/>
    </row>
    <row r="86" spans="3:20" x14ac:dyDescent="0.2">
      <c r="C86" s="37"/>
      <c r="T86" s="35"/>
    </row>
    <row r="87" spans="3:20" x14ac:dyDescent="0.2">
      <c r="C87" s="37"/>
      <c r="T87" s="35"/>
    </row>
    <row r="88" spans="3:20" x14ac:dyDescent="0.2">
      <c r="C88" s="37"/>
      <c r="T88" s="35"/>
    </row>
    <row r="89" spans="3:20" x14ac:dyDescent="0.2">
      <c r="C89" s="37"/>
      <c r="T89" s="35"/>
    </row>
    <row r="90" spans="3:20" x14ac:dyDescent="0.2">
      <c r="C90" s="38"/>
      <c r="T90" s="35"/>
    </row>
    <row r="91" spans="3:20" x14ac:dyDescent="0.2">
      <c r="C91" s="35"/>
      <c r="T91" s="35"/>
    </row>
    <row r="92" spans="3:20" x14ac:dyDescent="0.2">
      <c r="C92" s="35"/>
      <c r="T92" s="35"/>
    </row>
  </sheetData>
  <sheetProtection algorithmName="SHA-512" hashValue="tlJN/S8GMg4QNh4wRUoPIkFwnVgT1ghmzc1DvDbwgwqvv8zT7/BkMmyWtdnc7NKWZMxaPB1z8gH2bX6Fh3OFIA==" saltValue="p2QTlltcmM6ckNxTqeo7pQ==" spinCount="100000" sheet="1" objects="1" scenarios="1"/>
  <autoFilter ref="A4:BA66" xr:uid="{A269284A-B93B-4960-A40E-DC81A77196D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F8E6-1140-4CC9-81A0-8C4F161AE5BE}">
  <dimension ref="C2:D64"/>
  <sheetViews>
    <sheetView topLeftCell="A6" workbookViewId="0">
      <selection activeCell="C70" sqref="C70"/>
    </sheetView>
  </sheetViews>
  <sheetFormatPr baseColWidth="10" defaultRowHeight="15" x14ac:dyDescent="0.25"/>
  <cols>
    <col min="3" max="3" width="79.85546875" customWidth="1"/>
  </cols>
  <sheetData>
    <row r="2" spans="3:4" x14ac:dyDescent="0.25">
      <c r="C2" s="32" t="s">
        <v>0</v>
      </c>
      <c r="D2" s="32" t="s">
        <v>114</v>
      </c>
    </row>
    <row r="3" spans="3:4" x14ac:dyDescent="0.25">
      <c r="C3" s="1" t="s">
        <v>52</v>
      </c>
      <c r="D3" s="4">
        <v>39</v>
      </c>
    </row>
    <row r="4" spans="3:4" x14ac:dyDescent="0.25">
      <c r="C4" s="1" t="s">
        <v>53</v>
      </c>
      <c r="D4" s="4">
        <v>3</v>
      </c>
    </row>
    <row r="5" spans="3:4" x14ac:dyDescent="0.25">
      <c r="C5" s="5" t="s">
        <v>54</v>
      </c>
      <c r="D5" s="4">
        <v>12</v>
      </c>
    </row>
    <row r="6" spans="3:4" x14ac:dyDescent="0.25">
      <c r="C6" s="1" t="s">
        <v>55</v>
      </c>
      <c r="D6" s="4">
        <v>1</v>
      </c>
    </row>
    <row r="7" spans="3:4" x14ac:dyDescent="0.25">
      <c r="C7" s="1" t="s">
        <v>56</v>
      </c>
      <c r="D7" s="4">
        <v>200</v>
      </c>
    </row>
    <row r="8" spans="3:4" x14ac:dyDescent="0.25">
      <c r="C8" s="1" t="s">
        <v>57</v>
      </c>
      <c r="D8" s="4">
        <v>27</v>
      </c>
    </row>
    <row r="9" spans="3:4" x14ac:dyDescent="0.25">
      <c r="C9" s="1" t="s">
        <v>58</v>
      </c>
      <c r="D9" s="4">
        <v>5</v>
      </c>
    </row>
    <row r="10" spans="3:4" x14ac:dyDescent="0.25">
      <c r="C10" s="1" t="s">
        <v>59</v>
      </c>
      <c r="D10" s="4">
        <v>1</v>
      </c>
    </row>
    <row r="11" spans="3:4" x14ac:dyDescent="0.25">
      <c r="C11" s="1" t="s">
        <v>60</v>
      </c>
      <c r="D11" s="4">
        <v>93</v>
      </c>
    </row>
    <row r="12" spans="3:4" x14ac:dyDescent="0.25">
      <c r="C12" s="5" t="s">
        <v>61</v>
      </c>
      <c r="D12" s="4">
        <v>24</v>
      </c>
    </row>
    <row r="13" spans="3:4" x14ac:dyDescent="0.25">
      <c r="C13" s="1" t="s">
        <v>62</v>
      </c>
      <c r="D13" s="4">
        <v>98</v>
      </c>
    </row>
    <row r="14" spans="3:4" x14ac:dyDescent="0.25">
      <c r="C14" s="5" t="s">
        <v>63</v>
      </c>
      <c r="D14" s="4">
        <v>1</v>
      </c>
    </row>
    <row r="15" spans="3:4" x14ac:dyDescent="0.25">
      <c r="C15" s="5" t="s">
        <v>64</v>
      </c>
      <c r="D15" s="4">
        <v>2</v>
      </c>
    </row>
    <row r="16" spans="3:4" x14ac:dyDescent="0.25">
      <c r="C16" s="6" t="s">
        <v>65</v>
      </c>
      <c r="D16" s="4">
        <v>6</v>
      </c>
    </row>
    <row r="17" spans="3:4" x14ac:dyDescent="0.25">
      <c r="C17" s="1" t="s">
        <v>66</v>
      </c>
      <c r="D17" s="4">
        <v>4</v>
      </c>
    </row>
    <row r="18" spans="3:4" x14ac:dyDescent="0.25">
      <c r="C18" s="1" t="s">
        <v>67</v>
      </c>
      <c r="D18" s="4">
        <v>65</v>
      </c>
    </row>
    <row r="19" spans="3:4" x14ac:dyDescent="0.25">
      <c r="C19" s="1" t="s">
        <v>68</v>
      </c>
      <c r="D19" s="4">
        <v>3</v>
      </c>
    </row>
    <row r="20" spans="3:4" x14ac:dyDescent="0.25">
      <c r="C20" s="1" t="s">
        <v>69</v>
      </c>
      <c r="D20" s="4">
        <v>3</v>
      </c>
    </row>
    <row r="21" spans="3:4" x14ac:dyDescent="0.25">
      <c r="C21" s="1" t="s">
        <v>70</v>
      </c>
      <c r="D21" s="4">
        <v>16</v>
      </c>
    </row>
    <row r="22" spans="3:4" x14ac:dyDescent="0.25">
      <c r="C22" s="1" t="s">
        <v>71</v>
      </c>
      <c r="D22" s="4">
        <v>126</v>
      </c>
    </row>
    <row r="23" spans="3:4" x14ac:dyDescent="0.25">
      <c r="C23" s="1" t="s">
        <v>72</v>
      </c>
      <c r="D23" s="4">
        <v>122</v>
      </c>
    </row>
    <row r="24" spans="3:4" x14ac:dyDescent="0.25">
      <c r="C24" s="1" t="s">
        <v>73</v>
      </c>
      <c r="D24" s="4">
        <v>24</v>
      </c>
    </row>
    <row r="25" spans="3:4" x14ac:dyDescent="0.25">
      <c r="C25" s="1" t="s">
        <v>74</v>
      </c>
      <c r="D25" s="4">
        <v>180</v>
      </c>
    </row>
    <row r="26" spans="3:4" x14ac:dyDescent="0.25">
      <c r="C26" s="1" t="s">
        <v>75</v>
      </c>
      <c r="D26" s="4">
        <v>5</v>
      </c>
    </row>
    <row r="27" spans="3:4" x14ac:dyDescent="0.25">
      <c r="C27" s="1" t="s">
        <v>76</v>
      </c>
      <c r="D27" s="4">
        <v>7</v>
      </c>
    </row>
    <row r="28" spans="3:4" x14ac:dyDescent="0.25">
      <c r="C28" s="1" t="s">
        <v>77</v>
      </c>
      <c r="D28" s="4">
        <v>8</v>
      </c>
    </row>
    <row r="29" spans="3:4" x14ac:dyDescent="0.25">
      <c r="C29" s="6" t="s">
        <v>78</v>
      </c>
      <c r="D29" s="4">
        <v>3</v>
      </c>
    </row>
    <row r="30" spans="3:4" x14ac:dyDescent="0.25">
      <c r="C30" s="6" t="s">
        <v>79</v>
      </c>
      <c r="D30" s="4">
        <v>1</v>
      </c>
    </row>
    <row r="31" spans="3:4" x14ac:dyDescent="0.25">
      <c r="C31" s="6" t="s">
        <v>80</v>
      </c>
      <c r="D31" s="4">
        <v>9</v>
      </c>
    </row>
    <row r="32" spans="3:4" x14ac:dyDescent="0.25">
      <c r="C32" s="1" t="s">
        <v>81</v>
      </c>
      <c r="D32" s="4">
        <v>1</v>
      </c>
    </row>
    <row r="33" spans="3:4" x14ac:dyDescent="0.25">
      <c r="C33" s="1" t="s">
        <v>82</v>
      </c>
      <c r="D33" s="4">
        <v>50</v>
      </c>
    </row>
    <row r="34" spans="3:4" x14ac:dyDescent="0.25">
      <c r="C34" s="1" t="s">
        <v>83</v>
      </c>
      <c r="D34" s="4">
        <v>41</v>
      </c>
    </row>
    <row r="35" spans="3:4" x14ac:dyDescent="0.25">
      <c r="C35" s="6" t="s">
        <v>84</v>
      </c>
      <c r="D35" s="4">
        <v>86</v>
      </c>
    </row>
    <row r="36" spans="3:4" x14ac:dyDescent="0.25">
      <c r="C36" s="1" t="s">
        <v>85</v>
      </c>
      <c r="D36" s="4">
        <v>116</v>
      </c>
    </row>
    <row r="37" spans="3:4" x14ac:dyDescent="0.25">
      <c r="C37" s="1" t="s">
        <v>86</v>
      </c>
      <c r="D37" s="4">
        <v>4</v>
      </c>
    </row>
    <row r="38" spans="3:4" x14ac:dyDescent="0.25">
      <c r="C38" s="1" t="s">
        <v>87</v>
      </c>
      <c r="D38" s="4">
        <v>40</v>
      </c>
    </row>
    <row r="39" spans="3:4" x14ac:dyDescent="0.25">
      <c r="C39" s="1" t="s">
        <v>88</v>
      </c>
      <c r="D39" s="4">
        <v>10</v>
      </c>
    </row>
    <row r="40" spans="3:4" x14ac:dyDescent="0.25">
      <c r="C40" s="1" t="s">
        <v>89</v>
      </c>
      <c r="D40" s="4">
        <v>143</v>
      </c>
    </row>
    <row r="41" spans="3:4" x14ac:dyDescent="0.25">
      <c r="C41" s="1" t="s">
        <v>90</v>
      </c>
      <c r="D41" s="4">
        <v>15</v>
      </c>
    </row>
    <row r="42" spans="3:4" x14ac:dyDescent="0.25">
      <c r="C42" s="1" t="s">
        <v>91</v>
      </c>
      <c r="D42" s="4">
        <v>64</v>
      </c>
    </row>
    <row r="43" spans="3:4" ht="25.5" x14ac:dyDescent="0.25">
      <c r="C43" s="1" t="s">
        <v>92</v>
      </c>
      <c r="D43" s="4">
        <v>45</v>
      </c>
    </row>
    <row r="44" spans="3:4" ht="25.5" x14ac:dyDescent="0.25">
      <c r="C44" s="1" t="s">
        <v>93</v>
      </c>
      <c r="D44" s="4">
        <v>580</v>
      </c>
    </row>
    <row r="45" spans="3:4" ht="25.5" x14ac:dyDescent="0.25">
      <c r="C45" s="1" t="s">
        <v>94</v>
      </c>
      <c r="D45" s="4">
        <v>1130</v>
      </c>
    </row>
    <row r="46" spans="3:4" ht="25.5" x14ac:dyDescent="0.25">
      <c r="C46" s="1" t="s">
        <v>95</v>
      </c>
      <c r="D46" s="4">
        <v>144</v>
      </c>
    </row>
    <row r="47" spans="3:4" ht="25.5" x14ac:dyDescent="0.25">
      <c r="C47" s="1" t="s">
        <v>96</v>
      </c>
      <c r="D47" s="4">
        <v>80</v>
      </c>
    </row>
    <row r="48" spans="3:4" x14ac:dyDescent="0.25">
      <c r="C48" s="1" t="s">
        <v>97</v>
      </c>
      <c r="D48" s="4">
        <v>65</v>
      </c>
    </row>
    <row r="49" spans="3:4" x14ac:dyDescent="0.25">
      <c r="C49" s="6" t="s">
        <v>98</v>
      </c>
      <c r="D49" s="4">
        <v>4</v>
      </c>
    </row>
    <row r="50" spans="3:4" x14ac:dyDescent="0.25">
      <c r="C50" s="1" t="s">
        <v>99</v>
      </c>
      <c r="D50" s="4">
        <v>54</v>
      </c>
    </row>
    <row r="51" spans="3:4" x14ac:dyDescent="0.25">
      <c r="C51" s="1" t="s">
        <v>100</v>
      </c>
      <c r="D51" s="4">
        <v>96</v>
      </c>
    </row>
    <row r="52" spans="3:4" x14ac:dyDescent="0.25">
      <c r="C52" s="1" t="s">
        <v>101</v>
      </c>
      <c r="D52" s="4">
        <v>718</v>
      </c>
    </row>
    <row r="53" spans="3:4" x14ac:dyDescent="0.25">
      <c r="C53" s="1" t="s">
        <v>102</v>
      </c>
      <c r="D53" s="4">
        <v>2</v>
      </c>
    </row>
    <row r="54" spans="3:4" x14ac:dyDescent="0.25">
      <c r="C54" s="6" t="s">
        <v>103</v>
      </c>
      <c r="D54" s="4">
        <v>19</v>
      </c>
    </row>
    <row r="55" spans="3:4" x14ac:dyDescent="0.25">
      <c r="C55" s="1" t="s">
        <v>104</v>
      </c>
      <c r="D55" s="4">
        <v>2930</v>
      </c>
    </row>
    <row r="56" spans="3:4" x14ac:dyDescent="0.25">
      <c r="C56" s="1" t="s">
        <v>105</v>
      </c>
      <c r="D56" s="4">
        <v>28</v>
      </c>
    </row>
    <row r="57" spans="3:4" x14ac:dyDescent="0.25">
      <c r="C57" s="1" t="s">
        <v>106</v>
      </c>
      <c r="D57" s="4">
        <v>32</v>
      </c>
    </row>
    <row r="58" spans="3:4" x14ac:dyDescent="0.25">
      <c r="C58" s="1" t="s">
        <v>107</v>
      </c>
      <c r="D58" s="4">
        <v>116</v>
      </c>
    </row>
    <row r="59" spans="3:4" x14ac:dyDescent="0.25">
      <c r="C59" s="1" t="s">
        <v>108</v>
      </c>
      <c r="D59" s="4">
        <v>5</v>
      </c>
    </row>
    <row r="60" spans="3:4" x14ac:dyDescent="0.25">
      <c r="C60" s="5" t="s">
        <v>109</v>
      </c>
      <c r="D60" s="4">
        <v>8</v>
      </c>
    </row>
    <row r="61" spans="3:4" x14ac:dyDescent="0.25">
      <c r="C61" s="1" t="s">
        <v>110</v>
      </c>
      <c r="D61" s="4">
        <v>59</v>
      </c>
    </row>
    <row r="62" spans="3:4" x14ac:dyDescent="0.25">
      <c r="C62" s="1" t="s">
        <v>111</v>
      </c>
      <c r="D62" s="4">
        <v>224</v>
      </c>
    </row>
    <row r="63" spans="3:4" x14ac:dyDescent="0.25">
      <c r="C63" s="1" t="s">
        <v>112</v>
      </c>
      <c r="D63" s="4">
        <v>91</v>
      </c>
    </row>
    <row r="64" spans="3:4" x14ac:dyDescent="0.25">
      <c r="C64" s="1" t="s">
        <v>113</v>
      </c>
      <c r="D64" s="4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Rivas</dc:creator>
  <cp:lastModifiedBy>Angela Rivas</cp:lastModifiedBy>
  <dcterms:created xsi:type="dcterms:W3CDTF">2019-05-21T18:03:19Z</dcterms:created>
  <dcterms:modified xsi:type="dcterms:W3CDTF">2019-07-08T22:35:46Z</dcterms:modified>
</cp:coreProperties>
</file>