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Con_USPEC\Zona_Comun\0 CONTRATOS\2 CONTRATACIÓN IPS\8. INVITACIONES PÚBLICAS\INVITACIÓN PÚBLICA 001-2019  HC\INVITACIÓN PÚBLICA HC PARA PÚBLICAR\ANEXOS REVISADOS\"/>
    </mc:Choice>
  </mc:AlternateContent>
  <bookViews>
    <workbookView xWindow="0" yWindow="0" windowWidth="21600" windowHeight="10320"/>
  </bookViews>
  <sheets>
    <sheet name="Datos" sheetId="1" r:id="rId1"/>
  </sheets>
  <definedNames>
    <definedName name="_xlnm._FilterDatabase" localSheetId="0" hidden="1">Datos!$A$2:$N$140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145" i="1" l="1"/>
  <c r="G144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145" i="1" l="1"/>
  <c r="H144" i="1"/>
  <c r="I144" i="1" s="1"/>
  <c r="N133" i="1" l="1"/>
  <c r="I3" i="1"/>
  <c r="H5" i="1"/>
  <c r="H4" i="1"/>
  <c r="H63" i="1"/>
  <c r="H51" i="1"/>
  <c r="H28" i="1"/>
  <c r="H128" i="1"/>
  <c r="H90" i="1"/>
  <c r="H21" i="1"/>
  <c r="H130" i="1"/>
  <c r="H111" i="1"/>
  <c r="H97" i="1"/>
  <c r="H108" i="1"/>
  <c r="H89" i="1"/>
  <c r="H88" i="1"/>
  <c r="H56" i="1"/>
  <c r="H92" i="1"/>
  <c r="H55" i="1"/>
  <c r="H103" i="1"/>
  <c r="H46" i="1"/>
  <c r="H119" i="1"/>
  <c r="H85" i="1"/>
  <c r="H49" i="1"/>
  <c r="H29" i="1"/>
  <c r="H132" i="1"/>
  <c r="H36" i="1"/>
  <c r="H32" i="1"/>
  <c r="H87" i="1"/>
  <c r="H26" i="1"/>
  <c r="H84" i="1"/>
  <c r="H57" i="1"/>
  <c r="H41" i="1"/>
  <c r="H79" i="1"/>
  <c r="H64" i="1"/>
  <c r="H33" i="1"/>
  <c r="H43" i="1"/>
  <c r="H25" i="1"/>
  <c r="H80" i="1"/>
  <c r="H34" i="1"/>
  <c r="H24" i="1"/>
  <c r="H38" i="1"/>
  <c r="H22" i="1"/>
  <c r="H31" i="1"/>
  <c r="H98" i="1"/>
  <c r="H50" i="1"/>
  <c r="H14" i="1"/>
  <c r="H59" i="1"/>
  <c r="H58" i="1"/>
  <c r="H37" i="1"/>
  <c r="H19" i="1"/>
  <c r="H124" i="1"/>
  <c r="H120" i="1"/>
  <c r="H116" i="1"/>
  <c r="H114" i="1"/>
  <c r="H81" i="1"/>
  <c r="H27" i="1"/>
  <c r="H23" i="1"/>
  <c r="H106" i="1"/>
  <c r="H94" i="1"/>
  <c r="H91" i="1"/>
  <c r="H86" i="1"/>
  <c r="H53" i="1"/>
  <c r="H52" i="1"/>
  <c r="H13" i="1"/>
  <c r="H110" i="1"/>
  <c r="H96" i="1"/>
  <c r="H47" i="1"/>
  <c r="H30" i="1"/>
  <c r="H15" i="1"/>
  <c r="H125" i="1"/>
  <c r="H121" i="1"/>
  <c r="M121" i="1" s="1"/>
  <c r="H78" i="1"/>
  <c r="H68" i="1"/>
  <c r="H61" i="1"/>
  <c r="K61" i="1" s="1"/>
  <c r="H54" i="1"/>
  <c r="M54" i="1" s="1"/>
  <c r="H17" i="1"/>
  <c r="H12" i="1"/>
  <c r="K12" i="1" s="1"/>
  <c r="H127" i="1"/>
  <c r="H118" i="1"/>
  <c r="H115" i="1"/>
  <c r="H99" i="1"/>
  <c r="H75" i="1"/>
  <c r="M75" i="1" s="1"/>
  <c r="H74" i="1"/>
  <c r="H45" i="1"/>
  <c r="M45" i="1" s="1"/>
  <c r="H11" i="1"/>
  <c r="H77" i="1"/>
  <c r="M77" i="1" s="1"/>
  <c r="H35" i="1"/>
  <c r="H18" i="1"/>
  <c r="M18" i="1" s="1"/>
  <c r="H10" i="1"/>
  <c r="H123" i="1"/>
  <c r="M123" i="1" s="1"/>
  <c r="H107" i="1"/>
  <c r="H102" i="1"/>
  <c r="M102" i="1" s="1"/>
  <c r="H100" i="1"/>
  <c r="H95" i="1"/>
  <c r="H93" i="1"/>
  <c r="H83" i="1"/>
  <c r="M83" i="1" s="1"/>
  <c r="H73" i="1"/>
  <c r="K73" i="1" s="1"/>
  <c r="H72" i="1"/>
  <c r="M72" i="1" s="1"/>
  <c r="H69" i="1"/>
  <c r="H67" i="1"/>
  <c r="M67" i="1" s="1"/>
  <c r="H44" i="1"/>
  <c r="K44" i="1" s="1"/>
  <c r="H40" i="1"/>
  <c r="M40" i="1" s="1"/>
  <c r="H39" i="1"/>
  <c r="H20" i="1"/>
  <c r="M20" i="1" s="1"/>
  <c r="H9" i="1"/>
  <c r="H8" i="1"/>
  <c r="M8" i="1" s="1"/>
  <c r="H131" i="1"/>
  <c r="H126" i="1"/>
  <c r="M126" i="1" s="1"/>
  <c r="H117" i="1"/>
  <c r="H113" i="1"/>
  <c r="H104" i="1"/>
  <c r="H82" i="1"/>
  <c r="M82" i="1" s="1"/>
  <c r="H76" i="1"/>
  <c r="H65" i="1"/>
  <c r="M65" i="1" s="1"/>
  <c r="H62" i="1"/>
  <c r="M62" i="1" s="1"/>
  <c r="H48" i="1"/>
  <c r="H7" i="1"/>
  <c r="M7" i="1" s="1"/>
  <c r="H70" i="1"/>
  <c r="H60" i="1"/>
  <c r="M60" i="1" s="1"/>
  <c r="H6" i="1"/>
  <c r="K6" i="1" s="1"/>
  <c r="H129" i="1"/>
  <c r="M129" i="1" s="1"/>
  <c r="H122" i="1"/>
  <c r="H112" i="1"/>
  <c r="M112" i="1" s="1"/>
  <c r="H109" i="1"/>
  <c r="H105" i="1"/>
  <c r="H101" i="1"/>
  <c r="H71" i="1"/>
  <c r="M71" i="1" s="1"/>
  <c r="H66" i="1"/>
  <c r="H42" i="1"/>
  <c r="M42" i="1" s="1"/>
  <c r="H16" i="1"/>
  <c r="M16" i="1" s="1"/>
  <c r="J3" i="1"/>
  <c r="J133" i="1" s="1"/>
  <c r="L45" i="1" l="1"/>
  <c r="L62" i="1"/>
  <c r="L67" i="1"/>
  <c r="L16" i="1"/>
  <c r="M115" i="1"/>
  <c r="L115" i="1"/>
  <c r="K115" i="1"/>
  <c r="M68" i="1"/>
  <c r="K68" i="1"/>
  <c r="L68" i="1"/>
  <c r="M96" i="1"/>
  <c r="L96" i="1"/>
  <c r="K96" i="1"/>
  <c r="M81" i="1"/>
  <c r="L81" i="1"/>
  <c r="K81" i="1"/>
  <c r="M98" i="1"/>
  <c r="K98" i="1"/>
  <c r="L98" i="1"/>
  <c r="M64" i="1"/>
  <c r="L64" i="1"/>
  <c r="K64" i="1"/>
  <c r="M29" i="1"/>
  <c r="L29" i="1"/>
  <c r="K29" i="1"/>
  <c r="K101" i="1"/>
  <c r="L101" i="1"/>
  <c r="M101" i="1"/>
  <c r="K122" i="1"/>
  <c r="L122" i="1"/>
  <c r="M122" i="1"/>
  <c r="K70" i="1"/>
  <c r="L70" i="1"/>
  <c r="M70" i="1"/>
  <c r="K104" i="1"/>
  <c r="L104" i="1"/>
  <c r="M104" i="1"/>
  <c r="K131" i="1"/>
  <c r="L131" i="1"/>
  <c r="M131" i="1"/>
  <c r="K39" i="1"/>
  <c r="L39" i="1"/>
  <c r="M39" i="1"/>
  <c r="K93" i="1"/>
  <c r="L93" i="1"/>
  <c r="M93" i="1"/>
  <c r="K107" i="1"/>
  <c r="L107" i="1"/>
  <c r="M107" i="1"/>
  <c r="K35" i="1"/>
  <c r="L35" i="1"/>
  <c r="M35" i="1"/>
  <c r="K118" i="1"/>
  <c r="L118" i="1"/>
  <c r="M118" i="1"/>
  <c r="K78" i="1"/>
  <c r="L78" i="1"/>
  <c r="M78" i="1"/>
  <c r="M15" i="1"/>
  <c r="K15" i="1"/>
  <c r="L15" i="1"/>
  <c r="M106" i="1"/>
  <c r="K106" i="1"/>
  <c r="L106" i="1"/>
  <c r="M58" i="1"/>
  <c r="L58" i="1"/>
  <c r="K58" i="1"/>
  <c r="M84" i="1"/>
  <c r="K84" i="1"/>
  <c r="L84" i="1"/>
  <c r="M56" i="1"/>
  <c r="K56" i="1"/>
  <c r="L56" i="1"/>
  <c r="K30" i="1"/>
  <c r="L30" i="1"/>
  <c r="M30" i="1"/>
  <c r="K13" i="1"/>
  <c r="L13" i="1"/>
  <c r="M13" i="1"/>
  <c r="K91" i="1"/>
  <c r="L91" i="1"/>
  <c r="M91" i="1"/>
  <c r="K23" i="1"/>
  <c r="L23" i="1"/>
  <c r="M23" i="1"/>
  <c r="K114" i="1"/>
  <c r="L114" i="1"/>
  <c r="M114" i="1"/>
  <c r="K19" i="1"/>
  <c r="L19" i="1"/>
  <c r="M19" i="1"/>
  <c r="K14" i="1"/>
  <c r="L14" i="1"/>
  <c r="M14" i="1"/>
  <c r="K31" i="1"/>
  <c r="L31" i="1"/>
  <c r="M31" i="1"/>
  <c r="K24" i="1"/>
  <c r="L24" i="1"/>
  <c r="M24" i="1"/>
  <c r="K43" i="1"/>
  <c r="L43" i="1"/>
  <c r="M43" i="1"/>
  <c r="K41" i="1"/>
  <c r="L41" i="1"/>
  <c r="M41" i="1"/>
  <c r="K26" i="1"/>
  <c r="L26" i="1"/>
  <c r="M26" i="1"/>
  <c r="K36" i="1"/>
  <c r="L36" i="1"/>
  <c r="M36" i="1"/>
  <c r="K85" i="1"/>
  <c r="L85" i="1"/>
  <c r="M85" i="1"/>
  <c r="K55" i="1"/>
  <c r="L55" i="1"/>
  <c r="M55" i="1"/>
  <c r="K88" i="1"/>
  <c r="L88" i="1"/>
  <c r="M88" i="1"/>
  <c r="M17" i="1"/>
  <c r="L17" i="1"/>
  <c r="K17" i="1"/>
  <c r="M53" i="1"/>
  <c r="L53" i="1"/>
  <c r="K53" i="1"/>
  <c r="M120" i="1"/>
  <c r="L120" i="1"/>
  <c r="K120" i="1"/>
  <c r="M38" i="1"/>
  <c r="K38" i="1"/>
  <c r="L38" i="1"/>
  <c r="M80" i="1"/>
  <c r="L80" i="1"/>
  <c r="K80" i="1"/>
  <c r="M32" i="1"/>
  <c r="L32" i="1"/>
  <c r="K32" i="1"/>
  <c r="M46" i="1"/>
  <c r="L46" i="1"/>
  <c r="K46" i="1"/>
  <c r="M47" i="1"/>
  <c r="L47" i="1"/>
  <c r="K47" i="1"/>
  <c r="M52" i="1"/>
  <c r="L52" i="1"/>
  <c r="K52" i="1"/>
  <c r="M94" i="1"/>
  <c r="L94" i="1"/>
  <c r="K94" i="1"/>
  <c r="M27" i="1"/>
  <c r="L27" i="1"/>
  <c r="K27" i="1"/>
  <c r="M116" i="1"/>
  <c r="L116" i="1"/>
  <c r="K116" i="1"/>
  <c r="M37" i="1"/>
  <c r="L37" i="1"/>
  <c r="K37" i="1"/>
  <c r="M50" i="1"/>
  <c r="L50" i="1"/>
  <c r="K50" i="1"/>
  <c r="M22" i="1"/>
  <c r="L22" i="1"/>
  <c r="K22" i="1"/>
  <c r="M34" i="1"/>
  <c r="L34" i="1"/>
  <c r="K34" i="1"/>
  <c r="M33" i="1"/>
  <c r="L33" i="1"/>
  <c r="K33" i="1"/>
  <c r="M57" i="1"/>
  <c r="L57" i="1"/>
  <c r="K57" i="1"/>
  <c r="M87" i="1"/>
  <c r="L87" i="1"/>
  <c r="K87" i="1"/>
  <c r="M132" i="1"/>
  <c r="L132" i="1"/>
  <c r="K132" i="1"/>
  <c r="M119" i="1"/>
  <c r="L119" i="1"/>
  <c r="K119" i="1"/>
  <c r="M92" i="1"/>
  <c r="L92" i="1"/>
  <c r="K92" i="1"/>
  <c r="M89" i="1"/>
  <c r="L89" i="1"/>
  <c r="K89" i="1"/>
  <c r="M66" i="1"/>
  <c r="L66" i="1"/>
  <c r="M48" i="1"/>
  <c r="L48" i="1"/>
  <c r="M9" i="1"/>
  <c r="L9" i="1"/>
  <c r="M100" i="1"/>
  <c r="L100" i="1"/>
  <c r="M99" i="1"/>
  <c r="L99" i="1"/>
  <c r="M125" i="1"/>
  <c r="L125" i="1"/>
  <c r="K108" i="1"/>
  <c r="L108" i="1"/>
  <c r="M108" i="1"/>
  <c r="K49" i="1"/>
  <c r="L49" i="1"/>
  <c r="M49" i="1"/>
  <c r="K111" i="1"/>
  <c r="L111" i="1"/>
  <c r="M111" i="1"/>
  <c r="K25" i="1"/>
  <c r="L25" i="1"/>
  <c r="M25" i="1"/>
  <c r="K21" i="1"/>
  <c r="L21" i="1"/>
  <c r="M21" i="1"/>
  <c r="K124" i="1"/>
  <c r="L124" i="1"/>
  <c r="M124" i="1"/>
  <c r="K86" i="1"/>
  <c r="L86" i="1"/>
  <c r="M86" i="1"/>
  <c r="K28" i="1"/>
  <c r="L28" i="1"/>
  <c r="M28" i="1"/>
  <c r="K69" i="1"/>
  <c r="L69" i="1"/>
  <c r="M69" i="1"/>
  <c r="K4" i="1"/>
  <c r="L4" i="1"/>
  <c r="M4" i="1"/>
  <c r="H3" i="1"/>
  <c r="K45" i="1"/>
  <c r="K102" i="1"/>
  <c r="K67" i="1"/>
  <c r="K126" i="1"/>
  <c r="K62" i="1"/>
  <c r="K112" i="1"/>
  <c r="K16" i="1"/>
  <c r="M5" i="1"/>
  <c r="L5" i="1"/>
  <c r="L18" i="1"/>
  <c r="L20" i="1"/>
  <c r="L60" i="1"/>
  <c r="G133" i="1"/>
  <c r="M109" i="1"/>
  <c r="L109" i="1"/>
  <c r="M117" i="1"/>
  <c r="L117" i="1"/>
  <c r="M73" i="1"/>
  <c r="L73" i="1"/>
  <c r="M11" i="1"/>
  <c r="L11" i="1"/>
  <c r="M61" i="1"/>
  <c r="L61" i="1"/>
  <c r="K99" i="1"/>
  <c r="K9" i="1"/>
  <c r="K103" i="1"/>
  <c r="L103" i="1"/>
  <c r="M103" i="1"/>
  <c r="K79" i="1"/>
  <c r="L79" i="1"/>
  <c r="M79" i="1"/>
  <c r="K59" i="1"/>
  <c r="L59" i="1"/>
  <c r="M59" i="1"/>
  <c r="K128" i="1"/>
  <c r="L128" i="1"/>
  <c r="M128" i="1"/>
  <c r="K51" i="1"/>
  <c r="L51" i="1"/>
  <c r="M51" i="1"/>
  <c r="K125" i="1"/>
  <c r="K11" i="1"/>
  <c r="K100" i="1"/>
  <c r="K117" i="1"/>
  <c r="K48" i="1"/>
  <c r="K109" i="1"/>
  <c r="L102" i="1"/>
  <c r="L126" i="1"/>
  <c r="L112" i="1"/>
  <c r="M6" i="1"/>
  <c r="L6" i="1"/>
  <c r="M76" i="1"/>
  <c r="L76" i="1"/>
  <c r="M44" i="1"/>
  <c r="L44" i="1"/>
  <c r="M10" i="1"/>
  <c r="L10" i="1"/>
  <c r="M12" i="1"/>
  <c r="L12" i="1"/>
  <c r="K10" i="1"/>
  <c r="K76" i="1"/>
  <c r="K66" i="1"/>
  <c r="K97" i="1"/>
  <c r="L97" i="1"/>
  <c r="M97" i="1"/>
  <c r="K130" i="1"/>
  <c r="L130" i="1"/>
  <c r="M130" i="1"/>
  <c r="K90" i="1"/>
  <c r="L90" i="1"/>
  <c r="M90" i="1"/>
  <c r="K110" i="1"/>
  <c r="L110" i="1"/>
  <c r="M110" i="1"/>
  <c r="K74" i="1"/>
  <c r="L74" i="1"/>
  <c r="M74" i="1"/>
  <c r="K63" i="1"/>
  <c r="L63" i="1"/>
  <c r="M63" i="1"/>
  <c r="K42" i="1"/>
  <c r="L42" i="1"/>
  <c r="K105" i="1"/>
  <c r="L105" i="1"/>
  <c r="K129" i="1"/>
  <c r="L129" i="1"/>
  <c r="K7" i="1"/>
  <c r="L7" i="1"/>
  <c r="K65" i="1"/>
  <c r="L65" i="1"/>
  <c r="K113" i="1"/>
  <c r="L113" i="1"/>
  <c r="K8" i="1"/>
  <c r="L8" i="1"/>
  <c r="K40" i="1"/>
  <c r="L40" i="1"/>
  <c r="K72" i="1"/>
  <c r="L72" i="1"/>
  <c r="K95" i="1"/>
  <c r="L95" i="1"/>
  <c r="K123" i="1"/>
  <c r="L123" i="1"/>
  <c r="K77" i="1"/>
  <c r="L77" i="1"/>
  <c r="K75" i="1"/>
  <c r="L75" i="1"/>
  <c r="K127" i="1"/>
  <c r="L127" i="1"/>
  <c r="K54" i="1"/>
  <c r="L54" i="1"/>
  <c r="K121" i="1"/>
  <c r="L121" i="1"/>
  <c r="K18" i="1"/>
  <c r="K83" i="1"/>
  <c r="K20" i="1"/>
  <c r="K82" i="1"/>
  <c r="K60" i="1"/>
  <c r="K71" i="1"/>
  <c r="K3" i="1"/>
  <c r="L83" i="1"/>
  <c r="L82" i="1"/>
  <c r="L71" i="1"/>
  <c r="M127" i="1"/>
  <c r="M95" i="1"/>
  <c r="M113" i="1"/>
  <c r="M105" i="1"/>
  <c r="F133" i="1"/>
  <c r="I145" i="1"/>
  <c r="I133" i="1" l="1"/>
  <c r="K5" i="1"/>
  <c r="K133" i="1" s="1"/>
  <c r="M3" i="1"/>
  <c r="M133" i="1" s="1"/>
  <c r="H133" i="1"/>
  <c r="L3" i="1"/>
  <c r="L133" i="1" s="1"/>
</calcChain>
</file>

<file path=xl/sharedStrings.xml><?xml version="1.0" encoding="utf-8"?>
<sst xmlns="http://schemas.openxmlformats.org/spreadsheetml/2006/main" count="568" uniqueCount="317">
  <si>
    <t>Departamento</t>
  </si>
  <si>
    <t>CIUDAD</t>
  </si>
  <si>
    <t>Código</t>
  </si>
  <si>
    <t>Establecimiento</t>
  </si>
  <si>
    <t>Proyección HC Activas</t>
  </si>
  <si>
    <t>Proyección HC Inactivas</t>
  </si>
  <si>
    <t>Total. Aprox HC Activas e Inactivas</t>
  </si>
  <si>
    <t>Metros Lineales Activas</t>
  </si>
  <si>
    <t>Metros Lineales Inactivas</t>
  </si>
  <si>
    <t>Total ML</t>
  </si>
  <si>
    <t>Consultas Promedio Mensual</t>
  </si>
  <si>
    <t>Transferencias Promedio Mensual</t>
  </si>
  <si>
    <t>01 BOGOTÁ DC</t>
  </si>
  <si>
    <t>BOGOTA</t>
  </si>
  <si>
    <t>COMPLEJO CARCELARIO Y PENITENCIARIO METROPOLITANO DE BOGOTA</t>
  </si>
  <si>
    <t>EC BOGOTA</t>
  </si>
  <si>
    <t>RM BOGOTA</t>
  </si>
  <si>
    <t>02 TOLIMA</t>
  </si>
  <si>
    <t>IBAGUE</t>
  </si>
  <si>
    <t>COMPLEJO CARCELARIO  Y PENITENCIARIO  DE IBAGUE-PICALEÑA</t>
  </si>
  <si>
    <t>ESPINAL</t>
  </si>
  <si>
    <t>CPMS ESPINAL</t>
  </si>
  <si>
    <t>HONDA</t>
  </si>
  <si>
    <t>EPMSC HONDA</t>
  </si>
  <si>
    <t>CHAPARRAL</t>
  </si>
  <si>
    <t>EPMSC CHAPARRAL</t>
  </si>
  <si>
    <t>MELGAR</t>
  </si>
  <si>
    <t>EPMSC MELGAR</t>
  </si>
  <si>
    <t>GUAMO</t>
  </si>
  <si>
    <t>EPC GUAMO</t>
  </si>
  <si>
    <t>FRESNO</t>
  </si>
  <si>
    <t>EPMSC FRESNO</t>
  </si>
  <si>
    <t>LIBANO</t>
  </si>
  <si>
    <t>EPMSC LIBANO</t>
  </si>
  <si>
    <t>PURIFICACIÓN</t>
  </si>
  <si>
    <t>EPMSC PURIFICACION</t>
  </si>
  <si>
    <t>ARMERO</t>
  </si>
  <si>
    <t>EC ARMERO-GUAYABAL</t>
  </si>
  <si>
    <t>03 NORTE DE SANTANDER</t>
  </si>
  <si>
    <t>CUCUTA</t>
  </si>
  <si>
    <t>COMPLEJO CARCELARIO Y PENITENCIARIO METROPOLITANO DE CUCUTA</t>
  </si>
  <si>
    <t>OCAÑA</t>
  </si>
  <si>
    <t>EPMSC OCANA</t>
  </si>
  <si>
    <t>PAMPLONA</t>
  </si>
  <si>
    <t>EPMSC PAMPLONA</t>
  </si>
  <si>
    <t>04 BOYACA</t>
  </si>
  <si>
    <t>COMBITA</t>
  </si>
  <si>
    <t>EPAMSCAS COMBITA</t>
  </si>
  <si>
    <t>SOGAMOSO</t>
  </si>
  <si>
    <t>EPMSC SOGAMOSO</t>
  </si>
  <si>
    <t>SANTA ROSA DE VITERBO</t>
  </si>
  <si>
    <t>EPMSC SANTA ROSA DE VITERBO (JYP-MUJERES)</t>
  </si>
  <si>
    <t>CHIQUINQUIRA</t>
  </si>
  <si>
    <t>CPMS CHIQUINQUIRA</t>
  </si>
  <si>
    <t>DUITAMA</t>
  </si>
  <si>
    <t>EPMSC DUITAMA</t>
  </si>
  <si>
    <t>PUERTO BOYACA</t>
  </si>
  <si>
    <t>EPMSC PUERTO BOYACA</t>
  </si>
  <si>
    <t>TUNJA</t>
  </si>
  <si>
    <t>EPMSC TUNJA</t>
  </si>
  <si>
    <t>RAMIRIQUI</t>
  </si>
  <si>
    <t>EPMS RAMIRIQUI</t>
  </si>
  <si>
    <t>UBATE</t>
  </si>
  <si>
    <t>EPMSC UBATE</t>
  </si>
  <si>
    <t>MONIQUIRA</t>
  </si>
  <si>
    <t>EPMSC MONIQUIRA</t>
  </si>
  <si>
    <t>GUATEQUE</t>
  </si>
  <si>
    <t>EPMSC GUATEQUE</t>
  </si>
  <si>
    <t>GARAGOA</t>
  </si>
  <si>
    <t>EPMS GARAGOA</t>
  </si>
  <si>
    <t>05 ANTIOQUIA</t>
  </si>
  <si>
    <t>MEDELLIN</t>
  </si>
  <si>
    <t>COMPLEJO CARCELARIO Y PENITENCIARIO DE MEDELLIN-PEDREGAL-SINDICADOS</t>
  </si>
  <si>
    <t>EPMSC MEDELLIN</t>
  </si>
  <si>
    <t>PUERTO TRIUNFO</t>
  </si>
  <si>
    <t>EP PUERTO TRIUNFO</t>
  </si>
  <si>
    <t>LA PAZ</t>
  </si>
  <si>
    <t>CPAMS LA PAZ</t>
  </si>
  <si>
    <t>APARTADO</t>
  </si>
  <si>
    <t>EPMSC APARTADO</t>
  </si>
  <si>
    <t>ANDES</t>
  </si>
  <si>
    <t>EPMSC ANDES</t>
  </si>
  <si>
    <t>PUERTO BERRIO</t>
  </si>
  <si>
    <t>EPMSC PUERTO BERRIO</t>
  </si>
  <si>
    <t>YARUMAL</t>
  </si>
  <si>
    <t>EPMSC YARUMAL</t>
  </si>
  <si>
    <t>SANTO DOMINGO</t>
  </si>
  <si>
    <t>EPMSC SANTO DOMINGO</t>
  </si>
  <si>
    <t>LA CEJA</t>
  </si>
  <si>
    <t>EPMSC LA CEJA</t>
  </si>
  <si>
    <t>SONSON</t>
  </si>
  <si>
    <t>EPMSC SONSON</t>
  </si>
  <si>
    <t>SANTA ROSA DE OSOS</t>
  </si>
  <si>
    <t>EPMSC SANTA ROSA DE OSOS</t>
  </si>
  <si>
    <t>BOLIVAR ANTIOQUIA</t>
  </si>
  <si>
    <t>EPMSC BOLIVAR-ANTIOQUIA</t>
  </si>
  <si>
    <t>SANTA BARBARA</t>
  </si>
  <si>
    <t>EPMSC SANTA BARBARA</t>
  </si>
  <si>
    <t>TAMESIS</t>
  </si>
  <si>
    <t>EPMSC TAMESIS</t>
  </si>
  <si>
    <t>JERICO</t>
  </si>
  <si>
    <t>EPMSC JERICO</t>
  </si>
  <si>
    <t>SANTA FE DE ANTIOQUIA</t>
  </si>
  <si>
    <t>EC SANTA FE DE ANTIOQUIA</t>
  </si>
  <si>
    <t>06 META</t>
  </si>
  <si>
    <t>ACACIAS</t>
  </si>
  <si>
    <t>EPMSC ACACIAS</t>
  </si>
  <si>
    <t>VILLAVICENCIO</t>
  </si>
  <si>
    <t>EPMSC VILLAVICENCIO</t>
  </si>
  <si>
    <t>CAMIS ACACIAS</t>
  </si>
  <si>
    <t>GRANADA</t>
  </si>
  <si>
    <t>EPMSC GRANADA</t>
  </si>
  <si>
    <t>07 CUNDINAMARCA</t>
  </si>
  <si>
    <t>GUADUAS</t>
  </si>
  <si>
    <t>EPC LA ESPERANZA DE GUADUAS</t>
  </si>
  <si>
    <t>GIRARDOT</t>
  </si>
  <si>
    <t>EPMSC GIRARDOT</t>
  </si>
  <si>
    <t>FUSAGASUGA</t>
  </si>
  <si>
    <t>EPMSC FUSAGASUGA</t>
  </si>
  <si>
    <t>ZIPAQUIRA</t>
  </si>
  <si>
    <t>EPMSC ZIPAQUIRA</t>
  </si>
  <si>
    <t>CHOCONTA</t>
  </si>
  <si>
    <t>EPMSC CHOCONTA</t>
  </si>
  <si>
    <t>VILLETA</t>
  </si>
  <si>
    <t>EPMSC VILLETA</t>
  </si>
  <si>
    <t>LA MESA</t>
  </si>
  <si>
    <t>EPMSC LA MESA</t>
  </si>
  <si>
    <t>GACHETA</t>
  </si>
  <si>
    <t>EPMSC GACHETA</t>
  </si>
  <si>
    <t>08 SANTANDER</t>
  </si>
  <si>
    <t>BUCARAMANGA</t>
  </si>
  <si>
    <t>CPMS BUCARAMANGA (ERE)</t>
  </si>
  <si>
    <t>GIRON</t>
  </si>
  <si>
    <t>EPAMS GIRON</t>
  </si>
  <si>
    <t>BARRANCABERMEJA</t>
  </si>
  <si>
    <t>EPMSC BARRANCABERMEJA</t>
  </si>
  <si>
    <t>SOCORRO</t>
  </si>
  <si>
    <t>EPMSC SOCORRO</t>
  </si>
  <si>
    <t>RM BUCARAMANGA</t>
  </si>
  <si>
    <t>VELEZ</t>
  </si>
  <si>
    <t>EPMSC VELEZ</t>
  </si>
  <si>
    <t>SAN GIL</t>
  </si>
  <si>
    <t>EPMS SAN GIL</t>
  </si>
  <si>
    <t>MALAGA</t>
  </si>
  <si>
    <t>EPMSC MALAGA</t>
  </si>
  <si>
    <t>CHUCURI</t>
  </si>
  <si>
    <t>EPMSC SAN VICENTE DE CHUCURI</t>
  </si>
  <si>
    <t>PALMIRA</t>
  </si>
  <si>
    <t>EPAMSCAS PALMIRA</t>
  </si>
  <si>
    <t>TULUA</t>
  </si>
  <si>
    <t>CPMS TULUA</t>
  </si>
  <si>
    <t>BUGA</t>
  </si>
  <si>
    <t>EPMSC BUGA</t>
  </si>
  <si>
    <t>BUENAVENTURA</t>
  </si>
  <si>
    <t>EPMSC BUENAVENTURA</t>
  </si>
  <si>
    <t>SEVILLA</t>
  </si>
  <si>
    <t>EPMSC SEVILLA</t>
  </si>
  <si>
    <t>CAICEDONIA</t>
  </si>
  <si>
    <t>EPMSC CAICEDONIA</t>
  </si>
  <si>
    <t>10 CAUCA</t>
  </si>
  <si>
    <t>POPAYAN</t>
  </si>
  <si>
    <t>EPAMSCAS POPAYAN (ERE)</t>
  </si>
  <si>
    <t>ARAUCA</t>
  </si>
  <si>
    <t>EPMSC ARAUCA</t>
  </si>
  <si>
    <t>SANTANDER</t>
  </si>
  <si>
    <t>EPMSC SANTANDER DE QUILICHAO</t>
  </si>
  <si>
    <t>RM POPAYAN</t>
  </si>
  <si>
    <t>BOLIVAR-CAUCA</t>
  </si>
  <si>
    <t>EPMSC BOLIVAR-CAUCA</t>
  </si>
  <si>
    <t>EPMSC EL BORDO</t>
  </si>
  <si>
    <t>SILVIA</t>
  </si>
  <si>
    <t>EPMSC SILVIA</t>
  </si>
  <si>
    <t>PUERTO TEJADA</t>
  </si>
  <si>
    <t>EPMSC PUERTO TEJADA</t>
  </si>
  <si>
    <t>11 CALDAS</t>
  </si>
  <si>
    <t>LA DORADA</t>
  </si>
  <si>
    <t>EPAMS LA DORADA</t>
  </si>
  <si>
    <t>MANIZALES</t>
  </si>
  <si>
    <t>EPMSC MANIZALES</t>
  </si>
  <si>
    <t>SALAMINA</t>
  </si>
  <si>
    <t>EPMSC SALAMINA</t>
  </si>
  <si>
    <t>ANSERMA</t>
  </si>
  <si>
    <t>EPMSC ANSERMA</t>
  </si>
  <si>
    <t>RIOSUCIO</t>
  </si>
  <si>
    <t>EPMSC RIOSUCIO</t>
  </si>
  <si>
    <t>PENSILVANIA</t>
  </si>
  <si>
    <t>EPMSC PENSILVANIA</t>
  </si>
  <si>
    <t>AGUADAS</t>
  </si>
  <si>
    <t>EPMSC AGUADAS</t>
  </si>
  <si>
    <t>PACORA</t>
  </si>
  <si>
    <t>EPMSC PACORA</t>
  </si>
  <si>
    <t>NEIVA</t>
  </si>
  <si>
    <t>EPMSC NEIVA</t>
  </si>
  <si>
    <t>PITALITO</t>
  </si>
  <si>
    <t>EPMSC PITALITO</t>
  </si>
  <si>
    <t>LA PLATA</t>
  </si>
  <si>
    <t>EPMSC LA PLATA</t>
  </si>
  <si>
    <t>GARZON</t>
  </si>
  <si>
    <t>EPMSC GARZON</t>
  </si>
  <si>
    <t>CARTAGENA</t>
  </si>
  <si>
    <t>EPMSC CARTAGENA</t>
  </si>
  <si>
    <t>CARTAGO</t>
  </si>
  <si>
    <t>EPMSC CARTAGO</t>
  </si>
  <si>
    <t>MAGANGUE</t>
  </si>
  <si>
    <t>EPMSC MAGANGUE</t>
  </si>
  <si>
    <t>MONTERIA</t>
  </si>
  <si>
    <t>EPMSC MONTERIA</t>
  </si>
  <si>
    <t>TIERRALTA</t>
  </si>
  <si>
    <t>EPMSC TIERRAALTA</t>
  </si>
  <si>
    <t>BARRANQUILLA</t>
  </si>
  <si>
    <t>EPMSC BARRANQUILLA</t>
  </si>
  <si>
    <t>CMS BARRANQUILLA</t>
  </si>
  <si>
    <t>SABANA LARGA</t>
  </si>
  <si>
    <t>EC SABANALARGA (ERE)</t>
  </si>
  <si>
    <t>VALLEDUPAR</t>
  </si>
  <si>
    <t>EPAMSCAS VALLEDUPAR (ERM)</t>
  </si>
  <si>
    <t>EPMSC VALLEDUPAR</t>
  </si>
  <si>
    <t>AGUACHICA</t>
  </si>
  <si>
    <t>EPMSC AGUACHICA</t>
  </si>
  <si>
    <t>FLORENCIA</t>
  </si>
  <si>
    <t>EP LAS HELICONIAS DE FLORENCIA</t>
  </si>
  <si>
    <t>EPMSC FLORENCIA</t>
  </si>
  <si>
    <t>PEREIRA</t>
  </si>
  <si>
    <t>EPMSC PEREIRA (ERE)</t>
  </si>
  <si>
    <t>RM PEREIRA</t>
  </si>
  <si>
    <t>SANTA ROSA DE CABAL</t>
  </si>
  <si>
    <t>EPMSC SANTA ROSA DE CABAL</t>
  </si>
  <si>
    <t>CALARCA</t>
  </si>
  <si>
    <t>EPMSC CALARCA</t>
  </si>
  <si>
    <t>ARMENIA</t>
  </si>
  <si>
    <t>EPMSC ARMENIA</t>
  </si>
  <si>
    <t>RM ARMENIA</t>
  </si>
  <si>
    <t>CAQUEZA</t>
  </si>
  <si>
    <t>EPMSC CAQUEZA</t>
  </si>
  <si>
    <t>SANTA MARTA</t>
  </si>
  <si>
    <t>EPMSC SANTA MARTA</t>
  </si>
  <si>
    <t>EL BANCO</t>
  </si>
  <si>
    <t>EPMSC EL BANCO</t>
  </si>
  <si>
    <t>YOPAL</t>
  </si>
  <si>
    <t>EPC YOPAL</t>
  </si>
  <si>
    <t>PAZ DE ARIPORO</t>
  </si>
  <si>
    <t>EPMSC PAZ DE ARIPORO</t>
  </si>
  <si>
    <t>SINCELEJO</t>
  </si>
  <si>
    <t>EPMSC SINCELEJO</t>
  </si>
  <si>
    <t>COROZAL</t>
  </si>
  <si>
    <t>ERE COROZAL</t>
  </si>
  <si>
    <t>PASTO</t>
  </si>
  <si>
    <t>EPMSC-RM PASTO</t>
  </si>
  <si>
    <t>TUMACO</t>
  </si>
  <si>
    <t>EPMSC TUMACO</t>
  </si>
  <si>
    <t>TUQUERRES</t>
  </si>
  <si>
    <t>EPMSC TUQUERRES</t>
  </si>
  <si>
    <t>LA UNIÓN</t>
  </si>
  <si>
    <t>EPMSC LA UNION</t>
  </si>
  <si>
    <t>QUIBDO</t>
  </si>
  <si>
    <t>EPMSC QUIBDO</t>
  </si>
  <si>
    <t>ISTMINA</t>
  </si>
  <si>
    <t>EPMSC ISTMINA</t>
  </si>
  <si>
    <t>IPIALES</t>
  </si>
  <si>
    <t>EPMSC IPIALES</t>
  </si>
  <si>
    <t>LETICIA</t>
  </si>
  <si>
    <t>EPMSC LETICIA</t>
  </si>
  <si>
    <t>RIOHACHA</t>
  </si>
  <si>
    <t>EPMSC RIOHACHA</t>
  </si>
  <si>
    <t>CAUCASIA</t>
  </si>
  <si>
    <t>EPMSC CAUCASIA</t>
  </si>
  <si>
    <t>SAN ANDRES</t>
  </si>
  <si>
    <t>EPMSC SAN ANDRES</t>
  </si>
  <si>
    <t>RM MANIZALES</t>
  </si>
  <si>
    <t>TOTAL NACIONAL</t>
  </si>
  <si>
    <t>ANEXO VOLUMENES ESTIMADOS DE HISTORIAS CLÍNICAS EN LOS ERON A NIVEL NACIONAL</t>
  </si>
  <si>
    <t>Personas por Estimadas por ERON</t>
  </si>
  <si>
    <t>Fuente: SISIPEC WEB para consolidar la PPL con corte a diciembre de cada año por cada ERON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</si>
  <si>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 Light"/>
        <family val="2"/>
      </rPr>
      <t>Proyección con base en el promedio de la variación de cantidad de PPL de 2017-2018 Variación % del año 2018-2016.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</si>
  <si>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>Proyección Historias Clínicas Activas</t>
    </r>
    <r>
      <rPr>
        <sz val="11"/>
        <color theme="1"/>
        <rFont val="Calibri Light"/>
        <family val="2"/>
      </rPr>
      <t>: Población PPL proyectada al año 2019 con un incremento de un 3,7%  variación anual.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</si>
  <si>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>Proyección Historias Clínicas Inactivas:</t>
    </r>
    <r>
      <rPr>
        <sz val="11"/>
        <color theme="1"/>
        <rFont val="Calibri Light"/>
        <family val="2"/>
      </rPr>
      <t xml:space="preserve"> Historias Clínicas Activas con un incremento de un 50%. </t>
    </r>
    <r>
      <rPr>
        <b/>
        <sz val="11"/>
        <color theme="1"/>
        <rFont val="Calibri Light"/>
        <family val="2"/>
      </rPr>
      <t>Cantidad de Historias Clínicas Vigentes.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</si>
  <si>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 xml:space="preserve">Proyección de Metros Lineales: </t>
    </r>
    <r>
      <rPr>
        <sz val="11"/>
        <color theme="1"/>
        <rFont val="Calibri Light"/>
        <family val="2"/>
      </rPr>
      <t>Los metros lineales fueron proyectados de acuerdo con lo establecido en la NTC 5029:2001: Medición de Archivos en su anexo B Tabla de Equivalencias con el cálculo de promedio de folios por carpeta (9.000 folios por metro lineal).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</si>
  <si>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>Proyección de Consultas por ERON:</t>
    </r>
    <r>
      <rPr>
        <sz val="11"/>
        <color theme="1"/>
        <rFont val="Calibri Light"/>
        <family val="2"/>
      </rPr>
      <t xml:space="preserve"> para las consultas se estimó el 20% por HC activas por ERON.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</si>
  <si>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>Proyección de Transporte  por ERON:</t>
    </r>
    <r>
      <rPr>
        <sz val="11"/>
        <color theme="1"/>
        <rFont val="Calibri Light"/>
        <family val="2"/>
      </rPr>
      <t xml:space="preserve"> para las transferencias se estimó el 3.7% por traslados de las HC activas por ERON.</t>
    </r>
  </si>
  <si>
    <t>Regional</t>
  </si>
  <si>
    <t>VIEJO CALDAS</t>
  </si>
  <si>
    <t>ORIENTE</t>
  </si>
  <si>
    <t>NOROESTE</t>
  </si>
  <si>
    <t>OCCIDENTE</t>
  </si>
  <si>
    <t>NORTE</t>
  </si>
  <si>
    <t>CENTRAL</t>
  </si>
  <si>
    <t xml:space="preserve">EPMSC TITIRIBI </t>
  </si>
  <si>
    <t>EPMSC MOCOA</t>
  </si>
  <si>
    <t>TITIRIBI</t>
  </si>
  <si>
    <t>MOCOA</t>
  </si>
  <si>
    <t>ANTIOQUIA</t>
  </si>
  <si>
    <t>PUTUMAYO</t>
  </si>
  <si>
    <t>ML a Intervenir</t>
  </si>
  <si>
    <t>VOLUMEN ESTIMADO PARA TITIBIRI Y MOCOA</t>
  </si>
  <si>
    <t>09 VALLE DEL CAUCA</t>
  </si>
  <si>
    <t>12 HUILA</t>
  </si>
  <si>
    <t>13 BOLIVAR</t>
  </si>
  <si>
    <t>14 CORDOBA</t>
  </si>
  <si>
    <t>15 ATLANTICO</t>
  </si>
  <si>
    <t>16 CESAR</t>
  </si>
  <si>
    <t>17 CAQUETA</t>
  </si>
  <si>
    <t>18 RISARALDA</t>
  </si>
  <si>
    <t>19 QUINDIO</t>
  </si>
  <si>
    <t>20 MAGDALENA</t>
  </si>
  <si>
    <t>21 CASANARE</t>
  </si>
  <si>
    <t>22 SUCRE</t>
  </si>
  <si>
    <t>23 NARIÑO</t>
  </si>
  <si>
    <t>24 CHOCO</t>
  </si>
  <si>
    <t>26 AMAZONAS</t>
  </si>
  <si>
    <t>27 GUAJIRA</t>
  </si>
  <si>
    <t>25 NARIÑO</t>
  </si>
  <si>
    <t>28 SAN ANDRES</t>
  </si>
  <si>
    <t>29 CALDAS</t>
  </si>
  <si>
    <t>Ciudad</t>
  </si>
  <si>
    <r>
      <t xml:space="preserve"> 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 Light"/>
        <family val="2"/>
      </rPr>
      <t>Proyección Historias Clínicas Inactivas:</t>
    </r>
    <r>
      <rPr>
        <sz val="11"/>
        <color theme="1"/>
        <rFont val="Calibri Light"/>
        <family val="2"/>
      </rPr>
      <t xml:space="preserve"> Historias Clínicas Activas con un incremento de un 50%. </t>
    </r>
    <r>
      <rPr>
        <b/>
        <sz val="11"/>
        <color theme="1"/>
        <rFont val="Calibri Light"/>
        <family val="2"/>
      </rPr>
      <t>Cantidad de Historias Clínicas Vigentes.</t>
    </r>
  </si>
  <si>
    <t>TOTAL DE METROS A INTERVENIR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</si>
  <si>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El total de metros a intevenir se proyecto en la sumatoria de los metros totales establecidos para los ERON  y los volumenes de MOCOA y TITRIBI.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</si>
</sst>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 Light"/>
      <family val="2"/>
    </font>
    <font>
      <sz val="7"/>
      <color theme="1"/>
      <name val="Times New Roman"/>
      <family val="1"/>
    </font>
    <font>
      <b/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CDCDCD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/>
    </xf>
    <xf numFmtId="0" fontId="5" fillId="0" borderId="5" xfId="0" applyFont="1" applyBorder="1"/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6" xfId="0" applyBorder="1"/>
    <xf numFmtId="0" fontId="5" fillId="0" borderId="6" xfId="0" applyFont="1" applyBorder="1"/>
    <xf numFmtId="1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56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14.28515625" style="26" bestFit="1" customWidth="1"/>
    <col min="2" max="2" width="16.7109375" bestFit="1" customWidth="1"/>
    <col min="3" max="3" width="19.7109375" customWidth="1"/>
    <col min="4" max="4" width="5.5703125" bestFit="1" customWidth="1"/>
    <col min="5" max="5" width="44.42578125" customWidth="1"/>
    <col min="6" max="7" width="10.5703125" customWidth="1"/>
    <col min="8" max="8" width="11.140625" customWidth="1"/>
    <col min="9" max="9" width="11" style="3" bestFit="1" customWidth="1"/>
    <col min="10" max="10" width="6.7109375" customWidth="1"/>
    <col min="11" max="11" width="6.7109375" style="3" customWidth="1"/>
    <col min="12" max="12" width="7.5703125" customWidth="1"/>
    <col min="13" max="13" width="10.42578125" customWidth="1"/>
    <col min="14" max="14" width="11.42578125" style="3"/>
  </cols>
  <sheetData>
    <row r="1" spans="1:14" ht="15.75" thickBot="1" x14ac:dyDescent="0.3">
      <c r="A1" s="38" t="s">
        <v>270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9"/>
      <c r="M1" s="39"/>
      <c r="N1" s="39"/>
    </row>
    <row r="2" spans="1:14" ht="34.5" thickBot="1" x14ac:dyDescent="0.3">
      <c r="A2" s="1" t="s">
        <v>0</v>
      </c>
      <c r="B2" s="1" t="s">
        <v>313</v>
      </c>
      <c r="C2" s="7" t="s">
        <v>279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271</v>
      </c>
    </row>
    <row r="3" spans="1:14" ht="22.5" x14ac:dyDescent="0.25">
      <c r="A3" s="41" t="s">
        <v>12</v>
      </c>
      <c r="B3" s="42" t="s">
        <v>13</v>
      </c>
      <c r="C3" s="11" t="s">
        <v>285</v>
      </c>
      <c r="D3" s="43">
        <v>113</v>
      </c>
      <c r="E3" s="44" t="s">
        <v>14</v>
      </c>
      <c r="F3" s="45">
        <v>7794</v>
      </c>
      <c r="G3" s="46">
        <f>(F3*50%)+F3</f>
        <v>11691</v>
      </c>
      <c r="H3" s="46">
        <f t="shared" ref="H3:H34" si="0">+F3+G3</f>
        <v>19485</v>
      </c>
      <c r="I3" s="47">
        <f>(F3*40)/9000</f>
        <v>34.64</v>
      </c>
      <c r="J3" s="48">
        <f>(G3*40)/9000</f>
        <v>51.96</v>
      </c>
      <c r="K3" s="47">
        <f t="shared" ref="K3:K34" si="1">+I3+J3</f>
        <v>86.6</v>
      </c>
      <c r="L3" s="49">
        <f t="shared" ref="L3:L34" si="2">+H3*20%</f>
        <v>3897</v>
      </c>
      <c r="M3" s="47">
        <f t="shared" ref="M3:M34" si="3">+H3*3.7%</f>
        <v>720.94500000000005</v>
      </c>
      <c r="N3" s="50">
        <v>2</v>
      </c>
    </row>
    <row r="4" spans="1:14" x14ac:dyDescent="0.25">
      <c r="A4" s="29" t="s">
        <v>17</v>
      </c>
      <c r="B4" s="37" t="s">
        <v>18</v>
      </c>
      <c r="C4" s="6" t="s">
        <v>280</v>
      </c>
      <c r="D4" s="30">
        <v>639</v>
      </c>
      <c r="E4" s="31" t="s">
        <v>19</v>
      </c>
      <c r="F4" s="32">
        <v>5014</v>
      </c>
      <c r="G4" s="46">
        <f t="shared" ref="G4:G67" si="4">(F4*50%)+F4</f>
        <v>7521</v>
      </c>
      <c r="H4" s="33">
        <f t="shared" si="0"/>
        <v>12535</v>
      </c>
      <c r="I4" s="47">
        <f t="shared" ref="I4:I67" si="5">(F4*40)/9000</f>
        <v>22.284444444444443</v>
      </c>
      <c r="J4" s="48">
        <f t="shared" ref="J4:J67" si="6">(G4*40)/9000</f>
        <v>33.426666666666669</v>
      </c>
      <c r="K4" s="34">
        <f t="shared" si="1"/>
        <v>55.711111111111109</v>
      </c>
      <c r="L4" s="35">
        <f t="shared" si="2"/>
        <v>2507</v>
      </c>
      <c r="M4" s="34">
        <f t="shared" si="3"/>
        <v>463.79500000000007</v>
      </c>
      <c r="N4" s="36">
        <v>2</v>
      </c>
    </row>
    <row r="5" spans="1:14" x14ac:dyDescent="0.25">
      <c r="A5" s="29" t="s">
        <v>12</v>
      </c>
      <c r="B5" s="28" t="s">
        <v>13</v>
      </c>
      <c r="C5" s="6" t="s">
        <v>285</v>
      </c>
      <c r="D5" s="30">
        <v>114</v>
      </c>
      <c r="E5" s="31" t="s">
        <v>15</v>
      </c>
      <c r="F5" s="32">
        <v>4453</v>
      </c>
      <c r="G5" s="46">
        <f t="shared" si="4"/>
        <v>6679.5</v>
      </c>
      <c r="H5" s="33">
        <f t="shared" si="0"/>
        <v>11132.5</v>
      </c>
      <c r="I5" s="47">
        <f t="shared" si="5"/>
        <v>19.79111111111111</v>
      </c>
      <c r="J5" s="48">
        <f t="shared" si="6"/>
        <v>29.686666666666667</v>
      </c>
      <c r="K5" s="34">
        <f t="shared" si="1"/>
        <v>49.477777777777774</v>
      </c>
      <c r="L5" s="35">
        <f t="shared" si="2"/>
        <v>2226.5</v>
      </c>
      <c r="M5" s="34">
        <f t="shared" si="3"/>
        <v>411.90250000000003</v>
      </c>
      <c r="N5" s="36">
        <v>1</v>
      </c>
    </row>
    <row r="6" spans="1:14" ht="22.5" x14ac:dyDescent="0.25">
      <c r="A6" s="29" t="s">
        <v>38</v>
      </c>
      <c r="B6" s="37" t="s">
        <v>39</v>
      </c>
      <c r="C6" s="6" t="s">
        <v>281</v>
      </c>
      <c r="D6" s="30">
        <v>422</v>
      </c>
      <c r="E6" s="31" t="s">
        <v>40</v>
      </c>
      <c r="F6" s="32">
        <v>3729</v>
      </c>
      <c r="G6" s="46">
        <f t="shared" si="4"/>
        <v>5593.5</v>
      </c>
      <c r="H6" s="33">
        <f t="shared" si="0"/>
        <v>9322.5</v>
      </c>
      <c r="I6" s="47">
        <f t="shared" si="5"/>
        <v>16.573333333333334</v>
      </c>
      <c r="J6" s="48">
        <f t="shared" si="6"/>
        <v>24.86</v>
      </c>
      <c r="K6" s="34">
        <f t="shared" si="1"/>
        <v>41.433333333333337</v>
      </c>
      <c r="L6" s="35">
        <f t="shared" si="2"/>
        <v>1864.5</v>
      </c>
      <c r="M6" s="34">
        <f t="shared" si="3"/>
        <v>344.93250000000006</v>
      </c>
      <c r="N6" s="36">
        <v>2</v>
      </c>
    </row>
    <row r="7" spans="1:14" x14ac:dyDescent="0.25">
      <c r="A7" s="29" t="s">
        <v>45</v>
      </c>
      <c r="B7" s="37" t="s">
        <v>46</v>
      </c>
      <c r="C7" s="6" t="s">
        <v>285</v>
      </c>
      <c r="D7" s="30">
        <v>150</v>
      </c>
      <c r="E7" s="31" t="s">
        <v>47</v>
      </c>
      <c r="F7" s="32">
        <v>3514</v>
      </c>
      <c r="G7" s="46">
        <f t="shared" si="4"/>
        <v>5271</v>
      </c>
      <c r="H7" s="33">
        <f t="shared" si="0"/>
        <v>8785</v>
      </c>
      <c r="I7" s="47">
        <f t="shared" si="5"/>
        <v>15.617777777777778</v>
      </c>
      <c r="J7" s="48">
        <f t="shared" si="6"/>
        <v>23.426666666666666</v>
      </c>
      <c r="K7" s="34">
        <f t="shared" si="1"/>
        <v>39.044444444444444</v>
      </c>
      <c r="L7" s="35">
        <f t="shared" si="2"/>
        <v>1757</v>
      </c>
      <c r="M7" s="34">
        <f t="shared" si="3"/>
        <v>325.04500000000007</v>
      </c>
      <c r="N7" s="36">
        <v>2</v>
      </c>
    </row>
    <row r="8" spans="1:14" ht="22.5" x14ac:dyDescent="0.25">
      <c r="A8" s="29" t="s">
        <v>70</v>
      </c>
      <c r="B8" s="37" t="s">
        <v>71</v>
      </c>
      <c r="C8" s="6" t="s">
        <v>282</v>
      </c>
      <c r="D8" s="30">
        <v>537</v>
      </c>
      <c r="E8" s="31" t="s">
        <v>72</v>
      </c>
      <c r="F8" s="32">
        <v>3256</v>
      </c>
      <c r="G8" s="46">
        <f t="shared" si="4"/>
        <v>4884</v>
      </c>
      <c r="H8" s="33">
        <f t="shared" si="0"/>
        <v>8140</v>
      </c>
      <c r="I8" s="47">
        <f t="shared" si="5"/>
        <v>14.471111111111112</v>
      </c>
      <c r="J8" s="48">
        <f t="shared" si="6"/>
        <v>21.706666666666667</v>
      </c>
      <c r="K8" s="34">
        <f t="shared" si="1"/>
        <v>36.177777777777777</v>
      </c>
      <c r="L8" s="35">
        <f t="shared" si="2"/>
        <v>1628</v>
      </c>
      <c r="M8" s="34">
        <f t="shared" si="3"/>
        <v>301.18000000000006</v>
      </c>
      <c r="N8" s="36">
        <v>2</v>
      </c>
    </row>
    <row r="9" spans="1:14" x14ac:dyDescent="0.25">
      <c r="A9" s="29" t="s">
        <v>70</v>
      </c>
      <c r="B9" s="37" t="s">
        <v>71</v>
      </c>
      <c r="C9" s="6" t="s">
        <v>282</v>
      </c>
      <c r="D9" s="30">
        <v>502</v>
      </c>
      <c r="E9" s="31" t="s">
        <v>73</v>
      </c>
      <c r="F9" s="32">
        <v>2997</v>
      </c>
      <c r="G9" s="46">
        <f t="shared" si="4"/>
        <v>4495.5</v>
      </c>
      <c r="H9" s="33">
        <f t="shared" si="0"/>
        <v>7492.5</v>
      </c>
      <c r="I9" s="47">
        <f t="shared" si="5"/>
        <v>13.32</v>
      </c>
      <c r="J9" s="48">
        <f t="shared" si="6"/>
        <v>19.98</v>
      </c>
      <c r="K9" s="34">
        <f t="shared" si="1"/>
        <v>33.299999999999997</v>
      </c>
      <c r="L9" s="35">
        <f t="shared" si="2"/>
        <v>1498.5</v>
      </c>
      <c r="M9" s="34">
        <f t="shared" si="3"/>
        <v>277.22250000000003</v>
      </c>
      <c r="N9" s="36">
        <v>2</v>
      </c>
    </row>
    <row r="10" spans="1:14" x14ac:dyDescent="0.25">
      <c r="A10" s="29" t="s">
        <v>104</v>
      </c>
      <c r="B10" s="37" t="s">
        <v>105</v>
      </c>
      <c r="C10" s="6" t="s">
        <v>285</v>
      </c>
      <c r="D10" s="30">
        <v>148</v>
      </c>
      <c r="E10" s="31" t="s">
        <v>106</v>
      </c>
      <c r="F10" s="32">
        <v>2823</v>
      </c>
      <c r="G10" s="46">
        <f t="shared" si="4"/>
        <v>4234.5</v>
      </c>
      <c r="H10" s="33">
        <f t="shared" si="0"/>
        <v>7057.5</v>
      </c>
      <c r="I10" s="47">
        <f t="shared" si="5"/>
        <v>12.546666666666667</v>
      </c>
      <c r="J10" s="48">
        <f t="shared" si="6"/>
        <v>18.82</v>
      </c>
      <c r="K10" s="34">
        <f t="shared" si="1"/>
        <v>31.366666666666667</v>
      </c>
      <c r="L10" s="35">
        <f t="shared" si="2"/>
        <v>1411.5</v>
      </c>
      <c r="M10" s="34">
        <f t="shared" si="3"/>
        <v>261.12750000000005</v>
      </c>
      <c r="N10" s="36">
        <v>2</v>
      </c>
    </row>
    <row r="11" spans="1:14" x14ac:dyDescent="0.25">
      <c r="A11" s="29" t="s">
        <v>112</v>
      </c>
      <c r="B11" s="37" t="s">
        <v>113</v>
      </c>
      <c r="C11" s="6" t="s">
        <v>285</v>
      </c>
      <c r="D11" s="30">
        <v>156</v>
      </c>
      <c r="E11" s="31" t="s">
        <v>114</v>
      </c>
      <c r="F11" s="32">
        <v>2818</v>
      </c>
      <c r="G11" s="46">
        <f t="shared" si="4"/>
        <v>4227</v>
      </c>
      <c r="H11" s="33">
        <f t="shared" si="0"/>
        <v>7045</v>
      </c>
      <c r="I11" s="47">
        <f t="shared" si="5"/>
        <v>12.524444444444445</v>
      </c>
      <c r="J11" s="48">
        <f t="shared" si="6"/>
        <v>18.786666666666665</v>
      </c>
      <c r="K11" s="34">
        <f t="shared" si="1"/>
        <v>31.31111111111111</v>
      </c>
      <c r="L11" s="35">
        <f t="shared" si="2"/>
        <v>1409</v>
      </c>
      <c r="M11" s="34">
        <f t="shared" si="3"/>
        <v>260.66500000000002</v>
      </c>
      <c r="N11" s="36">
        <v>2</v>
      </c>
    </row>
    <row r="12" spans="1:14" x14ac:dyDescent="0.25">
      <c r="A12" s="29" t="s">
        <v>129</v>
      </c>
      <c r="B12" s="37" t="s">
        <v>130</v>
      </c>
      <c r="C12" s="6" t="s">
        <v>281</v>
      </c>
      <c r="D12" s="30">
        <v>410</v>
      </c>
      <c r="E12" s="31" t="s">
        <v>131</v>
      </c>
      <c r="F12" s="32">
        <v>2614</v>
      </c>
      <c r="G12" s="46">
        <f t="shared" si="4"/>
        <v>3921</v>
      </c>
      <c r="H12" s="33">
        <f t="shared" si="0"/>
        <v>6535</v>
      </c>
      <c r="I12" s="47">
        <f t="shared" si="5"/>
        <v>11.617777777777778</v>
      </c>
      <c r="J12" s="48">
        <f t="shared" si="6"/>
        <v>17.426666666666666</v>
      </c>
      <c r="K12" s="34">
        <f t="shared" si="1"/>
        <v>29.044444444444444</v>
      </c>
      <c r="L12" s="35">
        <f t="shared" si="2"/>
        <v>1307</v>
      </c>
      <c r="M12" s="34">
        <f t="shared" si="3"/>
        <v>241.79500000000004</v>
      </c>
      <c r="N12" s="36">
        <v>2</v>
      </c>
    </row>
    <row r="13" spans="1:14" x14ac:dyDescent="0.25">
      <c r="A13" s="29" t="s">
        <v>159</v>
      </c>
      <c r="B13" s="37" t="s">
        <v>160</v>
      </c>
      <c r="C13" s="6" t="s">
        <v>283</v>
      </c>
      <c r="D13" s="30">
        <v>235</v>
      </c>
      <c r="E13" s="31" t="s">
        <v>161</v>
      </c>
      <c r="F13" s="32">
        <v>2604</v>
      </c>
      <c r="G13" s="46">
        <f t="shared" si="4"/>
        <v>3906</v>
      </c>
      <c r="H13" s="33">
        <f t="shared" si="0"/>
        <v>6510</v>
      </c>
      <c r="I13" s="47">
        <f t="shared" si="5"/>
        <v>11.573333333333334</v>
      </c>
      <c r="J13" s="48">
        <f t="shared" si="6"/>
        <v>17.36</v>
      </c>
      <c r="K13" s="34">
        <f t="shared" si="1"/>
        <v>28.933333333333334</v>
      </c>
      <c r="L13" s="35">
        <f t="shared" si="2"/>
        <v>1302</v>
      </c>
      <c r="M13" s="34">
        <f t="shared" si="3"/>
        <v>240.87000000000003</v>
      </c>
      <c r="N13" s="36">
        <v>2</v>
      </c>
    </row>
    <row r="14" spans="1:14" x14ac:dyDescent="0.25">
      <c r="A14" s="29" t="s">
        <v>296</v>
      </c>
      <c r="B14" s="37" t="s">
        <v>199</v>
      </c>
      <c r="C14" s="6" t="s">
        <v>284</v>
      </c>
      <c r="D14" s="30">
        <v>303</v>
      </c>
      <c r="E14" s="31" t="s">
        <v>200</v>
      </c>
      <c r="F14" s="32">
        <v>2411</v>
      </c>
      <c r="G14" s="46">
        <f t="shared" si="4"/>
        <v>3616.5</v>
      </c>
      <c r="H14" s="33">
        <f t="shared" si="0"/>
        <v>6027.5</v>
      </c>
      <c r="I14" s="47">
        <f t="shared" si="5"/>
        <v>10.715555555555556</v>
      </c>
      <c r="J14" s="48">
        <f t="shared" si="6"/>
        <v>16.073333333333334</v>
      </c>
      <c r="K14" s="34">
        <f t="shared" si="1"/>
        <v>26.788888888888891</v>
      </c>
      <c r="L14" s="35">
        <f t="shared" si="2"/>
        <v>1205.5</v>
      </c>
      <c r="M14" s="34">
        <f t="shared" si="3"/>
        <v>223.01750000000004</v>
      </c>
      <c r="N14" s="36">
        <v>1</v>
      </c>
    </row>
    <row r="15" spans="1:14" x14ac:dyDescent="0.25">
      <c r="A15" s="29" t="s">
        <v>294</v>
      </c>
      <c r="B15" s="37" t="s">
        <v>147</v>
      </c>
      <c r="C15" s="6" t="s">
        <v>283</v>
      </c>
      <c r="D15" s="30">
        <v>225</v>
      </c>
      <c r="E15" s="31" t="s">
        <v>148</v>
      </c>
      <c r="F15" s="32">
        <v>1993</v>
      </c>
      <c r="G15" s="46">
        <f t="shared" si="4"/>
        <v>2989.5</v>
      </c>
      <c r="H15" s="33">
        <f t="shared" si="0"/>
        <v>4982.5</v>
      </c>
      <c r="I15" s="47">
        <f t="shared" si="5"/>
        <v>8.8577777777777786</v>
      </c>
      <c r="J15" s="48">
        <f t="shared" si="6"/>
        <v>13.286666666666667</v>
      </c>
      <c r="K15" s="34">
        <f t="shared" si="1"/>
        <v>22.144444444444446</v>
      </c>
      <c r="L15" s="35">
        <f t="shared" si="2"/>
        <v>996.5</v>
      </c>
      <c r="M15" s="34">
        <f t="shared" si="3"/>
        <v>184.35250000000002</v>
      </c>
      <c r="N15" s="36">
        <v>1</v>
      </c>
    </row>
    <row r="16" spans="1:14" x14ac:dyDescent="0.25">
      <c r="A16" s="29" t="s">
        <v>12</v>
      </c>
      <c r="B16" s="28" t="s">
        <v>13</v>
      </c>
      <c r="C16" s="6" t="s">
        <v>285</v>
      </c>
      <c r="D16" s="30">
        <v>129</v>
      </c>
      <c r="E16" s="31" t="s">
        <v>16</v>
      </c>
      <c r="F16" s="32">
        <v>1968</v>
      </c>
      <c r="G16" s="46">
        <f t="shared" si="4"/>
        <v>2952</v>
      </c>
      <c r="H16" s="33">
        <f t="shared" si="0"/>
        <v>4920</v>
      </c>
      <c r="I16" s="47">
        <f t="shared" si="5"/>
        <v>8.7466666666666661</v>
      </c>
      <c r="J16" s="48">
        <f t="shared" si="6"/>
        <v>13.12</v>
      </c>
      <c r="K16" s="34">
        <f t="shared" si="1"/>
        <v>21.866666666666667</v>
      </c>
      <c r="L16" s="35">
        <f t="shared" si="2"/>
        <v>984</v>
      </c>
      <c r="M16" s="34">
        <f t="shared" si="3"/>
        <v>182.04000000000002</v>
      </c>
      <c r="N16" s="36">
        <v>1</v>
      </c>
    </row>
    <row r="17" spans="1:14" x14ac:dyDescent="0.25">
      <c r="A17" s="29" t="s">
        <v>129</v>
      </c>
      <c r="B17" s="37" t="s">
        <v>132</v>
      </c>
      <c r="C17" s="6" t="s">
        <v>281</v>
      </c>
      <c r="D17" s="30">
        <v>421</v>
      </c>
      <c r="E17" s="31" t="s">
        <v>133</v>
      </c>
      <c r="F17" s="32">
        <v>1898</v>
      </c>
      <c r="G17" s="46">
        <f t="shared" si="4"/>
        <v>2847</v>
      </c>
      <c r="H17" s="33">
        <f t="shared" si="0"/>
        <v>4745</v>
      </c>
      <c r="I17" s="47">
        <f t="shared" si="5"/>
        <v>8.4355555555555561</v>
      </c>
      <c r="J17" s="48">
        <f t="shared" si="6"/>
        <v>12.653333333333334</v>
      </c>
      <c r="K17" s="34">
        <f t="shared" si="1"/>
        <v>21.088888888888889</v>
      </c>
      <c r="L17" s="35">
        <f t="shared" si="2"/>
        <v>949</v>
      </c>
      <c r="M17" s="34">
        <f t="shared" si="3"/>
        <v>175.56500000000003</v>
      </c>
      <c r="N17" s="36">
        <v>1</v>
      </c>
    </row>
    <row r="18" spans="1:14" x14ac:dyDescent="0.25">
      <c r="A18" s="29" t="s">
        <v>104</v>
      </c>
      <c r="B18" s="37" t="s">
        <v>107</v>
      </c>
      <c r="C18" s="6" t="s">
        <v>285</v>
      </c>
      <c r="D18" s="30">
        <v>131</v>
      </c>
      <c r="E18" s="31" t="s">
        <v>108</v>
      </c>
      <c r="F18" s="32">
        <v>1894</v>
      </c>
      <c r="G18" s="46">
        <f t="shared" si="4"/>
        <v>2841</v>
      </c>
      <c r="H18" s="33">
        <f t="shared" si="0"/>
        <v>4735</v>
      </c>
      <c r="I18" s="47">
        <f t="shared" si="5"/>
        <v>8.4177777777777774</v>
      </c>
      <c r="J18" s="48">
        <f t="shared" si="6"/>
        <v>12.626666666666667</v>
      </c>
      <c r="K18" s="34">
        <f t="shared" si="1"/>
        <v>21.044444444444444</v>
      </c>
      <c r="L18" s="35">
        <f t="shared" si="2"/>
        <v>947</v>
      </c>
      <c r="M18" s="34">
        <f t="shared" si="3"/>
        <v>175.19500000000002</v>
      </c>
      <c r="N18" s="36">
        <v>1</v>
      </c>
    </row>
    <row r="19" spans="1:14" x14ac:dyDescent="0.25">
      <c r="A19" s="29" t="s">
        <v>295</v>
      </c>
      <c r="B19" s="37" t="s">
        <v>191</v>
      </c>
      <c r="C19" s="6" t="s">
        <v>285</v>
      </c>
      <c r="D19" s="30">
        <v>139</v>
      </c>
      <c r="E19" s="31" t="s">
        <v>192</v>
      </c>
      <c r="F19" s="32">
        <v>1745</v>
      </c>
      <c r="G19" s="46">
        <f t="shared" si="4"/>
        <v>2617.5</v>
      </c>
      <c r="H19" s="33">
        <f t="shared" si="0"/>
        <v>4362.5</v>
      </c>
      <c r="I19" s="47">
        <f t="shared" si="5"/>
        <v>7.7555555555555555</v>
      </c>
      <c r="J19" s="48">
        <f t="shared" si="6"/>
        <v>11.633333333333333</v>
      </c>
      <c r="K19" s="34">
        <f t="shared" si="1"/>
        <v>19.388888888888889</v>
      </c>
      <c r="L19" s="35">
        <f t="shared" si="2"/>
        <v>872.5</v>
      </c>
      <c r="M19" s="34">
        <f t="shared" si="3"/>
        <v>161.41250000000002</v>
      </c>
      <c r="N19" s="36">
        <v>1</v>
      </c>
    </row>
    <row r="20" spans="1:14" x14ac:dyDescent="0.25">
      <c r="A20" s="29" t="s">
        <v>70</v>
      </c>
      <c r="B20" s="37" t="s">
        <v>74</v>
      </c>
      <c r="C20" s="6" t="s">
        <v>282</v>
      </c>
      <c r="D20" s="30">
        <v>535</v>
      </c>
      <c r="E20" s="31" t="s">
        <v>75</v>
      </c>
      <c r="F20" s="32">
        <v>1715</v>
      </c>
      <c r="G20" s="46">
        <f t="shared" si="4"/>
        <v>2572.5</v>
      </c>
      <c r="H20" s="33">
        <f t="shared" si="0"/>
        <v>4287.5</v>
      </c>
      <c r="I20" s="47">
        <f t="shared" si="5"/>
        <v>7.6222222222222218</v>
      </c>
      <c r="J20" s="48">
        <f t="shared" si="6"/>
        <v>11.433333333333334</v>
      </c>
      <c r="K20" s="34">
        <f t="shared" si="1"/>
        <v>19.055555555555557</v>
      </c>
      <c r="L20" s="35">
        <f t="shared" si="2"/>
        <v>857.5</v>
      </c>
      <c r="M20" s="34">
        <f t="shared" si="3"/>
        <v>158.63750000000002</v>
      </c>
      <c r="N20" s="36">
        <v>1</v>
      </c>
    </row>
    <row r="21" spans="1:14" x14ac:dyDescent="0.25">
      <c r="A21" s="29" t="s">
        <v>297</v>
      </c>
      <c r="B21" s="37" t="s">
        <v>205</v>
      </c>
      <c r="C21" s="6" t="s">
        <v>284</v>
      </c>
      <c r="D21" s="30">
        <v>308</v>
      </c>
      <c r="E21" s="31" t="s">
        <v>206</v>
      </c>
      <c r="F21" s="32">
        <v>1710</v>
      </c>
      <c r="G21" s="46">
        <f t="shared" si="4"/>
        <v>2565</v>
      </c>
      <c r="H21" s="33">
        <f t="shared" si="0"/>
        <v>4275</v>
      </c>
      <c r="I21" s="47">
        <f t="shared" si="5"/>
        <v>7.6</v>
      </c>
      <c r="J21" s="48">
        <f t="shared" si="6"/>
        <v>11.4</v>
      </c>
      <c r="K21" s="34">
        <f t="shared" si="1"/>
        <v>19</v>
      </c>
      <c r="L21" s="35">
        <f t="shared" si="2"/>
        <v>855</v>
      </c>
      <c r="M21" s="34">
        <f t="shared" si="3"/>
        <v>158.17500000000001</v>
      </c>
      <c r="N21" s="36">
        <v>1</v>
      </c>
    </row>
    <row r="22" spans="1:14" x14ac:dyDescent="0.25">
      <c r="A22" s="29" t="s">
        <v>298</v>
      </c>
      <c r="B22" s="37" t="s">
        <v>209</v>
      </c>
      <c r="C22" s="6" t="s">
        <v>284</v>
      </c>
      <c r="D22" s="30">
        <v>322</v>
      </c>
      <c r="E22" s="31" t="s">
        <v>210</v>
      </c>
      <c r="F22" s="32">
        <v>1664</v>
      </c>
      <c r="G22" s="46">
        <f t="shared" si="4"/>
        <v>2496</v>
      </c>
      <c r="H22" s="33">
        <f t="shared" si="0"/>
        <v>4160</v>
      </c>
      <c r="I22" s="47">
        <f t="shared" si="5"/>
        <v>7.3955555555555552</v>
      </c>
      <c r="J22" s="48">
        <f t="shared" si="6"/>
        <v>11.093333333333334</v>
      </c>
      <c r="K22" s="34">
        <f t="shared" si="1"/>
        <v>18.488888888888887</v>
      </c>
      <c r="L22" s="35">
        <f t="shared" si="2"/>
        <v>832</v>
      </c>
      <c r="M22" s="34">
        <f t="shared" si="3"/>
        <v>153.92000000000002</v>
      </c>
      <c r="N22" s="36">
        <v>1</v>
      </c>
    </row>
    <row r="23" spans="1:14" x14ac:dyDescent="0.25">
      <c r="A23" s="29" t="s">
        <v>174</v>
      </c>
      <c r="B23" s="37" t="s">
        <v>175</v>
      </c>
      <c r="C23" s="6" t="s">
        <v>280</v>
      </c>
      <c r="D23" s="30">
        <v>637</v>
      </c>
      <c r="E23" s="31" t="s">
        <v>176</v>
      </c>
      <c r="F23" s="32">
        <v>1489</v>
      </c>
      <c r="G23" s="46">
        <f t="shared" si="4"/>
        <v>2233.5</v>
      </c>
      <c r="H23" s="33">
        <f t="shared" si="0"/>
        <v>3722.5</v>
      </c>
      <c r="I23" s="47">
        <f t="shared" si="5"/>
        <v>6.6177777777777775</v>
      </c>
      <c r="J23" s="48">
        <f t="shared" si="6"/>
        <v>9.9266666666666659</v>
      </c>
      <c r="K23" s="34">
        <f t="shared" si="1"/>
        <v>16.544444444444444</v>
      </c>
      <c r="L23" s="35">
        <f t="shared" si="2"/>
        <v>744.5</v>
      </c>
      <c r="M23" s="34">
        <f t="shared" si="3"/>
        <v>137.73250000000002</v>
      </c>
      <c r="N23" s="36">
        <v>1</v>
      </c>
    </row>
    <row r="24" spans="1:14" x14ac:dyDescent="0.25">
      <c r="A24" s="29" t="s">
        <v>299</v>
      </c>
      <c r="B24" s="37" t="s">
        <v>214</v>
      </c>
      <c r="C24" s="6" t="s">
        <v>284</v>
      </c>
      <c r="D24" s="30">
        <v>323</v>
      </c>
      <c r="E24" s="31" t="s">
        <v>215</v>
      </c>
      <c r="F24" s="32">
        <v>1386</v>
      </c>
      <c r="G24" s="46">
        <f t="shared" si="4"/>
        <v>2079</v>
      </c>
      <c r="H24" s="33">
        <f t="shared" si="0"/>
        <v>3465</v>
      </c>
      <c r="I24" s="47">
        <f t="shared" si="5"/>
        <v>6.16</v>
      </c>
      <c r="J24" s="48">
        <f t="shared" si="6"/>
        <v>9.24</v>
      </c>
      <c r="K24" s="34">
        <f t="shared" si="1"/>
        <v>15.4</v>
      </c>
      <c r="L24" s="35">
        <f t="shared" si="2"/>
        <v>693</v>
      </c>
      <c r="M24" s="34">
        <f t="shared" si="3"/>
        <v>128.20500000000001</v>
      </c>
      <c r="N24" s="36">
        <v>1</v>
      </c>
    </row>
    <row r="25" spans="1:14" x14ac:dyDescent="0.25">
      <c r="A25" s="29" t="s">
        <v>300</v>
      </c>
      <c r="B25" s="37" t="s">
        <v>219</v>
      </c>
      <c r="C25" s="6" t="s">
        <v>285</v>
      </c>
      <c r="D25" s="30">
        <v>157</v>
      </c>
      <c r="E25" s="31" t="s">
        <v>220</v>
      </c>
      <c r="F25" s="32">
        <v>1354</v>
      </c>
      <c r="G25" s="46">
        <f t="shared" si="4"/>
        <v>2031</v>
      </c>
      <c r="H25" s="33">
        <f t="shared" si="0"/>
        <v>3385</v>
      </c>
      <c r="I25" s="47">
        <f t="shared" si="5"/>
        <v>6.0177777777777779</v>
      </c>
      <c r="J25" s="48">
        <f t="shared" si="6"/>
        <v>9.0266666666666673</v>
      </c>
      <c r="K25" s="34">
        <f t="shared" si="1"/>
        <v>15.044444444444444</v>
      </c>
      <c r="L25" s="35">
        <f t="shared" si="2"/>
        <v>677</v>
      </c>
      <c r="M25" s="34">
        <f t="shared" si="3"/>
        <v>125.24500000000002</v>
      </c>
      <c r="N25" s="36">
        <v>1</v>
      </c>
    </row>
    <row r="26" spans="1:14" x14ac:dyDescent="0.25">
      <c r="A26" s="29" t="s">
        <v>303</v>
      </c>
      <c r="B26" s="37" t="s">
        <v>234</v>
      </c>
      <c r="C26" s="6" t="s">
        <v>284</v>
      </c>
      <c r="D26" s="30">
        <v>314</v>
      </c>
      <c r="E26" s="31" t="s">
        <v>235</v>
      </c>
      <c r="F26" s="32">
        <v>1321</v>
      </c>
      <c r="G26" s="46">
        <f t="shared" si="4"/>
        <v>1981.5</v>
      </c>
      <c r="H26" s="33">
        <f t="shared" si="0"/>
        <v>3302.5</v>
      </c>
      <c r="I26" s="47">
        <f t="shared" si="5"/>
        <v>5.8711111111111114</v>
      </c>
      <c r="J26" s="48">
        <f t="shared" si="6"/>
        <v>8.8066666666666666</v>
      </c>
      <c r="K26" s="34">
        <f t="shared" si="1"/>
        <v>14.677777777777777</v>
      </c>
      <c r="L26" s="35">
        <f t="shared" si="2"/>
        <v>660.5</v>
      </c>
      <c r="M26" s="34">
        <f t="shared" si="3"/>
        <v>122.19250000000002</v>
      </c>
      <c r="N26" s="36">
        <v>1</v>
      </c>
    </row>
    <row r="27" spans="1:14" x14ac:dyDescent="0.25">
      <c r="A27" s="29" t="s">
        <v>174</v>
      </c>
      <c r="B27" s="37" t="s">
        <v>177</v>
      </c>
      <c r="C27" s="6" t="s">
        <v>280</v>
      </c>
      <c r="D27" s="30">
        <v>601</v>
      </c>
      <c r="E27" s="31" t="s">
        <v>178</v>
      </c>
      <c r="F27" s="32">
        <v>1317</v>
      </c>
      <c r="G27" s="46">
        <f t="shared" si="4"/>
        <v>1975.5</v>
      </c>
      <c r="H27" s="33">
        <f t="shared" si="0"/>
        <v>3292.5</v>
      </c>
      <c r="I27" s="47">
        <f t="shared" si="5"/>
        <v>5.8533333333333335</v>
      </c>
      <c r="J27" s="48">
        <f t="shared" si="6"/>
        <v>8.7799999999999994</v>
      </c>
      <c r="K27" s="34">
        <f t="shared" si="1"/>
        <v>14.633333333333333</v>
      </c>
      <c r="L27" s="35">
        <f t="shared" si="2"/>
        <v>658.5</v>
      </c>
      <c r="M27" s="34">
        <f t="shared" si="3"/>
        <v>121.82250000000002</v>
      </c>
      <c r="N27" s="36">
        <v>1</v>
      </c>
    </row>
    <row r="28" spans="1:14" x14ac:dyDescent="0.25">
      <c r="A28" s="29" t="s">
        <v>294</v>
      </c>
      <c r="B28" s="37" t="s">
        <v>149</v>
      </c>
      <c r="C28" s="6" t="s">
        <v>283</v>
      </c>
      <c r="D28" s="30">
        <v>233</v>
      </c>
      <c r="E28" s="31" t="s">
        <v>150</v>
      </c>
      <c r="F28" s="32">
        <v>1305</v>
      </c>
      <c r="G28" s="46">
        <f t="shared" si="4"/>
        <v>1957.5</v>
      </c>
      <c r="H28" s="33">
        <f t="shared" si="0"/>
        <v>3262.5</v>
      </c>
      <c r="I28" s="47">
        <f t="shared" si="5"/>
        <v>5.8</v>
      </c>
      <c r="J28" s="48">
        <f t="shared" si="6"/>
        <v>8.6999999999999993</v>
      </c>
      <c r="K28" s="34">
        <f t="shared" si="1"/>
        <v>14.5</v>
      </c>
      <c r="L28" s="35">
        <f t="shared" si="2"/>
        <v>652.5</v>
      </c>
      <c r="M28" s="34">
        <f t="shared" si="3"/>
        <v>120.71250000000002</v>
      </c>
      <c r="N28" s="36">
        <v>1</v>
      </c>
    </row>
    <row r="29" spans="1:14" x14ac:dyDescent="0.25">
      <c r="A29" s="29" t="s">
        <v>306</v>
      </c>
      <c r="B29" s="37" t="s">
        <v>246</v>
      </c>
      <c r="C29" s="6" t="s">
        <v>283</v>
      </c>
      <c r="D29" s="30">
        <v>215</v>
      </c>
      <c r="E29" s="31" t="s">
        <v>247</v>
      </c>
      <c r="F29" s="32">
        <v>1302</v>
      </c>
      <c r="G29" s="46">
        <f t="shared" si="4"/>
        <v>1953</v>
      </c>
      <c r="H29" s="33">
        <f t="shared" si="0"/>
        <v>3255</v>
      </c>
      <c r="I29" s="47">
        <f t="shared" si="5"/>
        <v>5.7866666666666671</v>
      </c>
      <c r="J29" s="48">
        <f t="shared" si="6"/>
        <v>8.68</v>
      </c>
      <c r="K29" s="34">
        <f t="shared" si="1"/>
        <v>14.466666666666667</v>
      </c>
      <c r="L29" s="35">
        <f t="shared" si="2"/>
        <v>651</v>
      </c>
      <c r="M29" s="34">
        <f t="shared" si="3"/>
        <v>120.43500000000002</v>
      </c>
      <c r="N29" s="36">
        <v>1</v>
      </c>
    </row>
    <row r="30" spans="1:14" x14ac:dyDescent="0.25">
      <c r="A30" s="29" t="s">
        <v>294</v>
      </c>
      <c r="B30" s="37" t="s">
        <v>151</v>
      </c>
      <c r="C30" s="6" t="s">
        <v>283</v>
      </c>
      <c r="D30" s="30">
        <v>227</v>
      </c>
      <c r="E30" s="31" t="s">
        <v>152</v>
      </c>
      <c r="F30" s="32">
        <v>1220</v>
      </c>
      <c r="G30" s="46">
        <f t="shared" si="4"/>
        <v>1830</v>
      </c>
      <c r="H30" s="33">
        <f t="shared" si="0"/>
        <v>3050</v>
      </c>
      <c r="I30" s="47">
        <f t="shared" si="5"/>
        <v>5.4222222222222225</v>
      </c>
      <c r="J30" s="48">
        <f t="shared" si="6"/>
        <v>8.1333333333333329</v>
      </c>
      <c r="K30" s="34">
        <f t="shared" si="1"/>
        <v>13.555555555555555</v>
      </c>
      <c r="L30" s="35">
        <f t="shared" si="2"/>
        <v>610</v>
      </c>
      <c r="M30" s="34">
        <f t="shared" si="3"/>
        <v>112.85000000000001</v>
      </c>
      <c r="N30" s="36">
        <v>1</v>
      </c>
    </row>
    <row r="31" spans="1:14" x14ac:dyDescent="0.25">
      <c r="A31" s="29" t="s">
        <v>297</v>
      </c>
      <c r="B31" s="37" t="s">
        <v>207</v>
      </c>
      <c r="C31" s="6" t="s">
        <v>284</v>
      </c>
      <c r="D31" s="30">
        <v>324</v>
      </c>
      <c r="E31" s="31" t="s">
        <v>208</v>
      </c>
      <c r="F31" s="32">
        <v>1191</v>
      </c>
      <c r="G31" s="46">
        <f t="shared" si="4"/>
        <v>1786.5</v>
      </c>
      <c r="H31" s="33">
        <f t="shared" si="0"/>
        <v>2977.5</v>
      </c>
      <c r="I31" s="47">
        <f t="shared" si="5"/>
        <v>5.293333333333333</v>
      </c>
      <c r="J31" s="48">
        <f t="shared" si="6"/>
        <v>7.94</v>
      </c>
      <c r="K31" s="34">
        <f t="shared" si="1"/>
        <v>13.233333333333334</v>
      </c>
      <c r="L31" s="35">
        <f t="shared" si="2"/>
        <v>595.5</v>
      </c>
      <c r="M31" s="34">
        <f t="shared" si="3"/>
        <v>110.16750000000002</v>
      </c>
      <c r="N31" s="36">
        <v>1</v>
      </c>
    </row>
    <row r="32" spans="1:14" x14ac:dyDescent="0.25">
      <c r="A32" s="29" t="s">
        <v>304</v>
      </c>
      <c r="B32" s="37" t="s">
        <v>238</v>
      </c>
      <c r="C32" s="6" t="s">
        <v>285</v>
      </c>
      <c r="D32" s="30">
        <v>153</v>
      </c>
      <c r="E32" s="31" t="s">
        <v>239</v>
      </c>
      <c r="F32" s="32">
        <v>1187</v>
      </c>
      <c r="G32" s="46">
        <f t="shared" si="4"/>
        <v>1780.5</v>
      </c>
      <c r="H32" s="33">
        <f t="shared" si="0"/>
        <v>2967.5</v>
      </c>
      <c r="I32" s="47">
        <f t="shared" si="5"/>
        <v>5.275555555555556</v>
      </c>
      <c r="J32" s="48">
        <f t="shared" si="6"/>
        <v>7.9133333333333331</v>
      </c>
      <c r="K32" s="34">
        <f t="shared" si="1"/>
        <v>13.18888888888889</v>
      </c>
      <c r="L32" s="35">
        <f t="shared" si="2"/>
        <v>593.5</v>
      </c>
      <c r="M32" s="34">
        <f t="shared" si="3"/>
        <v>109.79750000000001</v>
      </c>
      <c r="N32" s="36">
        <v>1</v>
      </c>
    </row>
    <row r="33" spans="1:14" x14ac:dyDescent="0.25">
      <c r="A33" s="29" t="s">
        <v>301</v>
      </c>
      <c r="B33" s="37" t="s">
        <v>222</v>
      </c>
      <c r="C33" s="6" t="s">
        <v>280</v>
      </c>
      <c r="D33" s="30">
        <v>616</v>
      </c>
      <c r="E33" s="31" t="s">
        <v>223</v>
      </c>
      <c r="F33" s="32">
        <v>1157</v>
      </c>
      <c r="G33" s="46">
        <f t="shared" si="4"/>
        <v>1735.5</v>
      </c>
      <c r="H33" s="33">
        <f t="shared" si="0"/>
        <v>2892.5</v>
      </c>
      <c r="I33" s="47">
        <f t="shared" si="5"/>
        <v>5.1422222222222222</v>
      </c>
      <c r="J33" s="48">
        <f t="shared" si="6"/>
        <v>7.7133333333333329</v>
      </c>
      <c r="K33" s="34">
        <f t="shared" si="1"/>
        <v>12.855555555555554</v>
      </c>
      <c r="L33" s="35">
        <f t="shared" si="2"/>
        <v>578.5</v>
      </c>
      <c r="M33" s="34">
        <f t="shared" si="3"/>
        <v>107.02250000000001</v>
      </c>
      <c r="N33" s="36">
        <v>1</v>
      </c>
    </row>
    <row r="34" spans="1:14" x14ac:dyDescent="0.25">
      <c r="A34" s="29" t="s">
        <v>299</v>
      </c>
      <c r="B34" s="37" t="s">
        <v>214</v>
      </c>
      <c r="C34" s="6" t="s">
        <v>284</v>
      </c>
      <c r="D34" s="30">
        <v>307</v>
      </c>
      <c r="E34" s="31" t="s">
        <v>216</v>
      </c>
      <c r="F34" s="32">
        <v>1093</v>
      </c>
      <c r="G34" s="46">
        <f t="shared" si="4"/>
        <v>1639.5</v>
      </c>
      <c r="H34" s="33">
        <f t="shared" si="0"/>
        <v>2732.5</v>
      </c>
      <c r="I34" s="47">
        <f t="shared" si="5"/>
        <v>4.8577777777777778</v>
      </c>
      <c r="J34" s="48">
        <f t="shared" si="6"/>
        <v>7.2866666666666671</v>
      </c>
      <c r="K34" s="34">
        <f t="shared" si="1"/>
        <v>12.144444444444446</v>
      </c>
      <c r="L34" s="35">
        <f t="shared" si="2"/>
        <v>546.5</v>
      </c>
      <c r="M34" s="34">
        <f t="shared" si="3"/>
        <v>101.10250000000002</v>
      </c>
      <c r="N34" s="36">
        <v>1</v>
      </c>
    </row>
    <row r="35" spans="1:14" x14ac:dyDescent="0.25">
      <c r="A35" s="29" t="s">
        <v>104</v>
      </c>
      <c r="B35" s="37" t="s">
        <v>105</v>
      </c>
      <c r="C35" s="6" t="s">
        <v>285</v>
      </c>
      <c r="D35" s="30">
        <v>130</v>
      </c>
      <c r="E35" s="31" t="s">
        <v>109</v>
      </c>
      <c r="F35" s="32">
        <v>1089</v>
      </c>
      <c r="G35" s="46">
        <f t="shared" si="4"/>
        <v>1633.5</v>
      </c>
      <c r="H35" s="33">
        <f t="shared" ref="H35:H66" si="7">+F35+G35</f>
        <v>2722.5</v>
      </c>
      <c r="I35" s="47">
        <f t="shared" si="5"/>
        <v>4.84</v>
      </c>
      <c r="J35" s="48">
        <f t="shared" si="6"/>
        <v>7.26</v>
      </c>
      <c r="K35" s="34">
        <f t="shared" ref="K35:K66" si="8">+I35+J35</f>
        <v>12.1</v>
      </c>
      <c r="L35" s="35">
        <f t="shared" ref="L35:L66" si="9">+H35*20%</f>
        <v>544.5</v>
      </c>
      <c r="M35" s="34">
        <f t="shared" ref="M35:M66" si="10">+H35*3.7%</f>
        <v>100.73250000000002</v>
      </c>
      <c r="N35" s="36">
        <v>2</v>
      </c>
    </row>
    <row r="36" spans="1:14" x14ac:dyDescent="0.25">
      <c r="A36" s="29" t="s">
        <v>305</v>
      </c>
      <c r="B36" s="37" t="s">
        <v>242</v>
      </c>
      <c r="C36" s="6" t="s">
        <v>284</v>
      </c>
      <c r="D36" s="30">
        <v>319</v>
      </c>
      <c r="E36" s="31" t="s">
        <v>243</v>
      </c>
      <c r="F36" s="32">
        <v>1066</v>
      </c>
      <c r="G36" s="46">
        <f t="shared" si="4"/>
        <v>1599</v>
      </c>
      <c r="H36" s="33">
        <f t="shared" si="7"/>
        <v>2665</v>
      </c>
      <c r="I36" s="47">
        <f t="shared" si="5"/>
        <v>4.7377777777777776</v>
      </c>
      <c r="J36" s="48">
        <f t="shared" si="6"/>
        <v>7.1066666666666665</v>
      </c>
      <c r="K36" s="34">
        <f t="shared" si="8"/>
        <v>11.844444444444445</v>
      </c>
      <c r="L36" s="35">
        <f t="shared" si="9"/>
        <v>533</v>
      </c>
      <c r="M36" s="34">
        <f t="shared" si="10"/>
        <v>98.605000000000018</v>
      </c>
      <c r="N36" s="36">
        <v>1</v>
      </c>
    </row>
    <row r="37" spans="1:14" x14ac:dyDescent="0.25">
      <c r="A37" s="29" t="s">
        <v>295</v>
      </c>
      <c r="B37" s="37" t="s">
        <v>193</v>
      </c>
      <c r="C37" s="6" t="s">
        <v>285</v>
      </c>
      <c r="D37" s="30">
        <v>142</v>
      </c>
      <c r="E37" s="31" t="s">
        <v>194</v>
      </c>
      <c r="F37" s="30">
        <v>998</v>
      </c>
      <c r="G37" s="46">
        <f t="shared" si="4"/>
        <v>1497</v>
      </c>
      <c r="H37" s="33">
        <f t="shared" si="7"/>
        <v>2495</v>
      </c>
      <c r="I37" s="47">
        <f t="shared" si="5"/>
        <v>4.4355555555555553</v>
      </c>
      <c r="J37" s="48">
        <f t="shared" si="6"/>
        <v>6.6533333333333333</v>
      </c>
      <c r="K37" s="34">
        <f t="shared" si="8"/>
        <v>11.088888888888889</v>
      </c>
      <c r="L37" s="35">
        <f t="shared" si="9"/>
        <v>499</v>
      </c>
      <c r="M37" s="34">
        <f t="shared" si="10"/>
        <v>92.315000000000012</v>
      </c>
      <c r="N37" s="36">
        <v>1</v>
      </c>
    </row>
    <row r="38" spans="1:14" x14ac:dyDescent="0.25">
      <c r="A38" s="29" t="s">
        <v>298</v>
      </c>
      <c r="B38" s="37" t="s">
        <v>209</v>
      </c>
      <c r="C38" s="6" t="s">
        <v>284</v>
      </c>
      <c r="D38" s="30">
        <v>301</v>
      </c>
      <c r="E38" s="31" t="s">
        <v>211</v>
      </c>
      <c r="F38" s="30">
        <v>993</v>
      </c>
      <c r="G38" s="46">
        <f t="shared" si="4"/>
        <v>1489.5</v>
      </c>
      <c r="H38" s="33">
        <f t="shared" si="7"/>
        <v>2482.5</v>
      </c>
      <c r="I38" s="47">
        <f t="shared" si="5"/>
        <v>4.4133333333333331</v>
      </c>
      <c r="J38" s="48">
        <f t="shared" si="6"/>
        <v>6.62</v>
      </c>
      <c r="K38" s="34">
        <f t="shared" si="8"/>
        <v>11.033333333333333</v>
      </c>
      <c r="L38" s="35">
        <f t="shared" si="9"/>
        <v>496.5</v>
      </c>
      <c r="M38" s="34">
        <f t="shared" si="10"/>
        <v>91.852500000000006</v>
      </c>
      <c r="N38" s="36">
        <v>1</v>
      </c>
    </row>
    <row r="39" spans="1:14" x14ac:dyDescent="0.25">
      <c r="A39" s="29" t="s">
        <v>70</v>
      </c>
      <c r="B39" s="37" t="s">
        <v>76</v>
      </c>
      <c r="C39" s="6" t="s">
        <v>282</v>
      </c>
      <c r="D39" s="30">
        <v>501</v>
      </c>
      <c r="E39" s="31" t="s">
        <v>77</v>
      </c>
      <c r="F39" s="30">
        <v>954</v>
      </c>
      <c r="G39" s="46">
        <f t="shared" si="4"/>
        <v>1431</v>
      </c>
      <c r="H39" s="33">
        <f t="shared" si="7"/>
        <v>2385</v>
      </c>
      <c r="I39" s="47">
        <f t="shared" si="5"/>
        <v>4.24</v>
      </c>
      <c r="J39" s="48">
        <f t="shared" si="6"/>
        <v>6.36</v>
      </c>
      <c r="K39" s="34">
        <f t="shared" si="8"/>
        <v>10.600000000000001</v>
      </c>
      <c r="L39" s="35">
        <f t="shared" si="9"/>
        <v>477</v>
      </c>
      <c r="M39" s="34">
        <f t="shared" si="10"/>
        <v>88.245000000000019</v>
      </c>
      <c r="N39" s="36">
        <v>1</v>
      </c>
    </row>
    <row r="40" spans="1:14" x14ac:dyDescent="0.25">
      <c r="A40" s="29" t="s">
        <v>70</v>
      </c>
      <c r="B40" s="37" t="s">
        <v>78</v>
      </c>
      <c r="C40" s="6" t="s">
        <v>282</v>
      </c>
      <c r="D40" s="30">
        <v>531</v>
      </c>
      <c r="E40" s="31" t="s">
        <v>79</v>
      </c>
      <c r="F40" s="30">
        <v>935</v>
      </c>
      <c r="G40" s="46">
        <f t="shared" si="4"/>
        <v>1402.5</v>
      </c>
      <c r="H40" s="33">
        <f t="shared" si="7"/>
        <v>2337.5</v>
      </c>
      <c r="I40" s="47">
        <f t="shared" si="5"/>
        <v>4.1555555555555559</v>
      </c>
      <c r="J40" s="48">
        <f t="shared" si="6"/>
        <v>6.2333333333333334</v>
      </c>
      <c r="K40" s="34">
        <f t="shared" si="8"/>
        <v>10.388888888888889</v>
      </c>
      <c r="L40" s="35">
        <f t="shared" si="9"/>
        <v>467.5</v>
      </c>
      <c r="M40" s="34">
        <f t="shared" si="10"/>
        <v>86.487500000000011</v>
      </c>
      <c r="N40" s="36">
        <v>1</v>
      </c>
    </row>
    <row r="41" spans="1:14" x14ac:dyDescent="0.25">
      <c r="A41" s="29" t="s">
        <v>302</v>
      </c>
      <c r="B41" s="37" t="s">
        <v>227</v>
      </c>
      <c r="C41" s="6" t="s">
        <v>280</v>
      </c>
      <c r="D41" s="30">
        <v>612</v>
      </c>
      <c r="E41" s="31" t="s">
        <v>228</v>
      </c>
      <c r="F41" s="30">
        <v>909</v>
      </c>
      <c r="G41" s="46">
        <f t="shared" si="4"/>
        <v>1363.5</v>
      </c>
      <c r="H41" s="33">
        <f t="shared" si="7"/>
        <v>2272.5</v>
      </c>
      <c r="I41" s="47">
        <f t="shared" si="5"/>
        <v>4.04</v>
      </c>
      <c r="J41" s="48">
        <f t="shared" si="6"/>
        <v>6.06</v>
      </c>
      <c r="K41" s="34">
        <f t="shared" si="8"/>
        <v>10.1</v>
      </c>
      <c r="L41" s="35">
        <f t="shared" si="9"/>
        <v>454.5</v>
      </c>
      <c r="M41" s="34">
        <f t="shared" si="10"/>
        <v>84.08250000000001</v>
      </c>
      <c r="N41" s="36">
        <v>1</v>
      </c>
    </row>
    <row r="42" spans="1:14" x14ac:dyDescent="0.25">
      <c r="A42" s="29" t="s">
        <v>17</v>
      </c>
      <c r="B42" s="37" t="s">
        <v>20</v>
      </c>
      <c r="C42" s="6" t="s">
        <v>285</v>
      </c>
      <c r="D42" s="30">
        <v>145</v>
      </c>
      <c r="E42" s="31" t="s">
        <v>21</v>
      </c>
      <c r="F42" s="30">
        <v>884</v>
      </c>
      <c r="G42" s="46">
        <f t="shared" si="4"/>
        <v>1326</v>
      </c>
      <c r="H42" s="33">
        <f t="shared" si="7"/>
        <v>2210</v>
      </c>
      <c r="I42" s="47">
        <f t="shared" si="5"/>
        <v>3.9288888888888889</v>
      </c>
      <c r="J42" s="48">
        <f t="shared" si="6"/>
        <v>5.8933333333333335</v>
      </c>
      <c r="K42" s="34">
        <f t="shared" si="8"/>
        <v>9.8222222222222229</v>
      </c>
      <c r="L42" s="35">
        <f t="shared" si="9"/>
        <v>442</v>
      </c>
      <c r="M42" s="34">
        <f t="shared" si="10"/>
        <v>81.77000000000001</v>
      </c>
      <c r="N42" s="36">
        <v>1</v>
      </c>
    </row>
    <row r="43" spans="1:14" x14ac:dyDescent="0.25">
      <c r="A43" s="29" t="s">
        <v>300</v>
      </c>
      <c r="B43" s="37" t="s">
        <v>219</v>
      </c>
      <c r="C43" s="6" t="s">
        <v>285</v>
      </c>
      <c r="D43" s="30">
        <v>143</v>
      </c>
      <c r="E43" s="31" t="s">
        <v>221</v>
      </c>
      <c r="F43" s="30">
        <v>854</v>
      </c>
      <c r="G43" s="46">
        <f t="shared" si="4"/>
        <v>1281</v>
      </c>
      <c r="H43" s="33">
        <f t="shared" si="7"/>
        <v>2135</v>
      </c>
      <c r="I43" s="47">
        <f t="shared" si="5"/>
        <v>3.7955555555555556</v>
      </c>
      <c r="J43" s="48">
        <f t="shared" si="6"/>
        <v>5.6933333333333334</v>
      </c>
      <c r="K43" s="34">
        <f t="shared" si="8"/>
        <v>9.4888888888888889</v>
      </c>
      <c r="L43" s="35">
        <f t="shared" si="9"/>
        <v>427</v>
      </c>
      <c r="M43" s="34">
        <f t="shared" si="10"/>
        <v>78.995000000000005</v>
      </c>
      <c r="N43" s="36">
        <v>1</v>
      </c>
    </row>
    <row r="44" spans="1:14" x14ac:dyDescent="0.25">
      <c r="A44" s="29" t="s">
        <v>70</v>
      </c>
      <c r="B44" s="37" t="s">
        <v>80</v>
      </c>
      <c r="C44" s="6" t="s">
        <v>282</v>
      </c>
      <c r="D44" s="30">
        <v>505</v>
      </c>
      <c r="E44" s="31" t="s">
        <v>81</v>
      </c>
      <c r="F44" s="30">
        <v>776</v>
      </c>
      <c r="G44" s="46">
        <f t="shared" si="4"/>
        <v>1164</v>
      </c>
      <c r="H44" s="33">
        <f t="shared" si="7"/>
        <v>1940</v>
      </c>
      <c r="I44" s="47">
        <f t="shared" si="5"/>
        <v>3.4488888888888889</v>
      </c>
      <c r="J44" s="48">
        <f t="shared" si="6"/>
        <v>5.1733333333333329</v>
      </c>
      <c r="K44" s="34">
        <f t="shared" si="8"/>
        <v>8.6222222222222218</v>
      </c>
      <c r="L44" s="35">
        <f t="shared" si="9"/>
        <v>388</v>
      </c>
      <c r="M44" s="34">
        <f t="shared" si="10"/>
        <v>71.780000000000015</v>
      </c>
      <c r="N44" s="36">
        <v>1</v>
      </c>
    </row>
    <row r="45" spans="1:14" x14ac:dyDescent="0.25">
      <c r="A45" s="29" t="s">
        <v>112</v>
      </c>
      <c r="B45" s="37" t="s">
        <v>115</v>
      </c>
      <c r="C45" s="6" t="s">
        <v>285</v>
      </c>
      <c r="D45" s="30">
        <v>138</v>
      </c>
      <c r="E45" s="31" t="s">
        <v>116</v>
      </c>
      <c r="F45" s="30">
        <v>691</v>
      </c>
      <c r="G45" s="46">
        <f t="shared" si="4"/>
        <v>1036.5</v>
      </c>
      <c r="H45" s="33">
        <f t="shared" si="7"/>
        <v>1727.5</v>
      </c>
      <c r="I45" s="47">
        <f t="shared" si="5"/>
        <v>3.0711111111111111</v>
      </c>
      <c r="J45" s="48">
        <f t="shared" si="6"/>
        <v>4.6066666666666665</v>
      </c>
      <c r="K45" s="34">
        <f t="shared" si="8"/>
        <v>7.6777777777777771</v>
      </c>
      <c r="L45" s="35">
        <f t="shared" si="9"/>
        <v>345.5</v>
      </c>
      <c r="M45" s="34">
        <f t="shared" si="10"/>
        <v>63.917500000000011</v>
      </c>
      <c r="N45" s="36">
        <v>1</v>
      </c>
    </row>
    <row r="46" spans="1:14" x14ac:dyDescent="0.25">
      <c r="A46" s="29" t="s">
        <v>307</v>
      </c>
      <c r="B46" s="37" t="s">
        <v>254</v>
      </c>
      <c r="C46" s="6" t="s">
        <v>282</v>
      </c>
      <c r="D46" s="30">
        <v>530</v>
      </c>
      <c r="E46" s="31" t="s">
        <v>255</v>
      </c>
      <c r="F46" s="30">
        <v>602</v>
      </c>
      <c r="G46" s="46">
        <f t="shared" si="4"/>
        <v>903</v>
      </c>
      <c r="H46" s="33">
        <f t="shared" si="7"/>
        <v>1505</v>
      </c>
      <c r="I46" s="47">
        <f t="shared" si="5"/>
        <v>2.6755555555555555</v>
      </c>
      <c r="J46" s="48">
        <f t="shared" si="6"/>
        <v>4.0133333333333336</v>
      </c>
      <c r="K46" s="34">
        <f t="shared" si="8"/>
        <v>6.6888888888888891</v>
      </c>
      <c r="L46" s="35">
        <f t="shared" si="9"/>
        <v>301</v>
      </c>
      <c r="M46" s="34">
        <f t="shared" si="10"/>
        <v>55.685000000000009</v>
      </c>
      <c r="N46" s="36">
        <v>1</v>
      </c>
    </row>
    <row r="47" spans="1:14" x14ac:dyDescent="0.25">
      <c r="A47" s="29" t="s">
        <v>294</v>
      </c>
      <c r="B47" s="37" t="s">
        <v>153</v>
      </c>
      <c r="C47" s="6" t="s">
        <v>283</v>
      </c>
      <c r="D47" s="30">
        <v>228</v>
      </c>
      <c r="E47" s="31" t="s">
        <v>154</v>
      </c>
      <c r="F47" s="30">
        <v>594</v>
      </c>
      <c r="G47" s="46">
        <f t="shared" si="4"/>
        <v>891</v>
      </c>
      <c r="H47" s="33">
        <f t="shared" si="7"/>
        <v>1485</v>
      </c>
      <c r="I47" s="47">
        <f t="shared" si="5"/>
        <v>2.64</v>
      </c>
      <c r="J47" s="48">
        <f t="shared" si="6"/>
        <v>3.96</v>
      </c>
      <c r="K47" s="34">
        <f t="shared" si="8"/>
        <v>6.6</v>
      </c>
      <c r="L47" s="35">
        <f t="shared" si="9"/>
        <v>297</v>
      </c>
      <c r="M47" s="34">
        <f t="shared" si="10"/>
        <v>54.945000000000007</v>
      </c>
      <c r="N47" s="36">
        <v>1</v>
      </c>
    </row>
    <row r="48" spans="1:14" x14ac:dyDescent="0.25">
      <c r="A48" s="29" t="s">
        <v>45</v>
      </c>
      <c r="B48" s="37" t="s">
        <v>48</v>
      </c>
      <c r="C48" s="6" t="s">
        <v>285</v>
      </c>
      <c r="D48" s="30">
        <v>112</v>
      </c>
      <c r="E48" s="31" t="s">
        <v>49</v>
      </c>
      <c r="F48" s="30">
        <v>565</v>
      </c>
      <c r="G48" s="46">
        <f t="shared" si="4"/>
        <v>847.5</v>
      </c>
      <c r="H48" s="33">
        <f t="shared" si="7"/>
        <v>1412.5</v>
      </c>
      <c r="I48" s="47">
        <f t="shared" si="5"/>
        <v>2.5111111111111111</v>
      </c>
      <c r="J48" s="48">
        <f t="shared" si="6"/>
        <v>3.7666666666666666</v>
      </c>
      <c r="K48" s="34">
        <f t="shared" si="8"/>
        <v>6.2777777777777777</v>
      </c>
      <c r="L48" s="35">
        <f t="shared" si="9"/>
        <v>282.5</v>
      </c>
      <c r="M48" s="34">
        <f t="shared" si="10"/>
        <v>52.26250000000001</v>
      </c>
      <c r="N48" s="36">
        <v>1</v>
      </c>
    </row>
    <row r="49" spans="1:14" x14ac:dyDescent="0.25">
      <c r="A49" s="29" t="s">
        <v>306</v>
      </c>
      <c r="B49" s="37" t="s">
        <v>248</v>
      </c>
      <c r="C49" s="6" t="s">
        <v>283</v>
      </c>
      <c r="D49" s="30">
        <v>222</v>
      </c>
      <c r="E49" s="31" t="s">
        <v>249</v>
      </c>
      <c r="F49" s="30">
        <v>551</v>
      </c>
      <c r="G49" s="46">
        <f t="shared" si="4"/>
        <v>826.5</v>
      </c>
      <c r="H49" s="33">
        <f t="shared" si="7"/>
        <v>1377.5</v>
      </c>
      <c r="I49" s="47">
        <f t="shared" si="5"/>
        <v>2.4488888888888889</v>
      </c>
      <c r="J49" s="48">
        <f t="shared" si="6"/>
        <v>3.6733333333333333</v>
      </c>
      <c r="K49" s="34">
        <f t="shared" si="8"/>
        <v>6.1222222222222218</v>
      </c>
      <c r="L49" s="35">
        <f t="shared" si="9"/>
        <v>275.5</v>
      </c>
      <c r="M49" s="34">
        <f t="shared" si="10"/>
        <v>50.967500000000008</v>
      </c>
      <c r="N49" s="36">
        <v>1</v>
      </c>
    </row>
    <row r="50" spans="1:14" x14ac:dyDescent="0.25">
      <c r="A50" s="29" t="s">
        <v>296</v>
      </c>
      <c r="B50" s="37" t="s">
        <v>201</v>
      </c>
      <c r="C50" s="6" t="s">
        <v>283</v>
      </c>
      <c r="D50" s="30">
        <v>238</v>
      </c>
      <c r="E50" s="31" t="s">
        <v>202</v>
      </c>
      <c r="F50" s="30">
        <v>510</v>
      </c>
      <c r="G50" s="46">
        <f t="shared" si="4"/>
        <v>765</v>
      </c>
      <c r="H50" s="33">
        <f t="shared" si="7"/>
        <v>1275</v>
      </c>
      <c r="I50" s="47">
        <f t="shared" si="5"/>
        <v>2.2666666666666666</v>
      </c>
      <c r="J50" s="48">
        <f t="shared" si="6"/>
        <v>3.4</v>
      </c>
      <c r="K50" s="34">
        <f t="shared" si="8"/>
        <v>5.6666666666666661</v>
      </c>
      <c r="L50" s="35">
        <f t="shared" si="9"/>
        <v>255</v>
      </c>
      <c r="M50" s="34">
        <f t="shared" si="10"/>
        <v>47.175000000000004</v>
      </c>
      <c r="N50" s="36">
        <v>1</v>
      </c>
    </row>
    <row r="51" spans="1:14" x14ac:dyDescent="0.25">
      <c r="A51" s="29" t="s">
        <v>129</v>
      </c>
      <c r="B51" s="37" t="s">
        <v>134</v>
      </c>
      <c r="C51" s="6" t="s">
        <v>281</v>
      </c>
      <c r="D51" s="30">
        <v>411</v>
      </c>
      <c r="E51" s="31" t="s">
        <v>135</v>
      </c>
      <c r="F51" s="30">
        <v>503</v>
      </c>
      <c r="G51" s="46">
        <f t="shared" si="4"/>
        <v>754.5</v>
      </c>
      <c r="H51" s="33">
        <f t="shared" si="7"/>
        <v>1257.5</v>
      </c>
      <c r="I51" s="47">
        <f t="shared" si="5"/>
        <v>2.2355555555555555</v>
      </c>
      <c r="J51" s="48">
        <f t="shared" si="6"/>
        <v>3.3533333333333335</v>
      </c>
      <c r="K51" s="34">
        <f t="shared" si="8"/>
        <v>5.5888888888888886</v>
      </c>
      <c r="L51" s="35">
        <f t="shared" si="9"/>
        <v>251.5</v>
      </c>
      <c r="M51" s="34">
        <f t="shared" si="10"/>
        <v>46.527500000000003</v>
      </c>
      <c r="N51" s="36">
        <v>1</v>
      </c>
    </row>
    <row r="52" spans="1:14" x14ac:dyDescent="0.25">
      <c r="A52" s="29" t="s">
        <v>159</v>
      </c>
      <c r="B52" s="37" t="s">
        <v>162</v>
      </c>
      <c r="C52" s="6" t="s">
        <v>281</v>
      </c>
      <c r="D52" s="30">
        <v>401</v>
      </c>
      <c r="E52" s="31" t="s">
        <v>163</v>
      </c>
      <c r="F52" s="30">
        <v>492</v>
      </c>
      <c r="G52" s="46">
        <f t="shared" si="4"/>
        <v>738</v>
      </c>
      <c r="H52" s="33">
        <f t="shared" si="7"/>
        <v>1230</v>
      </c>
      <c r="I52" s="47">
        <f t="shared" si="5"/>
        <v>2.1866666666666665</v>
      </c>
      <c r="J52" s="48">
        <f t="shared" si="6"/>
        <v>3.28</v>
      </c>
      <c r="K52" s="34">
        <f t="shared" si="8"/>
        <v>5.4666666666666668</v>
      </c>
      <c r="L52" s="35">
        <f t="shared" si="9"/>
        <v>246</v>
      </c>
      <c r="M52" s="34">
        <f t="shared" si="10"/>
        <v>45.510000000000005</v>
      </c>
      <c r="N52" s="36"/>
    </row>
    <row r="53" spans="1:14" x14ac:dyDescent="0.25">
      <c r="A53" s="29" t="s">
        <v>159</v>
      </c>
      <c r="B53" s="37" t="s">
        <v>164</v>
      </c>
      <c r="C53" s="6" t="s">
        <v>283</v>
      </c>
      <c r="D53" s="30">
        <v>207</v>
      </c>
      <c r="E53" s="31" t="s">
        <v>165</v>
      </c>
      <c r="F53" s="30">
        <v>472</v>
      </c>
      <c r="G53" s="46">
        <f t="shared" si="4"/>
        <v>708</v>
      </c>
      <c r="H53" s="33">
        <f t="shared" si="7"/>
        <v>1180</v>
      </c>
      <c r="I53" s="47">
        <f t="shared" si="5"/>
        <v>2.097777777777778</v>
      </c>
      <c r="J53" s="48">
        <f t="shared" si="6"/>
        <v>3.1466666666666665</v>
      </c>
      <c r="K53" s="34">
        <f t="shared" si="8"/>
        <v>5.2444444444444445</v>
      </c>
      <c r="L53" s="35">
        <f t="shared" si="9"/>
        <v>236</v>
      </c>
      <c r="M53" s="34">
        <f t="shared" si="10"/>
        <v>43.660000000000004</v>
      </c>
      <c r="N53" s="36"/>
    </row>
    <row r="54" spans="1:14" x14ac:dyDescent="0.25">
      <c r="A54" s="29" t="s">
        <v>129</v>
      </c>
      <c r="B54" s="37" t="s">
        <v>136</v>
      </c>
      <c r="C54" s="6" t="s">
        <v>281</v>
      </c>
      <c r="D54" s="30">
        <v>416</v>
      </c>
      <c r="E54" s="31" t="s">
        <v>137</v>
      </c>
      <c r="F54" s="30">
        <v>468</v>
      </c>
      <c r="G54" s="46">
        <f t="shared" si="4"/>
        <v>702</v>
      </c>
      <c r="H54" s="33">
        <f t="shared" si="7"/>
        <v>1170</v>
      </c>
      <c r="I54" s="47">
        <f t="shared" si="5"/>
        <v>2.08</v>
      </c>
      <c r="J54" s="48">
        <f t="shared" si="6"/>
        <v>3.12</v>
      </c>
      <c r="K54" s="34">
        <f t="shared" si="8"/>
        <v>5.2</v>
      </c>
      <c r="L54" s="35">
        <f t="shared" si="9"/>
        <v>234</v>
      </c>
      <c r="M54" s="34">
        <f t="shared" si="10"/>
        <v>43.290000000000006</v>
      </c>
      <c r="N54" s="36"/>
    </row>
    <row r="55" spans="1:14" x14ac:dyDescent="0.25">
      <c r="A55" s="29" t="s">
        <v>310</v>
      </c>
      <c r="B55" s="37" t="s">
        <v>258</v>
      </c>
      <c r="C55" s="6" t="s">
        <v>283</v>
      </c>
      <c r="D55" s="30">
        <v>217</v>
      </c>
      <c r="E55" s="31" t="s">
        <v>259</v>
      </c>
      <c r="F55" s="30">
        <v>447</v>
      </c>
      <c r="G55" s="46">
        <f t="shared" si="4"/>
        <v>670.5</v>
      </c>
      <c r="H55" s="33">
        <f t="shared" si="7"/>
        <v>1117.5</v>
      </c>
      <c r="I55" s="47">
        <f t="shared" si="5"/>
        <v>1.9866666666666666</v>
      </c>
      <c r="J55" s="48">
        <f t="shared" si="6"/>
        <v>2.98</v>
      </c>
      <c r="K55" s="34">
        <f t="shared" si="8"/>
        <v>4.9666666666666668</v>
      </c>
      <c r="L55" s="35">
        <f t="shared" si="9"/>
        <v>223.5</v>
      </c>
      <c r="M55" s="34">
        <f t="shared" si="10"/>
        <v>41.347500000000004</v>
      </c>
      <c r="N55" s="36"/>
    </row>
    <row r="56" spans="1:14" x14ac:dyDescent="0.25">
      <c r="A56" s="29" t="s">
        <v>309</v>
      </c>
      <c r="B56" s="37" t="s">
        <v>262</v>
      </c>
      <c r="C56" s="6" t="s">
        <v>284</v>
      </c>
      <c r="D56" s="30">
        <v>313</v>
      </c>
      <c r="E56" s="31" t="s">
        <v>263</v>
      </c>
      <c r="F56" s="30">
        <v>434</v>
      </c>
      <c r="G56" s="46">
        <f t="shared" si="4"/>
        <v>651</v>
      </c>
      <c r="H56" s="33">
        <f t="shared" si="7"/>
        <v>1085</v>
      </c>
      <c r="I56" s="47">
        <f t="shared" si="5"/>
        <v>1.9288888888888889</v>
      </c>
      <c r="J56" s="48">
        <f t="shared" si="6"/>
        <v>2.8933333333333335</v>
      </c>
      <c r="K56" s="34">
        <f t="shared" si="8"/>
        <v>4.8222222222222229</v>
      </c>
      <c r="L56" s="35">
        <f t="shared" si="9"/>
        <v>217</v>
      </c>
      <c r="M56" s="34">
        <f t="shared" si="10"/>
        <v>40.145000000000003</v>
      </c>
      <c r="N56" s="36"/>
    </row>
    <row r="57" spans="1:14" x14ac:dyDescent="0.25">
      <c r="A57" s="29" t="s">
        <v>302</v>
      </c>
      <c r="B57" s="37" t="s">
        <v>229</v>
      </c>
      <c r="C57" s="6" t="s">
        <v>280</v>
      </c>
      <c r="D57" s="30">
        <v>613</v>
      </c>
      <c r="E57" s="31" t="s">
        <v>230</v>
      </c>
      <c r="F57" s="30">
        <v>431</v>
      </c>
      <c r="G57" s="46">
        <f t="shared" si="4"/>
        <v>646.5</v>
      </c>
      <c r="H57" s="33">
        <f t="shared" si="7"/>
        <v>1077.5</v>
      </c>
      <c r="I57" s="47">
        <f t="shared" si="5"/>
        <v>1.9155555555555555</v>
      </c>
      <c r="J57" s="48">
        <f t="shared" si="6"/>
        <v>2.8733333333333335</v>
      </c>
      <c r="K57" s="34">
        <f t="shared" si="8"/>
        <v>4.7888888888888888</v>
      </c>
      <c r="L57" s="35">
        <f t="shared" si="9"/>
        <v>215.5</v>
      </c>
      <c r="M57" s="34">
        <f t="shared" si="10"/>
        <v>39.867500000000007</v>
      </c>
      <c r="N57" s="36"/>
    </row>
    <row r="58" spans="1:14" x14ac:dyDescent="0.25">
      <c r="A58" s="29" t="s">
        <v>295</v>
      </c>
      <c r="B58" s="37" t="s">
        <v>195</v>
      </c>
      <c r="C58" s="6" t="s">
        <v>285</v>
      </c>
      <c r="D58" s="30">
        <v>141</v>
      </c>
      <c r="E58" s="31" t="s">
        <v>196</v>
      </c>
      <c r="F58" s="30">
        <v>409</v>
      </c>
      <c r="G58" s="46">
        <f t="shared" si="4"/>
        <v>613.5</v>
      </c>
      <c r="H58" s="33">
        <f t="shared" si="7"/>
        <v>1022.5</v>
      </c>
      <c r="I58" s="47">
        <f t="shared" si="5"/>
        <v>1.8177777777777777</v>
      </c>
      <c r="J58" s="48">
        <f t="shared" si="6"/>
        <v>2.7266666666666666</v>
      </c>
      <c r="K58" s="34">
        <f t="shared" si="8"/>
        <v>4.5444444444444443</v>
      </c>
      <c r="L58" s="35">
        <f t="shared" si="9"/>
        <v>204.5</v>
      </c>
      <c r="M58" s="34">
        <f t="shared" si="10"/>
        <v>37.832500000000003</v>
      </c>
      <c r="N58" s="36"/>
    </row>
    <row r="59" spans="1:14" x14ac:dyDescent="0.25">
      <c r="A59" s="29" t="s">
        <v>295</v>
      </c>
      <c r="B59" s="37" t="s">
        <v>197</v>
      </c>
      <c r="C59" s="6" t="s">
        <v>285</v>
      </c>
      <c r="D59" s="30">
        <v>140</v>
      </c>
      <c r="E59" s="31" t="s">
        <v>198</v>
      </c>
      <c r="F59" s="30">
        <v>395</v>
      </c>
      <c r="G59" s="46">
        <f t="shared" si="4"/>
        <v>592.5</v>
      </c>
      <c r="H59" s="33">
        <f t="shared" si="7"/>
        <v>987.5</v>
      </c>
      <c r="I59" s="47">
        <f t="shared" si="5"/>
        <v>1.7555555555555555</v>
      </c>
      <c r="J59" s="48">
        <f t="shared" si="6"/>
        <v>2.6333333333333333</v>
      </c>
      <c r="K59" s="34">
        <f t="shared" si="8"/>
        <v>4.3888888888888893</v>
      </c>
      <c r="L59" s="35">
        <f t="shared" si="9"/>
        <v>197.5</v>
      </c>
      <c r="M59" s="34">
        <f t="shared" si="10"/>
        <v>36.537500000000009</v>
      </c>
      <c r="N59" s="36"/>
    </row>
    <row r="60" spans="1:14" ht="22.5" x14ac:dyDescent="0.25">
      <c r="A60" s="29" t="s">
        <v>38</v>
      </c>
      <c r="B60" s="37" t="s">
        <v>41</v>
      </c>
      <c r="C60" s="6" t="s">
        <v>281</v>
      </c>
      <c r="D60" s="30">
        <v>408</v>
      </c>
      <c r="E60" s="31" t="s">
        <v>42</v>
      </c>
      <c r="F60" s="30">
        <v>388</v>
      </c>
      <c r="G60" s="46">
        <f t="shared" si="4"/>
        <v>582</v>
      </c>
      <c r="H60" s="33">
        <f t="shared" si="7"/>
        <v>970</v>
      </c>
      <c r="I60" s="47">
        <f t="shared" si="5"/>
        <v>1.7244444444444444</v>
      </c>
      <c r="J60" s="48">
        <f t="shared" si="6"/>
        <v>2.5866666666666664</v>
      </c>
      <c r="K60" s="34">
        <f t="shared" si="8"/>
        <v>4.3111111111111109</v>
      </c>
      <c r="L60" s="35">
        <f t="shared" si="9"/>
        <v>194</v>
      </c>
      <c r="M60" s="34">
        <f t="shared" si="10"/>
        <v>35.890000000000008</v>
      </c>
      <c r="N60" s="36"/>
    </row>
    <row r="61" spans="1:14" x14ac:dyDescent="0.25">
      <c r="A61" s="29" t="s">
        <v>129</v>
      </c>
      <c r="B61" s="37" t="s">
        <v>130</v>
      </c>
      <c r="C61" s="6" t="s">
        <v>281</v>
      </c>
      <c r="D61" s="30">
        <v>420</v>
      </c>
      <c r="E61" s="31" t="s">
        <v>138</v>
      </c>
      <c r="F61" s="30">
        <v>377</v>
      </c>
      <c r="G61" s="46">
        <f t="shared" si="4"/>
        <v>565.5</v>
      </c>
      <c r="H61" s="33">
        <f t="shared" si="7"/>
        <v>942.5</v>
      </c>
      <c r="I61" s="47">
        <f t="shared" si="5"/>
        <v>1.6755555555555555</v>
      </c>
      <c r="J61" s="48">
        <f t="shared" si="6"/>
        <v>2.5133333333333332</v>
      </c>
      <c r="K61" s="34">
        <f t="shared" si="8"/>
        <v>4.1888888888888882</v>
      </c>
      <c r="L61" s="35">
        <f t="shared" si="9"/>
        <v>188.5</v>
      </c>
      <c r="M61" s="34">
        <f t="shared" si="10"/>
        <v>34.872500000000002</v>
      </c>
      <c r="N61" s="36"/>
    </row>
    <row r="62" spans="1:14" x14ac:dyDescent="0.25">
      <c r="A62" s="29" t="s">
        <v>45</v>
      </c>
      <c r="B62" s="37" t="s">
        <v>50</v>
      </c>
      <c r="C62" s="6" t="s">
        <v>285</v>
      </c>
      <c r="D62" s="30">
        <v>103</v>
      </c>
      <c r="E62" s="31" t="s">
        <v>51</v>
      </c>
      <c r="F62" s="30">
        <v>372</v>
      </c>
      <c r="G62" s="46">
        <f t="shared" si="4"/>
        <v>558</v>
      </c>
      <c r="H62" s="33">
        <f t="shared" si="7"/>
        <v>930</v>
      </c>
      <c r="I62" s="47">
        <f t="shared" si="5"/>
        <v>1.6533333333333333</v>
      </c>
      <c r="J62" s="48">
        <f t="shared" si="6"/>
        <v>2.48</v>
      </c>
      <c r="K62" s="34">
        <f t="shared" si="8"/>
        <v>4.1333333333333329</v>
      </c>
      <c r="L62" s="35">
        <f t="shared" si="9"/>
        <v>186</v>
      </c>
      <c r="M62" s="34">
        <f t="shared" si="10"/>
        <v>34.410000000000004</v>
      </c>
      <c r="N62" s="36"/>
    </row>
    <row r="63" spans="1:14" x14ac:dyDescent="0.25">
      <c r="A63" s="29" t="s">
        <v>45</v>
      </c>
      <c r="B63" s="37" t="s">
        <v>52</v>
      </c>
      <c r="C63" s="6" t="s">
        <v>285</v>
      </c>
      <c r="D63" s="30">
        <v>104</v>
      </c>
      <c r="E63" s="31" t="s">
        <v>53</v>
      </c>
      <c r="F63" s="30">
        <v>363</v>
      </c>
      <c r="G63" s="46">
        <f t="shared" si="4"/>
        <v>544.5</v>
      </c>
      <c r="H63" s="33">
        <f t="shared" si="7"/>
        <v>907.5</v>
      </c>
      <c r="I63" s="47">
        <f t="shared" si="5"/>
        <v>1.6133333333333333</v>
      </c>
      <c r="J63" s="48">
        <f t="shared" si="6"/>
        <v>2.42</v>
      </c>
      <c r="K63" s="34">
        <f t="shared" si="8"/>
        <v>4.0333333333333332</v>
      </c>
      <c r="L63" s="35">
        <f t="shared" si="9"/>
        <v>181.5</v>
      </c>
      <c r="M63" s="34">
        <f t="shared" si="10"/>
        <v>33.577500000000008</v>
      </c>
      <c r="N63" s="36"/>
    </row>
    <row r="64" spans="1:14" x14ac:dyDescent="0.25">
      <c r="A64" s="29" t="s">
        <v>301</v>
      </c>
      <c r="B64" s="37" t="s">
        <v>222</v>
      </c>
      <c r="C64" s="6" t="s">
        <v>280</v>
      </c>
      <c r="D64" s="30">
        <v>620</v>
      </c>
      <c r="E64" s="31" t="s">
        <v>224</v>
      </c>
      <c r="F64" s="30">
        <v>356</v>
      </c>
      <c r="G64" s="46">
        <f t="shared" si="4"/>
        <v>534</v>
      </c>
      <c r="H64" s="33">
        <f t="shared" si="7"/>
        <v>890</v>
      </c>
      <c r="I64" s="47">
        <f t="shared" si="5"/>
        <v>1.5822222222222222</v>
      </c>
      <c r="J64" s="48">
        <f t="shared" si="6"/>
        <v>2.3733333333333335</v>
      </c>
      <c r="K64" s="34">
        <f t="shared" si="8"/>
        <v>3.9555555555555557</v>
      </c>
      <c r="L64" s="35">
        <f t="shared" si="9"/>
        <v>178</v>
      </c>
      <c r="M64" s="34">
        <f t="shared" si="10"/>
        <v>32.930000000000007</v>
      </c>
      <c r="N64" s="36"/>
    </row>
    <row r="65" spans="1:14" x14ac:dyDescent="0.25">
      <c r="A65" s="29" t="s">
        <v>45</v>
      </c>
      <c r="B65" s="37" t="s">
        <v>54</v>
      </c>
      <c r="C65" s="6" t="s">
        <v>285</v>
      </c>
      <c r="D65" s="30">
        <v>105</v>
      </c>
      <c r="E65" s="31" t="s">
        <v>55</v>
      </c>
      <c r="F65" s="30">
        <v>331</v>
      </c>
      <c r="G65" s="46">
        <f t="shared" si="4"/>
        <v>496.5</v>
      </c>
      <c r="H65" s="33">
        <f t="shared" si="7"/>
        <v>827.5</v>
      </c>
      <c r="I65" s="47">
        <f t="shared" si="5"/>
        <v>1.471111111111111</v>
      </c>
      <c r="J65" s="48">
        <f t="shared" si="6"/>
        <v>2.2066666666666666</v>
      </c>
      <c r="K65" s="34">
        <f t="shared" si="8"/>
        <v>3.6777777777777776</v>
      </c>
      <c r="L65" s="35">
        <f t="shared" si="9"/>
        <v>165.5</v>
      </c>
      <c r="M65" s="34">
        <f t="shared" si="10"/>
        <v>30.617500000000003</v>
      </c>
      <c r="N65" s="36"/>
    </row>
    <row r="66" spans="1:14" x14ac:dyDescent="0.25">
      <c r="A66" s="29" t="s">
        <v>17</v>
      </c>
      <c r="B66" s="37" t="s">
        <v>22</v>
      </c>
      <c r="C66" s="6" t="s">
        <v>280</v>
      </c>
      <c r="D66" s="30">
        <v>628</v>
      </c>
      <c r="E66" s="31" t="s">
        <v>23</v>
      </c>
      <c r="F66" s="30">
        <v>319</v>
      </c>
      <c r="G66" s="46">
        <f t="shared" si="4"/>
        <v>478.5</v>
      </c>
      <c r="H66" s="33">
        <f t="shared" si="7"/>
        <v>797.5</v>
      </c>
      <c r="I66" s="47">
        <f t="shared" si="5"/>
        <v>1.4177777777777778</v>
      </c>
      <c r="J66" s="48">
        <f t="shared" si="6"/>
        <v>2.1266666666666665</v>
      </c>
      <c r="K66" s="34">
        <f t="shared" si="8"/>
        <v>3.5444444444444443</v>
      </c>
      <c r="L66" s="35">
        <f t="shared" si="9"/>
        <v>159.5</v>
      </c>
      <c r="M66" s="34">
        <f t="shared" si="10"/>
        <v>29.507500000000004</v>
      </c>
      <c r="N66" s="36"/>
    </row>
    <row r="67" spans="1:14" x14ac:dyDescent="0.25">
      <c r="A67" s="29" t="s">
        <v>70</v>
      </c>
      <c r="B67" s="37" t="s">
        <v>82</v>
      </c>
      <c r="C67" s="6" t="s">
        <v>282</v>
      </c>
      <c r="D67" s="30">
        <v>515</v>
      </c>
      <c r="E67" s="31" t="s">
        <v>83</v>
      </c>
      <c r="F67" s="30">
        <v>290</v>
      </c>
      <c r="G67" s="46">
        <f t="shared" si="4"/>
        <v>435</v>
      </c>
      <c r="H67" s="33">
        <f t="shared" ref="H67:H98" si="11">+F67+G67</f>
        <v>725</v>
      </c>
      <c r="I67" s="47">
        <f t="shared" si="5"/>
        <v>1.288888888888889</v>
      </c>
      <c r="J67" s="48">
        <f t="shared" si="6"/>
        <v>1.9333333333333333</v>
      </c>
      <c r="K67" s="34">
        <f t="shared" ref="K67:K98" si="12">+I67+J67</f>
        <v>3.2222222222222223</v>
      </c>
      <c r="L67" s="35">
        <f t="shared" ref="L67:L98" si="13">+H67*20%</f>
        <v>145</v>
      </c>
      <c r="M67" s="34">
        <f t="shared" ref="M67:M98" si="14">+H67*3.7%</f>
        <v>26.825000000000003</v>
      </c>
      <c r="N67" s="36"/>
    </row>
    <row r="68" spans="1:14" x14ac:dyDescent="0.25">
      <c r="A68" s="29" t="s">
        <v>129</v>
      </c>
      <c r="B68" s="37" t="s">
        <v>139</v>
      </c>
      <c r="C68" s="6" t="s">
        <v>281</v>
      </c>
      <c r="D68" s="30">
        <v>418</v>
      </c>
      <c r="E68" s="31" t="s">
        <v>140</v>
      </c>
      <c r="F68" s="30">
        <v>282</v>
      </c>
      <c r="G68" s="46">
        <f t="shared" ref="G68:G131" si="15">(F68*50%)+F68</f>
        <v>423</v>
      </c>
      <c r="H68" s="33">
        <f t="shared" si="11"/>
        <v>705</v>
      </c>
      <c r="I68" s="47">
        <f t="shared" ref="I68:I131" si="16">(F68*40)/9000</f>
        <v>1.2533333333333334</v>
      </c>
      <c r="J68" s="48">
        <f t="shared" ref="J68:J131" si="17">(G68*40)/9000</f>
        <v>1.88</v>
      </c>
      <c r="K68" s="34">
        <f t="shared" si="12"/>
        <v>3.1333333333333333</v>
      </c>
      <c r="L68" s="35">
        <f t="shared" si="13"/>
        <v>141</v>
      </c>
      <c r="M68" s="34">
        <f t="shared" si="14"/>
        <v>26.085000000000004</v>
      </c>
      <c r="N68" s="36"/>
    </row>
    <row r="69" spans="1:14" x14ac:dyDescent="0.25">
      <c r="A69" s="29" t="s">
        <v>70</v>
      </c>
      <c r="B69" s="37" t="s">
        <v>84</v>
      </c>
      <c r="C69" s="6" t="s">
        <v>282</v>
      </c>
      <c r="D69" s="30">
        <v>527</v>
      </c>
      <c r="E69" s="31" t="s">
        <v>85</v>
      </c>
      <c r="F69" s="30">
        <v>276</v>
      </c>
      <c r="G69" s="46">
        <f t="shared" si="15"/>
        <v>414</v>
      </c>
      <c r="H69" s="33">
        <f t="shared" si="11"/>
        <v>690</v>
      </c>
      <c r="I69" s="47">
        <f t="shared" si="16"/>
        <v>1.2266666666666666</v>
      </c>
      <c r="J69" s="48">
        <f t="shared" si="17"/>
        <v>1.84</v>
      </c>
      <c r="K69" s="34">
        <f t="shared" si="12"/>
        <v>3.0666666666666664</v>
      </c>
      <c r="L69" s="35">
        <f t="shared" si="13"/>
        <v>138</v>
      </c>
      <c r="M69" s="34">
        <f t="shared" si="14"/>
        <v>25.530000000000005</v>
      </c>
      <c r="N69" s="36"/>
    </row>
    <row r="70" spans="1:14" ht="22.5" x14ac:dyDescent="0.25">
      <c r="A70" s="29" t="s">
        <v>38</v>
      </c>
      <c r="B70" s="37" t="s">
        <v>43</v>
      </c>
      <c r="C70" s="6" t="s">
        <v>281</v>
      </c>
      <c r="D70" s="30">
        <v>407</v>
      </c>
      <c r="E70" s="31" t="s">
        <v>44</v>
      </c>
      <c r="F70" s="30">
        <v>273</v>
      </c>
      <c r="G70" s="46">
        <f t="shared" si="15"/>
        <v>409.5</v>
      </c>
      <c r="H70" s="33">
        <f t="shared" si="11"/>
        <v>682.5</v>
      </c>
      <c r="I70" s="47">
        <f t="shared" si="16"/>
        <v>1.2133333333333334</v>
      </c>
      <c r="J70" s="48">
        <f t="shared" si="17"/>
        <v>1.82</v>
      </c>
      <c r="K70" s="34">
        <f t="shared" si="12"/>
        <v>3.0333333333333332</v>
      </c>
      <c r="L70" s="35">
        <f t="shared" si="13"/>
        <v>136.5</v>
      </c>
      <c r="M70" s="34">
        <f t="shared" si="14"/>
        <v>25.252500000000005</v>
      </c>
      <c r="N70" s="36"/>
    </row>
    <row r="71" spans="1:14" x14ac:dyDescent="0.25">
      <c r="A71" s="29" t="s">
        <v>17</v>
      </c>
      <c r="B71" s="37" t="s">
        <v>24</v>
      </c>
      <c r="C71" s="6" t="s">
        <v>285</v>
      </c>
      <c r="D71" s="30">
        <v>144</v>
      </c>
      <c r="E71" s="31" t="s">
        <v>25</v>
      </c>
      <c r="F71" s="30">
        <v>268</v>
      </c>
      <c r="G71" s="46">
        <f t="shared" si="15"/>
        <v>402</v>
      </c>
      <c r="H71" s="33">
        <f t="shared" si="11"/>
        <v>670</v>
      </c>
      <c r="I71" s="47">
        <f t="shared" si="16"/>
        <v>1.191111111111111</v>
      </c>
      <c r="J71" s="48">
        <f t="shared" si="17"/>
        <v>1.7866666666666666</v>
      </c>
      <c r="K71" s="34">
        <f t="shared" si="12"/>
        <v>2.9777777777777779</v>
      </c>
      <c r="L71" s="35">
        <f t="shared" si="13"/>
        <v>134</v>
      </c>
      <c r="M71" s="34">
        <f t="shared" si="14"/>
        <v>24.790000000000003</v>
      </c>
      <c r="N71" s="36"/>
    </row>
    <row r="72" spans="1:14" x14ac:dyDescent="0.25">
      <c r="A72" s="29" t="s">
        <v>70</v>
      </c>
      <c r="B72" s="37" t="s">
        <v>86</v>
      </c>
      <c r="C72" s="6" t="s">
        <v>282</v>
      </c>
      <c r="D72" s="30">
        <v>518</v>
      </c>
      <c r="E72" s="31" t="s">
        <v>87</v>
      </c>
      <c r="F72" s="30">
        <v>260</v>
      </c>
      <c r="G72" s="46">
        <f t="shared" si="15"/>
        <v>390</v>
      </c>
      <c r="H72" s="33">
        <f t="shared" si="11"/>
        <v>650</v>
      </c>
      <c r="I72" s="47">
        <f t="shared" si="16"/>
        <v>1.1555555555555554</v>
      </c>
      <c r="J72" s="48">
        <f t="shared" si="17"/>
        <v>1.7333333333333334</v>
      </c>
      <c r="K72" s="34">
        <f t="shared" si="12"/>
        <v>2.8888888888888888</v>
      </c>
      <c r="L72" s="35">
        <f t="shared" si="13"/>
        <v>130</v>
      </c>
      <c r="M72" s="34">
        <f t="shared" si="14"/>
        <v>24.050000000000004</v>
      </c>
      <c r="N72" s="36"/>
    </row>
    <row r="73" spans="1:14" x14ac:dyDescent="0.25">
      <c r="A73" s="29" t="s">
        <v>70</v>
      </c>
      <c r="B73" s="37" t="s">
        <v>88</v>
      </c>
      <c r="C73" s="6" t="s">
        <v>282</v>
      </c>
      <c r="D73" s="30">
        <v>514</v>
      </c>
      <c r="E73" s="31" t="s">
        <v>89</v>
      </c>
      <c r="F73" s="30">
        <v>259</v>
      </c>
      <c r="G73" s="46">
        <f t="shared" si="15"/>
        <v>388.5</v>
      </c>
      <c r="H73" s="33">
        <f t="shared" si="11"/>
        <v>647.5</v>
      </c>
      <c r="I73" s="47">
        <f t="shared" si="16"/>
        <v>1.1511111111111112</v>
      </c>
      <c r="J73" s="48">
        <f t="shared" si="17"/>
        <v>1.7266666666666666</v>
      </c>
      <c r="K73" s="34">
        <f t="shared" si="12"/>
        <v>2.8777777777777778</v>
      </c>
      <c r="L73" s="35">
        <f t="shared" si="13"/>
        <v>129.5</v>
      </c>
      <c r="M73" s="34">
        <f t="shared" si="14"/>
        <v>23.957500000000003</v>
      </c>
      <c r="N73" s="36"/>
    </row>
    <row r="74" spans="1:14" x14ac:dyDescent="0.25">
      <c r="A74" s="29" t="s">
        <v>112</v>
      </c>
      <c r="B74" s="37" t="s">
        <v>117</v>
      </c>
      <c r="C74" s="6" t="s">
        <v>285</v>
      </c>
      <c r="D74" s="30">
        <v>119</v>
      </c>
      <c r="E74" s="31" t="s">
        <v>118</v>
      </c>
      <c r="F74" s="30">
        <v>259</v>
      </c>
      <c r="G74" s="46">
        <f t="shared" si="15"/>
        <v>388.5</v>
      </c>
      <c r="H74" s="33">
        <f t="shared" si="11"/>
        <v>647.5</v>
      </c>
      <c r="I74" s="47">
        <f t="shared" si="16"/>
        <v>1.1511111111111112</v>
      </c>
      <c r="J74" s="48">
        <f t="shared" si="17"/>
        <v>1.7266666666666666</v>
      </c>
      <c r="K74" s="34">
        <f t="shared" si="12"/>
        <v>2.8777777777777778</v>
      </c>
      <c r="L74" s="35">
        <f t="shared" si="13"/>
        <v>129.5</v>
      </c>
      <c r="M74" s="34">
        <f t="shared" si="14"/>
        <v>23.957500000000003</v>
      </c>
      <c r="N74" s="36"/>
    </row>
    <row r="75" spans="1:14" x14ac:dyDescent="0.25">
      <c r="A75" s="29" t="s">
        <v>112</v>
      </c>
      <c r="B75" s="37" t="s">
        <v>119</v>
      </c>
      <c r="C75" s="6" t="s">
        <v>285</v>
      </c>
      <c r="D75" s="30">
        <v>128</v>
      </c>
      <c r="E75" s="31" t="s">
        <v>120</v>
      </c>
      <c r="F75" s="30">
        <v>258</v>
      </c>
      <c r="G75" s="46">
        <f t="shared" si="15"/>
        <v>387</v>
      </c>
      <c r="H75" s="33">
        <f t="shared" si="11"/>
        <v>645</v>
      </c>
      <c r="I75" s="47">
        <f t="shared" si="16"/>
        <v>1.1466666666666667</v>
      </c>
      <c r="J75" s="48">
        <f t="shared" si="17"/>
        <v>1.72</v>
      </c>
      <c r="K75" s="34">
        <f t="shared" si="12"/>
        <v>2.8666666666666667</v>
      </c>
      <c r="L75" s="35">
        <f t="shared" si="13"/>
        <v>129</v>
      </c>
      <c r="M75" s="34">
        <f t="shared" si="14"/>
        <v>23.865000000000002</v>
      </c>
      <c r="N75" s="36"/>
    </row>
    <row r="76" spans="1:14" x14ac:dyDescent="0.25">
      <c r="A76" s="29" t="s">
        <v>45</v>
      </c>
      <c r="B76" s="37" t="s">
        <v>56</v>
      </c>
      <c r="C76" s="6" t="s">
        <v>280</v>
      </c>
      <c r="D76" s="30">
        <v>633</v>
      </c>
      <c r="E76" s="31" t="s">
        <v>57</v>
      </c>
      <c r="F76" s="30">
        <v>253</v>
      </c>
      <c r="G76" s="46">
        <f t="shared" si="15"/>
        <v>379.5</v>
      </c>
      <c r="H76" s="33">
        <f t="shared" si="11"/>
        <v>632.5</v>
      </c>
      <c r="I76" s="47">
        <f t="shared" si="16"/>
        <v>1.1244444444444444</v>
      </c>
      <c r="J76" s="48">
        <f t="shared" si="17"/>
        <v>1.6866666666666668</v>
      </c>
      <c r="K76" s="34">
        <f t="shared" si="12"/>
        <v>2.8111111111111109</v>
      </c>
      <c r="L76" s="35">
        <f t="shared" si="13"/>
        <v>126.5</v>
      </c>
      <c r="M76" s="34">
        <f t="shared" si="14"/>
        <v>23.402500000000003</v>
      </c>
      <c r="N76" s="36"/>
    </row>
    <row r="77" spans="1:14" x14ac:dyDescent="0.25">
      <c r="A77" s="29" t="s">
        <v>104</v>
      </c>
      <c r="B77" s="37" t="s">
        <v>110</v>
      </c>
      <c r="C77" s="6" t="s">
        <v>285</v>
      </c>
      <c r="D77" s="30">
        <v>133</v>
      </c>
      <c r="E77" s="31" t="s">
        <v>111</v>
      </c>
      <c r="F77" s="30">
        <v>239</v>
      </c>
      <c r="G77" s="46">
        <f t="shared" si="15"/>
        <v>358.5</v>
      </c>
      <c r="H77" s="33">
        <f t="shared" si="11"/>
        <v>597.5</v>
      </c>
      <c r="I77" s="47">
        <f t="shared" si="16"/>
        <v>1.0622222222222222</v>
      </c>
      <c r="J77" s="48">
        <f t="shared" si="17"/>
        <v>1.5933333333333333</v>
      </c>
      <c r="K77" s="34">
        <f t="shared" si="12"/>
        <v>2.6555555555555554</v>
      </c>
      <c r="L77" s="35">
        <f t="shared" si="13"/>
        <v>119.5</v>
      </c>
      <c r="M77" s="34">
        <f t="shared" si="14"/>
        <v>22.107500000000002</v>
      </c>
      <c r="N77" s="36"/>
    </row>
    <row r="78" spans="1:14" x14ac:dyDescent="0.25">
      <c r="A78" s="29" t="s">
        <v>129</v>
      </c>
      <c r="B78" s="37" t="s">
        <v>141</v>
      </c>
      <c r="C78" s="6" t="s">
        <v>281</v>
      </c>
      <c r="D78" s="30">
        <v>415</v>
      </c>
      <c r="E78" s="31" t="s">
        <v>142</v>
      </c>
      <c r="F78" s="30">
        <v>238</v>
      </c>
      <c r="G78" s="46">
        <f t="shared" si="15"/>
        <v>357</v>
      </c>
      <c r="H78" s="33">
        <f t="shared" si="11"/>
        <v>595</v>
      </c>
      <c r="I78" s="47">
        <f t="shared" si="16"/>
        <v>1.0577777777777777</v>
      </c>
      <c r="J78" s="48">
        <f t="shared" si="17"/>
        <v>1.5866666666666667</v>
      </c>
      <c r="K78" s="34">
        <f t="shared" si="12"/>
        <v>2.6444444444444444</v>
      </c>
      <c r="L78" s="35">
        <f t="shared" si="13"/>
        <v>119</v>
      </c>
      <c r="M78" s="34">
        <f t="shared" si="14"/>
        <v>22.015000000000004</v>
      </c>
      <c r="N78" s="36"/>
    </row>
    <row r="79" spans="1:14" x14ac:dyDescent="0.25">
      <c r="A79" s="29" t="s">
        <v>301</v>
      </c>
      <c r="B79" s="37" t="s">
        <v>225</v>
      </c>
      <c r="C79" s="6" t="s">
        <v>280</v>
      </c>
      <c r="D79" s="30">
        <v>617</v>
      </c>
      <c r="E79" s="31" t="s">
        <v>226</v>
      </c>
      <c r="F79" s="30">
        <v>236</v>
      </c>
      <c r="G79" s="46">
        <f t="shared" si="15"/>
        <v>354</v>
      </c>
      <c r="H79" s="33">
        <f t="shared" si="11"/>
        <v>590</v>
      </c>
      <c r="I79" s="47">
        <f t="shared" si="16"/>
        <v>1.048888888888889</v>
      </c>
      <c r="J79" s="48">
        <f t="shared" si="17"/>
        <v>1.5733333333333333</v>
      </c>
      <c r="K79" s="34">
        <f t="shared" si="12"/>
        <v>2.6222222222222222</v>
      </c>
      <c r="L79" s="35">
        <f t="shared" si="13"/>
        <v>118</v>
      </c>
      <c r="M79" s="34">
        <f t="shared" si="14"/>
        <v>21.830000000000002</v>
      </c>
      <c r="N79" s="36"/>
    </row>
    <row r="80" spans="1:14" x14ac:dyDescent="0.25">
      <c r="A80" s="29" t="s">
        <v>299</v>
      </c>
      <c r="B80" s="37" t="s">
        <v>217</v>
      </c>
      <c r="C80" s="6" t="s">
        <v>281</v>
      </c>
      <c r="D80" s="30">
        <v>405</v>
      </c>
      <c r="E80" s="31" t="s">
        <v>218</v>
      </c>
      <c r="F80" s="30">
        <v>210</v>
      </c>
      <c r="G80" s="46">
        <f t="shared" si="15"/>
        <v>315</v>
      </c>
      <c r="H80" s="33">
        <f t="shared" si="11"/>
        <v>525</v>
      </c>
      <c r="I80" s="47">
        <f t="shared" si="16"/>
        <v>0.93333333333333335</v>
      </c>
      <c r="J80" s="48">
        <f t="shared" si="17"/>
        <v>1.4</v>
      </c>
      <c r="K80" s="34">
        <f t="shared" si="12"/>
        <v>2.333333333333333</v>
      </c>
      <c r="L80" s="35">
        <f t="shared" si="13"/>
        <v>105</v>
      </c>
      <c r="M80" s="34">
        <f t="shared" si="14"/>
        <v>19.425000000000004</v>
      </c>
      <c r="N80" s="36"/>
    </row>
    <row r="81" spans="1:14" x14ac:dyDescent="0.25">
      <c r="A81" s="29" t="s">
        <v>174</v>
      </c>
      <c r="B81" s="37" t="s">
        <v>179</v>
      </c>
      <c r="C81" s="6" t="s">
        <v>280</v>
      </c>
      <c r="D81" s="30">
        <v>610</v>
      </c>
      <c r="E81" s="31" t="s">
        <v>180</v>
      </c>
      <c r="F81" s="30">
        <v>200</v>
      </c>
      <c r="G81" s="46">
        <f t="shared" si="15"/>
        <v>300</v>
      </c>
      <c r="H81" s="33">
        <f t="shared" si="11"/>
        <v>500</v>
      </c>
      <c r="I81" s="47">
        <f t="shared" si="16"/>
        <v>0.88888888888888884</v>
      </c>
      <c r="J81" s="48">
        <f t="shared" si="17"/>
        <v>1.3333333333333333</v>
      </c>
      <c r="K81" s="34">
        <f t="shared" si="12"/>
        <v>2.2222222222222223</v>
      </c>
      <c r="L81" s="35">
        <f t="shared" si="13"/>
        <v>100</v>
      </c>
      <c r="M81" s="34">
        <f t="shared" si="14"/>
        <v>18.500000000000004</v>
      </c>
      <c r="N81" s="36"/>
    </row>
    <row r="82" spans="1:14" x14ac:dyDescent="0.25">
      <c r="A82" s="29" t="s">
        <v>45</v>
      </c>
      <c r="B82" s="37" t="s">
        <v>58</v>
      </c>
      <c r="C82" s="6" t="s">
        <v>285</v>
      </c>
      <c r="D82" s="30">
        <v>149</v>
      </c>
      <c r="E82" s="31" t="s">
        <v>59</v>
      </c>
      <c r="F82" s="30">
        <v>197</v>
      </c>
      <c r="G82" s="46">
        <f t="shared" si="15"/>
        <v>295.5</v>
      </c>
      <c r="H82" s="33">
        <f t="shared" si="11"/>
        <v>492.5</v>
      </c>
      <c r="I82" s="47">
        <f t="shared" si="16"/>
        <v>0.87555555555555553</v>
      </c>
      <c r="J82" s="48">
        <f t="shared" si="17"/>
        <v>1.3133333333333332</v>
      </c>
      <c r="K82" s="34">
        <f t="shared" si="12"/>
        <v>2.1888888888888887</v>
      </c>
      <c r="L82" s="35">
        <f t="shared" si="13"/>
        <v>98.5</v>
      </c>
      <c r="M82" s="34">
        <f t="shared" si="14"/>
        <v>18.222500000000004</v>
      </c>
      <c r="N82" s="36"/>
    </row>
    <row r="83" spans="1:14" x14ac:dyDescent="0.25">
      <c r="A83" s="29" t="s">
        <v>70</v>
      </c>
      <c r="B83" s="37" t="s">
        <v>90</v>
      </c>
      <c r="C83" s="6" t="s">
        <v>282</v>
      </c>
      <c r="D83" s="30">
        <v>521</v>
      </c>
      <c r="E83" s="31" t="s">
        <v>91</v>
      </c>
      <c r="F83" s="30">
        <v>197</v>
      </c>
      <c r="G83" s="46">
        <f t="shared" si="15"/>
        <v>295.5</v>
      </c>
      <c r="H83" s="33">
        <f t="shared" si="11"/>
        <v>492.5</v>
      </c>
      <c r="I83" s="47">
        <f t="shared" si="16"/>
        <v>0.87555555555555553</v>
      </c>
      <c r="J83" s="48">
        <f t="shared" si="17"/>
        <v>1.3133333333333332</v>
      </c>
      <c r="K83" s="34">
        <f t="shared" si="12"/>
        <v>2.1888888888888887</v>
      </c>
      <c r="L83" s="35">
        <f t="shared" si="13"/>
        <v>98.5</v>
      </c>
      <c r="M83" s="34">
        <f t="shared" si="14"/>
        <v>18.222500000000004</v>
      </c>
      <c r="N83" s="36"/>
    </row>
    <row r="84" spans="1:14" x14ac:dyDescent="0.25">
      <c r="A84" s="29" t="s">
        <v>302</v>
      </c>
      <c r="B84" s="37" t="s">
        <v>229</v>
      </c>
      <c r="C84" s="6" t="s">
        <v>280</v>
      </c>
      <c r="D84" s="30">
        <v>615</v>
      </c>
      <c r="E84" s="31" t="s">
        <v>231</v>
      </c>
      <c r="F84" s="30">
        <v>195</v>
      </c>
      <c r="G84" s="46">
        <f t="shared" si="15"/>
        <v>292.5</v>
      </c>
      <c r="H84" s="33">
        <f t="shared" si="11"/>
        <v>487.5</v>
      </c>
      <c r="I84" s="47">
        <f t="shared" si="16"/>
        <v>0.8666666666666667</v>
      </c>
      <c r="J84" s="48">
        <f t="shared" si="17"/>
        <v>1.3</v>
      </c>
      <c r="K84" s="34">
        <f t="shared" si="12"/>
        <v>2.166666666666667</v>
      </c>
      <c r="L84" s="35">
        <f t="shared" si="13"/>
        <v>97.5</v>
      </c>
      <c r="M84" s="34">
        <f t="shared" si="14"/>
        <v>18.037500000000001</v>
      </c>
      <c r="N84" s="36"/>
    </row>
    <row r="85" spans="1:14" x14ac:dyDescent="0.25">
      <c r="A85" s="29" t="s">
        <v>306</v>
      </c>
      <c r="B85" s="37" t="s">
        <v>250</v>
      </c>
      <c r="C85" s="6" t="s">
        <v>283</v>
      </c>
      <c r="D85" s="30">
        <v>221</v>
      </c>
      <c r="E85" s="31" t="s">
        <v>251</v>
      </c>
      <c r="F85" s="30">
        <v>195</v>
      </c>
      <c r="G85" s="46">
        <f t="shared" si="15"/>
        <v>292.5</v>
      </c>
      <c r="H85" s="33">
        <f t="shared" si="11"/>
        <v>487.5</v>
      </c>
      <c r="I85" s="47">
        <f t="shared" si="16"/>
        <v>0.8666666666666667</v>
      </c>
      <c r="J85" s="48">
        <f t="shared" si="17"/>
        <v>1.3</v>
      </c>
      <c r="K85" s="34">
        <f t="shared" si="12"/>
        <v>2.166666666666667</v>
      </c>
      <c r="L85" s="35">
        <f t="shared" si="13"/>
        <v>97.5</v>
      </c>
      <c r="M85" s="34">
        <f t="shared" si="14"/>
        <v>18.037500000000001</v>
      </c>
      <c r="N85" s="36"/>
    </row>
    <row r="86" spans="1:14" x14ac:dyDescent="0.25">
      <c r="A86" s="29" t="s">
        <v>159</v>
      </c>
      <c r="B86" s="37" t="s">
        <v>160</v>
      </c>
      <c r="C86" s="6" t="s">
        <v>283</v>
      </c>
      <c r="D86" s="30">
        <v>209</v>
      </c>
      <c r="E86" s="31" t="s">
        <v>166</v>
      </c>
      <c r="F86" s="30">
        <v>185</v>
      </c>
      <c r="G86" s="46">
        <f t="shared" si="15"/>
        <v>277.5</v>
      </c>
      <c r="H86" s="33">
        <f t="shared" si="11"/>
        <v>462.5</v>
      </c>
      <c r="I86" s="47">
        <f t="shared" si="16"/>
        <v>0.82222222222222219</v>
      </c>
      <c r="J86" s="48">
        <f t="shared" si="17"/>
        <v>1.2333333333333334</v>
      </c>
      <c r="K86" s="34">
        <f t="shared" si="12"/>
        <v>2.0555555555555554</v>
      </c>
      <c r="L86" s="35">
        <f t="shared" si="13"/>
        <v>92.5</v>
      </c>
      <c r="M86" s="34">
        <f t="shared" si="14"/>
        <v>17.112500000000001</v>
      </c>
      <c r="N86" s="36"/>
    </row>
    <row r="87" spans="1:14" x14ac:dyDescent="0.25">
      <c r="A87" s="29" t="s">
        <v>303</v>
      </c>
      <c r="B87" s="37" t="s">
        <v>236</v>
      </c>
      <c r="C87" s="6" t="s">
        <v>284</v>
      </c>
      <c r="D87" s="30">
        <v>316</v>
      </c>
      <c r="E87" s="31" t="s">
        <v>237</v>
      </c>
      <c r="F87" s="30">
        <v>184</v>
      </c>
      <c r="G87" s="46">
        <f t="shared" si="15"/>
        <v>276</v>
      </c>
      <c r="H87" s="33">
        <f t="shared" si="11"/>
        <v>460</v>
      </c>
      <c r="I87" s="47">
        <f t="shared" si="16"/>
        <v>0.81777777777777783</v>
      </c>
      <c r="J87" s="48">
        <f t="shared" si="17"/>
        <v>1.2266666666666666</v>
      </c>
      <c r="K87" s="34">
        <f t="shared" si="12"/>
        <v>2.0444444444444443</v>
      </c>
      <c r="L87" s="35">
        <f t="shared" si="13"/>
        <v>92</v>
      </c>
      <c r="M87" s="34">
        <f t="shared" si="14"/>
        <v>17.020000000000003</v>
      </c>
      <c r="N87" s="36"/>
    </row>
    <row r="88" spans="1:14" x14ac:dyDescent="0.25">
      <c r="A88" s="29" t="s">
        <v>311</v>
      </c>
      <c r="B88" s="37" t="s">
        <v>266</v>
      </c>
      <c r="C88" s="6" t="s">
        <v>284</v>
      </c>
      <c r="D88" s="30">
        <v>318</v>
      </c>
      <c r="E88" s="31" t="s">
        <v>267</v>
      </c>
      <c r="F88" s="30">
        <v>184</v>
      </c>
      <c r="G88" s="46">
        <f t="shared" si="15"/>
        <v>276</v>
      </c>
      <c r="H88" s="33">
        <f t="shared" si="11"/>
        <v>460</v>
      </c>
      <c r="I88" s="47">
        <f t="shared" si="16"/>
        <v>0.81777777777777783</v>
      </c>
      <c r="J88" s="48">
        <f t="shared" si="17"/>
        <v>1.2266666666666666</v>
      </c>
      <c r="K88" s="34">
        <f t="shared" si="12"/>
        <v>2.0444444444444443</v>
      </c>
      <c r="L88" s="35">
        <f t="shared" si="13"/>
        <v>92</v>
      </c>
      <c r="M88" s="34">
        <f t="shared" si="14"/>
        <v>17.020000000000003</v>
      </c>
      <c r="N88" s="36"/>
    </row>
    <row r="89" spans="1:14" x14ac:dyDescent="0.25">
      <c r="A89" s="29" t="s">
        <v>312</v>
      </c>
      <c r="B89" s="37" t="s">
        <v>268</v>
      </c>
      <c r="C89" s="6" t="s">
        <v>280</v>
      </c>
      <c r="D89" s="30">
        <v>611</v>
      </c>
      <c r="E89" s="31" t="s">
        <v>268</v>
      </c>
      <c r="F89" s="30">
        <v>183</v>
      </c>
      <c r="G89" s="46">
        <f t="shared" si="15"/>
        <v>274.5</v>
      </c>
      <c r="H89" s="33">
        <f t="shared" si="11"/>
        <v>457.5</v>
      </c>
      <c r="I89" s="47">
        <f t="shared" si="16"/>
        <v>0.81333333333333335</v>
      </c>
      <c r="J89" s="48">
        <f t="shared" si="17"/>
        <v>1.22</v>
      </c>
      <c r="K89" s="34">
        <f t="shared" si="12"/>
        <v>2.0333333333333332</v>
      </c>
      <c r="L89" s="35">
        <f t="shared" si="13"/>
        <v>91.5</v>
      </c>
      <c r="M89" s="34">
        <f t="shared" si="14"/>
        <v>16.927500000000002</v>
      </c>
      <c r="N89" s="36"/>
    </row>
    <row r="90" spans="1:14" x14ac:dyDescent="0.25">
      <c r="A90" s="29" t="s">
        <v>174</v>
      </c>
      <c r="B90" s="37" t="s">
        <v>181</v>
      </c>
      <c r="C90" s="6" t="s">
        <v>280</v>
      </c>
      <c r="D90" s="30">
        <v>602</v>
      </c>
      <c r="E90" s="31" t="s">
        <v>182</v>
      </c>
      <c r="F90" s="30">
        <v>174</v>
      </c>
      <c r="G90" s="46">
        <f t="shared" si="15"/>
        <v>261</v>
      </c>
      <c r="H90" s="33">
        <f t="shared" si="11"/>
        <v>435</v>
      </c>
      <c r="I90" s="47">
        <f t="shared" si="16"/>
        <v>0.77333333333333332</v>
      </c>
      <c r="J90" s="48">
        <f t="shared" si="17"/>
        <v>1.1599999999999999</v>
      </c>
      <c r="K90" s="34">
        <f t="shared" si="12"/>
        <v>1.9333333333333331</v>
      </c>
      <c r="L90" s="35">
        <f t="shared" si="13"/>
        <v>87</v>
      </c>
      <c r="M90" s="34">
        <f t="shared" si="14"/>
        <v>16.095000000000002</v>
      </c>
      <c r="N90" s="36"/>
    </row>
    <row r="91" spans="1:14" x14ac:dyDescent="0.25">
      <c r="A91" s="29" t="s">
        <v>159</v>
      </c>
      <c r="B91" s="37" t="s">
        <v>167</v>
      </c>
      <c r="C91" s="6" t="s">
        <v>283</v>
      </c>
      <c r="D91" s="30">
        <v>202</v>
      </c>
      <c r="E91" s="31" t="s">
        <v>168</v>
      </c>
      <c r="F91" s="30">
        <v>170</v>
      </c>
      <c r="G91" s="46">
        <f t="shared" si="15"/>
        <v>255</v>
      </c>
      <c r="H91" s="33">
        <f t="shared" si="11"/>
        <v>425</v>
      </c>
      <c r="I91" s="47">
        <f t="shared" si="16"/>
        <v>0.75555555555555554</v>
      </c>
      <c r="J91" s="48">
        <f t="shared" si="17"/>
        <v>1.1333333333333333</v>
      </c>
      <c r="K91" s="34">
        <f t="shared" si="12"/>
        <v>1.8888888888888888</v>
      </c>
      <c r="L91" s="35">
        <f t="shared" si="13"/>
        <v>85</v>
      </c>
      <c r="M91" s="34">
        <f t="shared" si="14"/>
        <v>15.725000000000001</v>
      </c>
      <c r="N91" s="36"/>
    </row>
    <row r="92" spans="1:14" x14ac:dyDescent="0.25">
      <c r="A92" s="29" t="s">
        <v>308</v>
      </c>
      <c r="B92" s="37" t="s">
        <v>260</v>
      </c>
      <c r="C92" s="6" t="s">
        <v>285</v>
      </c>
      <c r="D92" s="30">
        <v>101</v>
      </c>
      <c r="E92" s="31" t="s">
        <v>261</v>
      </c>
      <c r="F92" s="30">
        <v>167</v>
      </c>
      <c r="G92" s="46">
        <f t="shared" si="15"/>
        <v>250.5</v>
      </c>
      <c r="H92" s="33">
        <f t="shared" si="11"/>
        <v>417.5</v>
      </c>
      <c r="I92" s="47">
        <f t="shared" si="16"/>
        <v>0.74222222222222223</v>
      </c>
      <c r="J92" s="48">
        <f t="shared" si="17"/>
        <v>1.1133333333333333</v>
      </c>
      <c r="K92" s="34">
        <f t="shared" si="12"/>
        <v>1.8555555555555556</v>
      </c>
      <c r="L92" s="35">
        <f t="shared" si="13"/>
        <v>83.5</v>
      </c>
      <c r="M92" s="34">
        <f t="shared" si="14"/>
        <v>15.447500000000002</v>
      </c>
      <c r="N92" s="36"/>
    </row>
    <row r="93" spans="1:14" x14ac:dyDescent="0.25">
      <c r="A93" s="29" t="s">
        <v>70</v>
      </c>
      <c r="B93" s="37" t="s">
        <v>92</v>
      </c>
      <c r="C93" s="6" t="s">
        <v>282</v>
      </c>
      <c r="D93" s="30">
        <v>519</v>
      </c>
      <c r="E93" s="31" t="s">
        <v>93</v>
      </c>
      <c r="F93" s="30">
        <v>166</v>
      </c>
      <c r="G93" s="46">
        <f t="shared" si="15"/>
        <v>249</v>
      </c>
      <c r="H93" s="33">
        <f t="shared" si="11"/>
        <v>415</v>
      </c>
      <c r="I93" s="47">
        <f t="shared" si="16"/>
        <v>0.73777777777777775</v>
      </c>
      <c r="J93" s="48">
        <f t="shared" si="17"/>
        <v>1.1066666666666667</v>
      </c>
      <c r="K93" s="34">
        <f t="shared" si="12"/>
        <v>1.8444444444444446</v>
      </c>
      <c r="L93" s="35">
        <f t="shared" si="13"/>
        <v>83</v>
      </c>
      <c r="M93" s="34">
        <f t="shared" si="14"/>
        <v>15.355000000000002</v>
      </c>
      <c r="N93" s="36"/>
    </row>
    <row r="94" spans="1:14" x14ac:dyDescent="0.25">
      <c r="A94" s="29" t="s">
        <v>159</v>
      </c>
      <c r="B94" s="37" t="s">
        <v>169</v>
      </c>
      <c r="C94" s="6" t="s">
        <v>283</v>
      </c>
      <c r="D94" s="30">
        <v>204</v>
      </c>
      <c r="E94" s="31" t="s">
        <v>169</v>
      </c>
      <c r="F94" s="30">
        <v>161</v>
      </c>
      <c r="G94" s="46">
        <f t="shared" si="15"/>
        <v>241.5</v>
      </c>
      <c r="H94" s="33">
        <f t="shared" si="11"/>
        <v>402.5</v>
      </c>
      <c r="I94" s="47">
        <f t="shared" si="16"/>
        <v>0.7155555555555555</v>
      </c>
      <c r="J94" s="48">
        <f t="shared" si="17"/>
        <v>1.0733333333333333</v>
      </c>
      <c r="K94" s="34">
        <f t="shared" si="12"/>
        <v>1.7888888888888888</v>
      </c>
      <c r="L94" s="35">
        <f t="shared" si="13"/>
        <v>80.5</v>
      </c>
      <c r="M94" s="34">
        <f t="shared" si="14"/>
        <v>14.892500000000002</v>
      </c>
      <c r="N94" s="36"/>
    </row>
    <row r="95" spans="1:14" x14ac:dyDescent="0.25">
      <c r="A95" s="29" t="s">
        <v>70</v>
      </c>
      <c r="B95" s="37" t="s">
        <v>94</v>
      </c>
      <c r="C95" s="6" t="s">
        <v>282</v>
      </c>
      <c r="D95" s="30">
        <v>507</v>
      </c>
      <c r="E95" s="31" t="s">
        <v>95</v>
      </c>
      <c r="F95" s="30">
        <v>160</v>
      </c>
      <c r="G95" s="46">
        <f t="shared" si="15"/>
        <v>240</v>
      </c>
      <c r="H95" s="33">
        <f t="shared" si="11"/>
        <v>400</v>
      </c>
      <c r="I95" s="47">
        <f t="shared" si="16"/>
        <v>0.71111111111111114</v>
      </c>
      <c r="J95" s="48">
        <f t="shared" si="17"/>
        <v>1.0666666666666667</v>
      </c>
      <c r="K95" s="34">
        <f t="shared" si="12"/>
        <v>1.7777777777777777</v>
      </c>
      <c r="L95" s="35">
        <f t="shared" si="13"/>
        <v>80</v>
      </c>
      <c r="M95" s="34">
        <f t="shared" si="14"/>
        <v>14.800000000000002</v>
      </c>
      <c r="N95" s="36"/>
    </row>
    <row r="96" spans="1:14" x14ac:dyDescent="0.25">
      <c r="A96" s="29" t="s">
        <v>294</v>
      </c>
      <c r="B96" s="37" t="s">
        <v>155</v>
      </c>
      <c r="C96" s="6" t="s">
        <v>283</v>
      </c>
      <c r="D96" s="30">
        <v>241</v>
      </c>
      <c r="E96" s="31" t="s">
        <v>156</v>
      </c>
      <c r="F96" s="30">
        <v>159</v>
      </c>
      <c r="G96" s="46">
        <f t="shared" si="15"/>
        <v>238.5</v>
      </c>
      <c r="H96" s="33">
        <f t="shared" si="11"/>
        <v>397.5</v>
      </c>
      <c r="I96" s="47">
        <f t="shared" si="16"/>
        <v>0.70666666666666667</v>
      </c>
      <c r="J96" s="48">
        <f t="shared" si="17"/>
        <v>1.06</v>
      </c>
      <c r="K96" s="34">
        <f t="shared" si="12"/>
        <v>1.7666666666666666</v>
      </c>
      <c r="L96" s="35">
        <f t="shared" si="13"/>
        <v>79.5</v>
      </c>
      <c r="M96" s="34">
        <f t="shared" si="14"/>
        <v>14.707500000000001</v>
      </c>
      <c r="N96" s="36"/>
    </row>
    <row r="97" spans="1:14" x14ac:dyDescent="0.25">
      <c r="A97" s="29" t="s">
        <v>304</v>
      </c>
      <c r="B97" s="37" t="s">
        <v>240</v>
      </c>
      <c r="C97" s="6" t="s">
        <v>285</v>
      </c>
      <c r="D97" s="30">
        <v>152</v>
      </c>
      <c r="E97" s="31" t="s">
        <v>241</v>
      </c>
      <c r="F97" s="30">
        <v>154</v>
      </c>
      <c r="G97" s="46">
        <f t="shared" si="15"/>
        <v>231</v>
      </c>
      <c r="H97" s="33">
        <f t="shared" si="11"/>
        <v>385</v>
      </c>
      <c r="I97" s="47">
        <f t="shared" si="16"/>
        <v>0.68444444444444441</v>
      </c>
      <c r="J97" s="48">
        <f t="shared" si="17"/>
        <v>1.0266666666666666</v>
      </c>
      <c r="K97" s="34">
        <f t="shared" si="12"/>
        <v>1.711111111111111</v>
      </c>
      <c r="L97" s="35">
        <f t="shared" si="13"/>
        <v>77</v>
      </c>
      <c r="M97" s="34">
        <f t="shared" si="14"/>
        <v>14.245000000000003</v>
      </c>
      <c r="N97" s="36"/>
    </row>
    <row r="98" spans="1:14" x14ac:dyDescent="0.25">
      <c r="A98" s="29" t="s">
        <v>296</v>
      </c>
      <c r="B98" s="37" t="s">
        <v>203</v>
      </c>
      <c r="C98" s="6" t="s">
        <v>284</v>
      </c>
      <c r="D98" s="30">
        <v>305</v>
      </c>
      <c r="E98" s="31" t="s">
        <v>204</v>
      </c>
      <c r="F98" s="30">
        <v>152</v>
      </c>
      <c r="G98" s="46">
        <f t="shared" si="15"/>
        <v>228</v>
      </c>
      <c r="H98" s="33">
        <f t="shared" si="11"/>
        <v>380</v>
      </c>
      <c r="I98" s="47">
        <f t="shared" si="16"/>
        <v>0.67555555555555558</v>
      </c>
      <c r="J98" s="48">
        <f t="shared" si="17"/>
        <v>1.0133333333333334</v>
      </c>
      <c r="K98" s="34">
        <f t="shared" si="12"/>
        <v>1.6888888888888891</v>
      </c>
      <c r="L98" s="35">
        <f t="shared" si="13"/>
        <v>76</v>
      </c>
      <c r="M98" s="34">
        <f t="shared" si="14"/>
        <v>14.060000000000002</v>
      </c>
      <c r="N98" s="36"/>
    </row>
    <row r="99" spans="1:14" x14ac:dyDescent="0.25">
      <c r="A99" s="29" t="s">
        <v>112</v>
      </c>
      <c r="B99" s="37" t="s">
        <v>121</v>
      </c>
      <c r="C99" s="6" t="s">
        <v>285</v>
      </c>
      <c r="D99" s="30">
        <v>117</v>
      </c>
      <c r="E99" s="31" t="s">
        <v>122</v>
      </c>
      <c r="F99" s="30">
        <v>146</v>
      </c>
      <c r="G99" s="46">
        <f t="shared" si="15"/>
        <v>219</v>
      </c>
      <c r="H99" s="33">
        <f t="shared" ref="H99:H130" si="18">+F99+G99</f>
        <v>365</v>
      </c>
      <c r="I99" s="47">
        <f t="shared" si="16"/>
        <v>0.64888888888888885</v>
      </c>
      <c r="J99" s="48">
        <f t="shared" si="17"/>
        <v>0.97333333333333338</v>
      </c>
      <c r="K99" s="34">
        <f t="shared" ref="K99:K130" si="19">+I99+J99</f>
        <v>1.6222222222222222</v>
      </c>
      <c r="L99" s="35">
        <f t="shared" ref="L99:L132" si="20">+H99*20%</f>
        <v>73</v>
      </c>
      <c r="M99" s="34">
        <f t="shared" ref="M99:M132" si="21">+H99*3.7%</f>
        <v>13.505000000000003</v>
      </c>
      <c r="N99" s="36"/>
    </row>
    <row r="100" spans="1:14" x14ac:dyDescent="0.25">
      <c r="A100" s="29" t="s">
        <v>70</v>
      </c>
      <c r="B100" s="37" t="s">
        <v>96</v>
      </c>
      <c r="C100" s="6" t="s">
        <v>282</v>
      </c>
      <c r="D100" s="30">
        <v>517</v>
      </c>
      <c r="E100" s="31" t="s">
        <v>97</v>
      </c>
      <c r="F100" s="30">
        <v>143</v>
      </c>
      <c r="G100" s="46">
        <f t="shared" si="15"/>
        <v>214.5</v>
      </c>
      <c r="H100" s="33">
        <f t="shared" si="18"/>
        <v>357.5</v>
      </c>
      <c r="I100" s="47">
        <f t="shared" si="16"/>
        <v>0.63555555555555554</v>
      </c>
      <c r="J100" s="48">
        <f t="shared" si="17"/>
        <v>0.95333333333333337</v>
      </c>
      <c r="K100" s="34">
        <f t="shared" si="19"/>
        <v>1.588888888888889</v>
      </c>
      <c r="L100" s="35">
        <f t="shared" si="20"/>
        <v>71.5</v>
      </c>
      <c r="M100" s="34">
        <f t="shared" si="21"/>
        <v>13.227500000000003</v>
      </c>
      <c r="N100" s="36"/>
    </row>
    <row r="101" spans="1:14" x14ac:dyDescent="0.25">
      <c r="A101" s="29" t="s">
        <v>17</v>
      </c>
      <c r="B101" s="37" t="s">
        <v>26</v>
      </c>
      <c r="C101" s="6" t="s">
        <v>285</v>
      </c>
      <c r="D101" s="30">
        <v>136</v>
      </c>
      <c r="E101" s="31" t="s">
        <v>27</v>
      </c>
      <c r="F101" s="30">
        <v>142</v>
      </c>
      <c r="G101" s="46">
        <f t="shared" si="15"/>
        <v>213</v>
      </c>
      <c r="H101" s="33">
        <f t="shared" si="18"/>
        <v>355</v>
      </c>
      <c r="I101" s="47">
        <f t="shared" si="16"/>
        <v>0.63111111111111107</v>
      </c>
      <c r="J101" s="48">
        <f t="shared" si="17"/>
        <v>0.94666666666666666</v>
      </c>
      <c r="K101" s="34">
        <f t="shared" si="19"/>
        <v>1.5777777777777777</v>
      </c>
      <c r="L101" s="35">
        <f t="shared" si="20"/>
        <v>71</v>
      </c>
      <c r="M101" s="34">
        <f t="shared" si="21"/>
        <v>13.135000000000002</v>
      </c>
      <c r="N101" s="36"/>
    </row>
    <row r="102" spans="1:14" x14ac:dyDescent="0.25">
      <c r="A102" s="29" t="s">
        <v>70</v>
      </c>
      <c r="B102" s="37" t="s">
        <v>98</v>
      </c>
      <c r="C102" s="6" t="s">
        <v>282</v>
      </c>
      <c r="D102" s="30">
        <v>523</v>
      </c>
      <c r="E102" s="31" t="s">
        <v>99</v>
      </c>
      <c r="F102" s="30">
        <v>132</v>
      </c>
      <c r="G102" s="46">
        <f t="shared" si="15"/>
        <v>198</v>
      </c>
      <c r="H102" s="33">
        <f t="shared" si="18"/>
        <v>330</v>
      </c>
      <c r="I102" s="47">
        <f t="shared" si="16"/>
        <v>0.58666666666666667</v>
      </c>
      <c r="J102" s="48">
        <f t="shared" si="17"/>
        <v>0.88</v>
      </c>
      <c r="K102" s="34">
        <f t="shared" si="19"/>
        <v>1.4666666666666668</v>
      </c>
      <c r="L102" s="35">
        <f t="shared" si="20"/>
        <v>66</v>
      </c>
      <c r="M102" s="34">
        <f t="shared" si="21"/>
        <v>12.21</v>
      </c>
      <c r="N102" s="36"/>
    </row>
    <row r="103" spans="1:14" x14ac:dyDescent="0.25">
      <c r="A103" s="29" t="s">
        <v>307</v>
      </c>
      <c r="B103" s="37" t="s">
        <v>256</v>
      </c>
      <c r="C103" s="6" t="s">
        <v>282</v>
      </c>
      <c r="D103" s="30">
        <v>533</v>
      </c>
      <c r="E103" s="31" t="s">
        <v>257</v>
      </c>
      <c r="F103" s="30">
        <v>129</v>
      </c>
      <c r="G103" s="46">
        <f t="shared" si="15"/>
        <v>193.5</v>
      </c>
      <c r="H103" s="33">
        <f t="shared" si="18"/>
        <v>322.5</v>
      </c>
      <c r="I103" s="47">
        <f t="shared" si="16"/>
        <v>0.57333333333333336</v>
      </c>
      <c r="J103" s="48">
        <f t="shared" si="17"/>
        <v>0.86</v>
      </c>
      <c r="K103" s="34">
        <f t="shared" si="19"/>
        <v>1.4333333333333333</v>
      </c>
      <c r="L103" s="35">
        <f t="shared" si="20"/>
        <v>64.5</v>
      </c>
      <c r="M103" s="34">
        <f t="shared" si="21"/>
        <v>11.932500000000001</v>
      </c>
      <c r="N103" s="36"/>
    </row>
    <row r="104" spans="1:14" x14ac:dyDescent="0.25">
      <c r="A104" s="29" t="s">
        <v>45</v>
      </c>
      <c r="B104" s="37" t="s">
        <v>60</v>
      </c>
      <c r="C104" s="6" t="s">
        <v>285</v>
      </c>
      <c r="D104" s="30">
        <v>110</v>
      </c>
      <c r="E104" s="31" t="s">
        <v>61</v>
      </c>
      <c r="F104" s="30">
        <v>124</v>
      </c>
      <c r="G104" s="46">
        <f t="shared" si="15"/>
        <v>186</v>
      </c>
      <c r="H104" s="33">
        <f t="shared" si="18"/>
        <v>310</v>
      </c>
      <c r="I104" s="47">
        <f t="shared" si="16"/>
        <v>0.55111111111111111</v>
      </c>
      <c r="J104" s="48">
        <f t="shared" si="17"/>
        <v>0.82666666666666666</v>
      </c>
      <c r="K104" s="34">
        <f t="shared" si="19"/>
        <v>1.3777777777777778</v>
      </c>
      <c r="L104" s="35">
        <f t="shared" si="20"/>
        <v>62</v>
      </c>
      <c r="M104" s="34">
        <f t="shared" si="21"/>
        <v>11.470000000000002</v>
      </c>
      <c r="N104" s="36"/>
    </row>
    <row r="105" spans="1:14" x14ac:dyDescent="0.25">
      <c r="A105" s="29" t="s">
        <v>17</v>
      </c>
      <c r="B105" s="37" t="s">
        <v>28</v>
      </c>
      <c r="C105" s="6" t="s">
        <v>285</v>
      </c>
      <c r="D105" s="30">
        <v>158</v>
      </c>
      <c r="E105" s="31" t="s">
        <v>29</v>
      </c>
      <c r="F105" s="30">
        <v>123</v>
      </c>
      <c r="G105" s="46">
        <f t="shared" si="15"/>
        <v>184.5</v>
      </c>
      <c r="H105" s="33">
        <f t="shared" si="18"/>
        <v>307.5</v>
      </c>
      <c r="I105" s="47">
        <f t="shared" si="16"/>
        <v>0.54666666666666663</v>
      </c>
      <c r="J105" s="48">
        <f t="shared" si="17"/>
        <v>0.82</v>
      </c>
      <c r="K105" s="34">
        <f t="shared" si="19"/>
        <v>1.3666666666666667</v>
      </c>
      <c r="L105" s="35">
        <f t="shared" si="20"/>
        <v>61.5</v>
      </c>
      <c r="M105" s="34">
        <f t="shared" si="21"/>
        <v>11.377500000000001</v>
      </c>
      <c r="N105" s="36"/>
    </row>
    <row r="106" spans="1:14" x14ac:dyDescent="0.25">
      <c r="A106" s="29" t="s">
        <v>159</v>
      </c>
      <c r="B106" s="37" t="s">
        <v>170</v>
      </c>
      <c r="C106" s="6" t="s">
        <v>283</v>
      </c>
      <c r="D106" s="30">
        <v>208</v>
      </c>
      <c r="E106" s="31" t="s">
        <v>171</v>
      </c>
      <c r="F106" s="30">
        <v>123</v>
      </c>
      <c r="G106" s="46">
        <f t="shared" si="15"/>
        <v>184.5</v>
      </c>
      <c r="H106" s="33">
        <f t="shared" si="18"/>
        <v>307.5</v>
      </c>
      <c r="I106" s="47">
        <f t="shared" si="16"/>
        <v>0.54666666666666663</v>
      </c>
      <c r="J106" s="48">
        <f t="shared" si="17"/>
        <v>0.82</v>
      </c>
      <c r="K106" s="34">
        <f t="shared" si="19"/>
        <v>1.3666666666666667</v>
      </c>
      <c r="L106" s="35">
        <f t="shared" si="20"/>
        <v>61.5</v>
      </c>
      <c r="M106" s="34">
        <f t="shared" si="21"/>
        <v>11.377500000000001</v>
      </c>
      <c r="N106" s="36"/>
    </row>
    <row r="107" spans="1:14" x14ac:dyDescent="0.25">
      <c r="A107" s="29" t="s">
        <v>70</v>
      </c>
      <c r="B107" s="37" t="s">
        <v>100</v>
      </c>
      <c r="C107" s="6" t="s">
        <v>282</v>
      </c>
      <c r="D107" s="30">
        <v>513</v>
      </c>
      <c r="E107" s="31" t="s">
        <v>101</v>
      </c>
      <c r="F107" s="30">
        <v>122</v>
      </c>
      <c r="G107" s="46">
        <f t="shared" si="15"/>
        <v>183</v>
      </c>
      <c r="H107" s="33">
        <f t="shared" si="18"/>
        <v>305</v>
      </c>
      <c r="I107" s="47">
        <f t="shared" si="16"/>
        <v>0.54222222222222227</v>
      </c>
      <c r="J107" s="48">
        <f t="shared" si="17"/>
        <v>0.81333333333333335</v>
      </c>
      <c r="K107" s="34">
        <f t="shared" si="19"/>
        <v>1.3555555555555556</v>
      </c>
      <c r="L107" s="35">
        <f t="shared" si="20"/>
        <v>61</v>
      </c>
      <c r="M107" s="34">
        <f t="shared" si="21"/>
        <v>11.285000000000002</v>
      </c>
      <c r="N107" s="36"/>
    </row>
    <row r="108" spans="1:14" x14ac:dyDescent="0.25">
      <c r="A108" s="29" t="s">
        <v>70</v>
      </c>
      <c r="B108" s="37" t="s">
        <v>264</v>
      </c>
      <c r="C108" s="6" t="s">
        <v>282</v>
      </c>
      <c r="D108" s="30">
        <v>508</v>
      </c>
      <c r="E108" s="31" t="s">
        <v>265</v>
      </c>
      <c r="F108" s="30">
        <v>122</v>
      </c>
      <c r="G108" s="46">
        <f t="shared" si="15"/>
        <v>183</v>
      </c>
      <c r="H108" s="33">
        <f t="shared" si="18"/>
        <v>305</v>
      </c>
      <c r="I108" s="47">
        <f t="shared" si="16"/>
        <v>0.54222222222222227</v>
      </c>
      <c r="J108" s="48">
        <f t="shared" si="17"/>
        <v>0.81333333333333335</v>
      </c>
      <c r="K108" s="34">
        <f t="shared" si="19"/>
        <v>1.3555555555555556</v>
      </c>
      <c r="L108" s="35">
        <f t="shared" si="20"/>
        <v>61</v>
      </c>
      <c r="M108" s="34">
        <f t="shared" si="21"/>
        <v>11.285000000000002</v>
      </c>
      <c r="N108" s="36"/>
    </row>
    <row r="109" spans="1:14" x14ac:dyDescent="0.25">
      <c r="A109" s="29" t="s">
        <v>17</v>
      </c>
      <c r="B109" s="37" t="s">
        <v>30</v>
      </c>
      <c r="C109" s="6" t="s">
        <v>280</v>
      </c>
      <c r="D109" s="30">
        <v>626</v>
      </c>
      <c r="E109" s="31" t="s">
        <v>31</v>
      </c>
      <c r="F109" s="30">
        <v>119</v>
      </c>
      <c r="G109" s="46">
        <f t="shared" si="15"/>
        <v>178.5</v>
      </c>
      <c r="H109" s="33">
        <f t="shared" si="18"/>
        <v>297.5</v>
      </c>
      <c r="I109" s="47">
        <f t="shared" si="16"/>
        <v>0.52888888888888885</v>
      </c>
      <c r="J109" s="48">
        <f t="shared" si="17"/>
        <v>0.79333333333333333</v>
      </c>
      <c r="K109" s="34">
        <f t="shared" si="19"/>
        <v>1.3222222222222222</v>
      </c>
      <c r="L109" s="35">
        <f t="shared" si="20"/>
        <v>59.5</v>
      </c>
      <c r="M109" s="34">
        <f t="shared" si="21"/>
        <v>11.007500000000002</v>
      </c>
      <c r="N109" s="36"/>
    </row>
    <row r="110" spans="1:14" x14ac:dyDescent="0.25">
      <c r="A110" s="29" t="s">
        <v>294</v>
      </c>
      <c r="B110" s="37" t="s">
        <v>157</v>
      </c>
      <c r="C110" s="6" t="s">
        <v>283</v>
      </c>
      <c r="D110" s="30">
        <v>239</v>
      </c>
      <c r="E110" s="31" t="s">
        <v>158</v>
      </c>
      <c r="F110" s="30">
        <v>114</v>
      </c>
      <c r="G110" s="46">
        <f t="shared" si="15"/>
        <v>171</v>
      </c>
      <c r="H110" s="33">
        <f t="shared" si="18"/>
        <v>285</v>
      </c>
      <c r="I110" s="47">
        <f t="shared" si="16"/>
        <v>0.50666666666666671</v>
      </c>
      <c r="J110" s="48">
        <f t="shared" si="17"/>
        <v>0.76</v>
      </c>
      <c r="K110" s="34">
        <f t="shared" si="19"/>
        <v>1.2666666666666666</v>
      </c>
      <c r="L110" s="35">
        <f t="shared" si="20"/>
        <v>57</v>
      </c>
      <c r="M110" s="34">
        <f t="shared" si="21"/>
        <v>10.545000000000002</v>
      </c>
      <c r="N110" s="36"/>
    </row>
    <row r="111" spans="1:14" x14ac:dyDescent="0.25">
      <c r="A111" s="29" t="s">
        <v>302</v>
      </c>
      <c r="B111" s="37" t="s">
        <v>232</v>
      </c>
      <c r="C111" s="6" t="s">
        <v>285</v>
      </c>
      <c r="D111" s="30">
        <v>116</v>
      </c>
      <c r="E111" s="31" t="s">
        <v>233</v>
      </c>
      <c r="F111" s="30">
        <v>113</v>
      </c>
      <c r="G111" s="46">
        <f t="shared" si="15"/>
        <v>169.5</v>
      </c>
      <c r="H111" s="33">
        <f t="shared" si="18"/>
        <v>282.5</v>
      </c>
      <c r="I111" s="47">
        <f t="shared" si="16"/>
        <v>0.50222222222222224</v>
      </c>
      <c r="J111" s="48">
        <f t="shared" si="17"/>
        <v>0.7533333333333333</v>
      </c>
      <c r="K111" s="34">
        <f t="shared" si="19"/>
        <v>1.2555555555555555</v>
      </c>
      <c r="L111" s="35">
        <f t="shared" si="20"/>
        <v>56.5</v>
      </c>
      <c r="M111" s="34">
        <f t="shared" si="21"/>
        <v>10.452500000000001</v>
      </c>
      <c r="N111" s="36"/>
    </row>
    <row r="112" spans="1:14" x14ac:dyDescent="0.25">
      <c r="A112" s="29" t="s">
        <v>17</v>
      </c>
      <c r="B112" s="37" t="s">
        <v>32</v>
      </c>
      <c r="C112" s="6" t="s">
        <v>280</v>
      </c>
      <c r="D112" s="30">
        <v>629</v>
      </c>
      <c r="E112" s="31" t="s">
        <v>33</v>
      </c>
      <c r="F112" s="30">
        <v>109</v>
      </c>
      <c r="G112" s="46">
        <f t="shared" si="15"/>
        <v>163.5</v>
      </c>
      <c r="H112" s="33">
        <f t="shared" si="18"/>
        <v>272.5</v>
      </c>
      <c r="I112" s="47">
        <f t="shared" si="16"/>
        <v>0.48444444444444446</v>
      </c>
      <c r="J112" s="48">
        <f t="shared" si="17"/>
        <v>0.72666666666666668</v>
      </c>
      <c r="K112" s="34">
        <f t="shared" si="19"/>
        <v>1.2111111111111112</v>
      </c>
      <c r="L112" s="35">
        <f t="shared" si="20"/>
        <v>54.5</v>
      </c>
      <c r="M112" s="34">
        <f t="shared" si="21"/>
        <v>10.082500000000001</v>
      </c>
      <c r="N112" s="36"/>
    </row>
    <row r="113" spans="1:14" x14ac:dyDescent="0.25">
      <c r="A113" s="29" t="s">
        <v>45</v>
      </c>
      <c r="B113" s="37" t="s">
        <v>62</v>
      </c>
      <c r="C113" s="6" t="s">
        <v>285</v>
      </c>
      <c r="D113" s="30">
        <v>126</v>
      </c>
      <c r="E113" s="31" t="s">
        <v>63</v>
      </c>
      <c r="F113" s="30">
        <v>109</v>
      </c>
      <c r="G113" s="46">
        <f t="shared" si="15"/>
        <v>163.5</v>
      </c>
      <c r="H113" s="33">
        <f t="shared" si="18"/>
        <v>272.5</v>
      </c>
      <c r="I113" s="47">
        <f t="shared" si="16"/>
        <v>0.48444444444444446</v>
      </c>
      <c r="J113" s="48">
        <f t="shared" si="17"/>
        <v>0.72666666666666668</v>
      </c>
      <c r="K113" s="34">
        <f t="shared" si="19"/>
        <v>1.2111111111111112</v>
      </c>
      <c r="L113" s="35">
        <f t="shared" si="20"/>
        <v>54.5</v>
      </c>
      <c r="M113" s="34">
        <f t="shared" si="21"/>
        <v>10.082500000000001</v>
      </c>
      <c r="N113" s="36"/>
    </row>
    <row r="114" spans="1:14" x14ac:dyDescent="0.25">
      <c r="A114" s="29" t="s">
        <v>174</v>
      </c>
      <c r="B114" s="37" t="s">
        <v>183</v>
      </c>
      <c r="C114" s="6" t="s">
        <v>280</v>
      </c>
      <c r="D114" s="30">
        <v>609</v>
      </c>
      <c r="E114" s="31" t="s">
        <v>184</v>
      </c>
      <c r="F114" s="30">
        <v>109</v>
      </c>
      <c r="G114" s="46">
        <f t="shared" si="15"/>
        <v>163.5</v>
      </c>
      <c r="H114" s="33">
        <f t="shared" si="18"/>
        <v>272.5</v>
      </c>
      <c r="I114" s="47">
        <f t="shared" si="16"/>
        <v>0.48444444444444446</v>
      </c>
      <c r="J114" s="48">
        <f t="shared" si="17"/>
        <v>0.72666666666666668</v>
      </c>
      <c r="K114" s="34">
        <f t="shared" si="19"/>
        <v>1.2111111111111112</v>
      </c>
      <c r="L114" s="35">
        <f t="shared" si="20"/>
        <v>54.5</v>
      </c>
      <c r="M114" s="34">
        <f t="shared" si="21"/>
        <v>10.082500000000001</v>
      </c>
      <c r="N114" s="36"/>
    </row>
    <row r="115" spans="1:14" x14ac:dyDescent="0.25">
      <c r="A115" s="29" t="s">
        <v>112</v>
      </c>
      <c r="B115" s="37" t="s">
        <v>123</v>
      </c>
      <c r="C115" s="6" t="s">
        <v>285</v>
      </c>
      <c r="D115" s="30">
        <v>127</v>
      </c>
      <c r="E115" s="31" t="s">
        <v>124</v>
      </c>
      <c r="F115" s="30">
        <v>106</v>
      </c>
      <c r="G115" s="46">
        <f t="shared" si="15"/>
        <v>159</v>
      </c>
      <c r="H115" s="33">
        <f t="shared" si="18"/>
        <v>265</v>
      </c>
      <c r="I115" s="47">
        <f t="shared" si="16"/>
        <v>0.47111111111111109</v>
      </c>
      <c r="J115" s="48">
        <f t="shared" si="17"/>
        <v>0.70666666666666667</v>
      </c>
      <c r="K115" s="34">
        <f t="shared" si="19"/>
        <v>1.1777777777777778</v>
      </c>
      <c r="L115" s="35">
        <f t="shared" si="20"/>
        <v>53</v>
      </c>
      <c r="M115" s="34">
        <f t="shared" si="21"/>
        <v>9.8050000000000015</v>
      </c>
      <c r="N115" s="36"/>
    </row>
    <row r="116" spans="1:14" x14ac:dyDescent="0.25">
      <c r="A116" s="29" t="s">
        <v>174</v>
      </c>
      <c r="B116" s="37" t="s">
        <v>185</v>
      </c>
      <c r="C116" s="6" t="s">
        <v>280</v>
      </c>
      <c r="D116" s="30">
        <v>608</v>
      </c>
      <c r="E116" s="31" t="s">
        <v>186</v>
      </c>
      <c r="F116" s="30">
        <v>104</v>
      </c>
      <c r="G116" s="46">
        <f t="shared" si="15"/>
        <v>156</v>
      </c>
      <c r="H116" s="33">
        <f t="shared" si="18"/>
        <v>260</v>
      </c>
      <c r="I116" s="47">
        <f t="shared" si="16"/>
        <v>0.4622222222222222</v>
      </c>
      <c r="J116" s="48">
        <f t="shared" si="17"/>
        <v>0.69333333333333336</v>
      </c>
      <c r="K116" s="34">
        <f t="shared" si="19"/>
        <v>1.1555555555555554</v>
      </c>
      <c r="L116" s="35">
        <f t="shared" si="20"/>
        <v>52</v>
      </c>
      <c r="M116" s="34">
        <f t="shared" si="21"/>
        <v>9.620000000000001</v>
      </c>
      <c r="N116" s="36"/>
    </row>
    <row r="117" spans="1:14" x14ac:dyDescent="0.25">
      <c r="A117" s="29" t="s">
        <v>45</v>
      </c>
      <c r="B117" s="37" t="s">
        <v>64</v>
      </c>
      <c r="C117" s="6" t="s">
        <v>285</v>
      </c>
      <c r="D117" s="30">
        <v>109</v>
      </c>
      <c r="E117" s="31" t="s">
        <v>65</v>
      </c>
      <c r="F117" s="30">
        <v>100</v>
      </c>
      <c r="G117" s="46">
        <f t="shared" si="15"/>
        <v>150</v>
      </c>
      <c r="H117" s="33">
        <f t="shared" si="18"/>
        <v>250</v>
      </c>
      <c r="I117" s="47">
        <f t="shared" si="16"/>
        <v>0.44444444444444442</v>
      </c>
      <c r="J117" s="48">
        <f t="shared" si="17"/>
        <v>0.66666666666666663</v>
      </c>
      <c r="K117" s="34">
        <f t="shared" si="19"/>
        <v>1.1111111111111112</v>
      </c>
      <c r="L117" s="35">
        <f t="shared" si="20"/>
        <v>50</v>
      </c>
      <c r="M117" s="34">
        <f t="shared" si="21"/>
        <v>9.2500000000000018</v>
      </c>
      <c r="N117" s="36"/>
    </row>
    <row r="118" spans="1:14" x14ac:dyDescent="0.25">
      <c r="A118" s="29" t="s">
        <v>112</v>
      </c>
      <c r="B118" s="37" t="s">
        <v>125</v>
      </c>
      <c r="C118" s="6" t="s">
        <v>285</v>
      </c>
      <c r="D118" s="30">
        <v>124</v>
      </c>
      <c r="E118" s="31" t="s">
        <v>126</v>
      </c>
      <c r="F118" s="30">
        <v>96</v>
      </c>
      <c r="G118" s="46">
        <f t="shared" si="15"/>
        <v>144</v>
      </c>
      <c r="H118" s="33">
        <f t="shared" si="18"/>
        <v>240</v>
      </c>
      <c r="I118" s="47">
        <f t="shared" si="16"/>
        <v>0.42666666666666669</v>
      </c>
      <c r="J118" s="48">
        <f t="shared" si="17"/>
        <v>0.64</v>
      </c>
      <c r="K118" s="34">
        <f t="shared" si="19"/>
        <v>1.0666666666666667</v>
      </c>
      <c r="L118" s="35">
        <f t="shared" si="20"/>
        <v>48</v>
      </c>
      <c r="M118" s="34">
        <f t="shared" si="21"/>
        <v>8.8800000000000008</v>
      </c>
      <c r="N118" s="36"/>
    </row>
    <row r="119" spans="1:14" x14ac:dyDescent="0.25">
      <c r="A119" s="29" t="s">
        <v>306</v>
      </c>
      <c r="B119" s="37" t="s">
        <v>252</v>
      </c>
      <c r="C119" s="6" t="s">
        <v>283</v>
      </c>
      <c r="D119" s="30">
        <v>219</v>
      </c>
      <c r="E119" s="31" t="s">
        <v>253</v>
      </c>
      <c r="F119" s="30">
        <v>95</v>
      </c>
      <c r="G119" s="46">
        <f t="shared" si="15"/>
        <v>142.5</v>
      </c>
      <c r="H119" s="33">
        <f t="shared" si="18"/>
        <v>237.5</v>
      </c>
      <c r="I119" s="47">
        <f t="shared" si="16"/>
        <v>0.42222222222222222</v>
      </c>
      <c r="J119" s="48">
        <f t="shared" si="17"/>
        <v>0.6333333333333333</v>
      </c>
      <c r="K119" s="34">
        <f t="shared" si="19"/>
        <v>1.0555555555555556</v>
      </c>
      <c r="L119" s="35">
        <f t="shared" si="20"/>
        <v>47.5</v>
      </c>
      <c r="M119" s="34">
        <f t="shared" si="21"/>
        <v>8.7875000000000014</v>
      </c>
      <c r="N119" s="36"/>
    </row>
    <row r="120" spans="1:14" x14ac:dyDescent="0.25">
      <c r="A120" s="29" t="s">
        <v>174</v>
      </c>
      <c r="B120" s="37" t="s">
        <v>187</v>
      </c>
      <c r="C120" s="6" t="s">
        <v>280</v>
      </c>
      <c r="D120" s="30">
        <v>603</v>
      </c>
      <c r="E120" s="31" t="s">
        <v>188</v>
      </c>
      <c r="F120" s="30">
        <v>93</v>
      </c>
      <c r="G120" s="46">
        <f t="shared" si="15"/>
        <v>139.5</v>
      </c>
      <c r="H120" s="33">
        <f t="shared" si="18"/>
        <v>232.5</v>
      </c>
      <c r="I120" s="47">
        <f t="shared" si="16"/>
        <v>0.41333333333333333</v>
      </c>
      <c r="J120" s="48">
        <f t="shared" si="17"/>
        <v>0.62</v>
      </c>
      <c r="K120" s="34">
        <f t="shared" si="19"/>
        <v>1.0333333333333332</v>
      </c>
      <c r="L120" s="35">
        <f t="shared" si="20"/>
        <v>46.5</v>
      </c>
      <c r="M120" s="34">
        <f t="shared" si="21"/>
        <v>8.6025000000000009</v>
      </c>
      <c r="N120" s="36"/>
    </row>
    <row r="121" spans="1:14" x14ac:dyDescent="0.25">
      <c r="A121" s="29" t="s">
        <v>129</v>
      </c>
      <c r="B121" s="37" t="s">
        <v>143</v>
      </c>
      <c r="C121" s="6" t="s">
        <v>281</v>
      </c>
      <c r="D121" s="30">
        <v>413</v>
      </c>
      <c r="E121" s="31" t="s">
        <v>144</v>
      </c>
      <c r="F121" s="30">
        <v>89</v>
      </c>
      <c r="G121" s="46">
        <f t="shared" si="15"/>
        <v>133.5</v>
      </c>
      <c r="H121" s="33">
        <f t="shared" si="18"/>
        <v>222.5</v>
      </c>
      <c r="I121" s="47">
        <f t="shared" si="16"/>
        <v>0.39555555555555555</v>
      </c>
      <c r="J121" s="48">
        <f t="shared" si="17"/>
        <v>0.59333333333333338</v>
      </c>
      <c r="K121" s="34">
        <f t="shared" si="19"/>
        <v>0.98888888888888893</v>
      </c>
      <c r="L121" s="35">
        <f t="shared" si="20"/>
        <v>44.5</v>
      </c>
      <c r="M121" s="34">
        <f t="shared" si="21"/>
        <v>8.2325000000000017</v>
      </c>
      <c r="N121" s="36"/>
    </row>
    <row r="122" spans="1:14" x14ac:dyDescent="0.25">
      <c r="A122" s="29" t="s">
        <v>17</v>
      </c>
      <c r="B122" s="37" t="s">
        <v>34</v>
      </c>
      <c r="C122" s="6" t="s">
        <v>285</v>
      </c>
      <c r="D122" s="30">
        <v>147</v>
      </c>
      <c r="E122" s="31" t="s">
        <v>35</v>
      </c>
      <c r="F122" s="30">
        <v>88</v>
      </c>
      <c r="G122" s="46">
        <f t="shared" si="15"/>
        <v>132</v>
      </c>
      <c r="H122" s="33">
        <f t="shared" si="18"/>
        <v>220</v>
      </c>
      <c r="I122" s="47">
        <f t="shared" si="16"/>
        <v>0.39111111111111113</v>
      </c>
      <c r="J122" s="48">
        <f t="shared" si="17"/>
        <v>0.58666666666666667</v>
      </c>
      <c r="K122" s="34">
        <f t="shared" si="19"/>
        <v>0.97777777777777786</v>
      </c>
      <c r="L122" s="35">
        <f t="shared" si="20"/>
        <v>44</v>
      </c>
      <c r="M122" s="34">
        <f t="shared" si="21"/>
        <v>8.14</v>
      </c>
      <c r="N122" s="36"/>
    </row>
    <row r="123" spans="1:14" x14ac:dyDescent="0.25">
      <c r="A123" s="29" t="s">
        <v>70</v>
      </c>
      <c r="B123" s="37" t="s">
        <v>102</v>
      </c>
      <c r="C123" s="6" t="s">
        <v>282</v>
      </c>
      <c r="D123" s="30">
        <v>506</v>
      </c>
      <c r="E123" s="31" t="s">
        <v>103</v>
      </c>
      <c r="F123" s="30">
        <v>85</v>
      </c>
      <c r="G123" s="46">
        <f t="shared" si="15"/>
        <v>127.5</v>
      </c>
      <c r="H123" s="33">
        <f t="shared" si="18"/>
        <v>212.5</v>
      </c>
      <c r="I123" s="47">
        <f t="shared" si="16"/>
        <v>0.37777777777777777</v>
      </c>
      <c r="J123" s="48">
        <f t="shared" si="17"/>
        <v>0.56666666666666665</v>
      </c>
      <c r="K123" s="34">
        <f t="shared" si="19"/>
        <v>0.94444444444444442</v>
      </c>
      <c r="L123" s="35">
        <f t="shared" si="20"/>
        <v>42.5</v>
      </c>
      <c r="M123" s="34">
        <f t="shared" si="21"/>
        <v>7.8625000000000007</v>
      </c>
      <c r="N123" s="36"/>
    </row>
    <row r="124" spans="1:14" x14ac:dyDescent="0.25">
      <c r="A124" s="29" t="s">
        <v>174</v>
      </c>
      <c r="B124" s="37" t="s">
        <v>189</v>
      </c>
      <c r="C124" s="6" t="s">
        <v>280</v>
      </c>
      <c r="D124" s="30">
        <v>607</v>
      </c>
      <c r="E124" s="31" t="s">
        <v>190</v>
      </c>
      <c r="F124" s="30">
        <v>78</v>
      </c>
      <c r="G124" s="46">
        <f t="shared" si="15"/>
        <v>117</v>
      </c>
      <c r="H124" s="33">
        <f t="shared" si="18"/>
        <v>195</v>
      </c>
      <c r="I124" s="47">
        <f t="shared" si="16"/>
        <v>0.34666666666666668</v>
      </c>
      <c r="J124" s="48">
        <f t="shared" si="17"/>
        <v>0.52</v>
      </c>
      <c r="K124" s="34">
        <f t="shared" si="19"/>
        <v>0.8666666666666667</v>
      </c>
      <c r="L124" s="35">
        <f t="shared" si="20"/>
        <v>39</v>
      </c>
      <c r="M124" s="34">
        <f t="shared" si="21"/>
        <v>7.2150000000000007</v>
      </c>
      <c r="N124" s="36"/>
    </row>
    <row r="125" spans="1:14" x14ac:dyDescent="0.25">
      <c r="A125" s="29" t="s">
        <v>129</v>
      </c>
      <c r="B125" s="37" t="s">
        <v>145</v>
      </c>
      <c r="C125" s="6" t="s">
        <v>281</v>
      </c>
      <c r="D125" s="30">
        <v>417</v>
      </c>
      <c r="E125" s="31" t="s">
        <v>146</v>
      </c>
      <c r="F125" s="30">
        <v>77</v>
      </c>
      <c r="G125" s="46">
        <f t="shared" si="15"/>
        <v>115.5</v>
      </c>
      <c r="H125" s="33">
        <f t="shared" si="18"/>
        <v>192.5</v>
      </c>
      <c r="I125" s="47">
        <f t="shared" si="16"/>
        <v>0.34222222222222221</v>
      </c>
      <c r="J125" s="48">
        <f t="shared" si="17"/>
        <v>0.51333333333333331</v>
      </c>
      <c r="K125" s="34">
        <f t="shared" si="19"/>
        <v>0.85555555555555551</v>
      </c>
      <c r="L125" s="35">
        <f t="shared" si="20"/>
        <v>38.5</v>
      </c>
      <c r="M125" s="34">
        <f t="shared" si="21"/>
        <v>7.1225000000000014</v>
      </c>
      <c r="N125" s="36"/>
    </row>
    <row r="126" spans="1:14" x14ac:dyDescent="0.25">
      <c r="A126" s="29" t="s">
        <v>45</v>
      </c>
      <c r="B126" s="37" t="s">
        <v>66</v>
      </c>
      <c r="C126" s="6" t="s">
        <v>285</v>
      </c>
      <c r="D126" s="30">
        <v>107</v>
      </c>
      <c r="E126" s="31" t="s">
        <v>67</v>
      </c>
      <c r="F126" s="30">
        <v>75</v>
      </c>
      <c r="G126" s="46">
        <f t="shared" si="15"/>
        <v>112.5</v>
      </c>
      <c r="H126" s="33">
        <f t="shared" si="18"/>
        <v>187.5</v>
      </c>
      <c r="I126" s="47">
        <f t="shared" si="16"/>
        <v>0.33333333333333331</v>
      </c>
      <c r="J126" s="48">
        <f t="shared" si="17"/>
        <v>0.5</v>
      </c>
      <c r="K126" s="34">
        <f t="shared" si="19"/>
        <v>0.83333333333333326</v>
      </c>
      <c r="L126" s="35">
        <f t="shared" si="20"/>
        <v>37.5</v>
      </c>
      <c r="M126" s="34">
        <f t="shared" si="21"/>
        <v>6.9375000000000009</v>
      </c>
      <c r="N126" s="36"/>
    </row>
    <row r="127" spans="1:14" x14ac:dyDescent="0.25">
      <c r="A127" s="29" t="s">
        <v>112</v>
      </c>
      <c r="B127" s="37" t="s">
        <v>127</v>
      </c>
      <c r="C127" s="6" t="s">
        <v>285</v>
      </c>
      <c r="D127" s="30">
        <v>120</v>
      </c>
      <c r="E127" s="31" t="s">
        <v>128</v>
      </c>
      <c r="F127" s="30">
        <v>70</v>
      </c>
      <c r="G127" s="46">
        <f t="shared" si="15"/>
        <v>105</v>
      </c>
      <c r="H127" s="33">
        <f t="shared" si="18"/>
        <v>175</v>
      </c>
      <c r="I127" s="47">
        <f t="shared" si="16"/>
        <v>0.31111111111111112</v>
      </c>
      <c r="J127" s="48">
        <f t="shared" si="17"/>
        <v>0.46666666666666667</v>
      </c>
      <c r="K127" s="34">
        <f t="shared" si="19"/>
        <v>0.77777777777777779</v>
      </c>
      <c r="L127" s="35">
        <f t="shared" si="20"/>
        <v>35</v>
      </c>
      <c r="M127" s="34">
        <f t="shared" si="21"/>
        <v>6.4750000000000005</v>
      </c>
      <c r="N127" s="36"/>
    </row>
    <row r="128" spans="1:14" x14ac:dyDescent="0.25">
      <c r="A128" s="29" t="s">
        <v>159</v>
      </c>
      <c r="B128" s="37" t="s">
        <v>172</v>
      </c>
      <c r="C128" s="6" t="s">
        <v>283</v>
      </c>
      <c r="D128" s="30">
        <v>206</v>
      </c>
      <c r="E128" s="31" t="s">
        <v>173</v>
      </c>
      <c r="F128" s="30">
        <v>63</v>
      </c>
      <c r="G128" s="46">
        <f t="shared" si="15"/>
        <v>94.5</v>
      </c>
      <c r="H128" s="33">
        <f t="shared" si="18"/>
        <v>157.5</v>
      </c>
      <c r="I128" s="47">
        <f t="shared" si="16"/>
        <v>0.28000000000000003</v>
      </c>
      <c r="J128" s="48">
        <f t="shared" si="17"/>
        <v>0.42</v>
      </c>
      <c r="K128" s="34">
        <f t="shared" si="19"/>
        <v>0.7</v>
      </c>
      <c r="L128" s="35">
        <f t="shared" si="20"/>
        <v>31.5</v>
      </c>
      <c r="M128" s="34">
        <f t="shared" si="21"/>
        <v>5.8275000000000006</v>
      </c>
      <c r="N128" s="36"/>
    </row>
    <row r="129" spans="1:14" x14ac:dyDescent="0.25">
      <c r="A129" s="29" t="s">
        <v>17</v>
      </c>
      <c r="B129" s="37" t="s">
        <v>36</v>
      </c>
      <c r="C129" s="6" t="s">
        <v>280</v>
      </c>
      <c r="D129" s="30">
        <v>623</v>
      </c>
      <c r="E129" s="31" t="s">
        <v>37</v>
      </c>
      <c r="F129" s="30">
        <v>59</v>
      </c>
      <c r="G129" s="46">
        <f t="shared" si="15"/>
        <v>88.5</v>
      </c>
      <c r="H129" s="33">
        <f t="shared" si="18"/>
        <v>147.5</v>
      </c>
      <c r="I129" s="47">
        <f t="shared" si="16"/>
        <v>0.26222222222222225</v>
      </c>
      <c r="J129" s="48">
        <f t="shared" si="17"/>
        <v>0.39333333333333331</v>
      </c>
      <c r="K129" s="34">
        <f t="shared" si="19"/>
        <v>0.65555555555555556</v>
      </c>
      <c r="L129" s="35">
        <f t="shared" si="20"/>
        <v>29.5</v>
      </c>
      <c r="M129" s="34">
        <f t="shared" si="21"/>
        <v>5.4575000000000005</v>
      </c>
      <c r="N129" s="36"/>
    </row>
    <row r="130" spans="1:14" x14ac:dyDescent="0.25">
      <c r="A130" s="29" t="s">
        <v>298</v>
      </c>
      <c r="B130" s="37" t="s">
        <v>212</v>
      </c>
      <c r="C130" s="6" t="s">
        <v>284</v>
      </c>
      <c r="D130" s="30">
        <v>302</v>
      </c>
      <c r="E130" s="31" t="s">
        <v>213</v>
      </c>
      <c r="F130" s="30">
        <v>59</v>
      </c>
      <c r="G130" s="46">
        <f t="shared" si="15"/>
        <v>88.5</v>
      </c>
      <c r="H130" s="33">
        <f t="shared" si="18"/>
        <v>147.5</v>
      </c>
      <c r="I130" s="47">
        <f t="shared" si="16"/>
        <v>0.26222222222222225</v>
      </c>
      <c r="J130" s="48">
        <f t="shared" si="17"/>
        <v>0.39333333333333331</v>
      </c>
      <c r="K130" s="34">
        <f t="shared" si="19"/>
        <v>0.65555555555555556</v>
      </c>
      <c r="L130" s="35">
        <f t="shared" si="20"/>
        <v>29.5</v>
      </c>
      <c r="M130" s="34">
        <f t="shared" si="21"/>
        <v>5.4575000000000005</v>
      </c>
      <c r="N130" s="36"/>
    </row>
    <row r="131" spans="1:14" x14ac:dyDescent="0.25">
      <c r="A131" s="29" t="s">
        <v>45</v>
      </c>
      <c r="B131" s="37" t="s">
        <v>68</v>
      </c>
      <c r="C131" s="6" t="s">
        <v>285</v>
      </c>
      <c r="D131" s="30">
        <v>106</v>
      </c>
      <c r="E131" s="31" t="s">
        <v>69</v>
      </c>
      <c r="F131" s="30">
        <v>49</v>
      </c>
      <c r="G131" s="46">
        <f t="shared" si="15"/>
        <v>73.5</v>
      </c>
      <c r="H131" s="33">
        <f t="shared" ref="H131:H132" si="22">+F131+G131</f>
        <v>122.5</v>
      </c>
      <c r="I131" s="47">
        <f t="shared" si="16"/>
        <v>0.21777777777777776</v>
      </c>
      <c r="J131" s="48">
        <f t="shared" si="17"/>
        <v>0.32666666666666666</v>
      </c>
      <c r="K131" s="34">
        <f t="shared" ref="K131:K132" si="23">+I131+J131</f>
        <v>0.5444444444444444</v>
      </c>
      <c r="L131" s="35">
        <f t="shared" si="20"/>
        <v>24.5</v>
      </c>
      <c r="M131" s="34">
        <f t="shared" si="21"/>
        <v>4.5325000000000006</v>
      </c>
      <c r="N131" s="36"/>
    </row>
    <row r="132" spans="1:14" ht="15.75" thickBot="1" x14ac:dyDescent="0.3">
      <c r="A132" s="52" t="s">
        <v>305</v>
      </c>
      <c r="B132" s="53" t="s">
        <v>244</v>
      </c>
      <c r="C132" s="51" t="s">
        <v>284</v>
      </c>
      <c r="D132" s="54">
        <v>320</v>
      </c>
      <c r="E132" s="55" t="s">
        <v>245</v>
      </c>
      <c r="F132" s="54">
        <v>27</v>
      </c>
      <c r="G132" s="46">
        <f t="shared" ref="G132" si="24">(F132*50%)+F132</f>
        <v>40.5</v>
      </c>
      <c r="H132" s="56">
        <f t="shared" si="22"/>
        <v>67.5</v>
      </c>
      <c r="I132" s="47">
        <f t="shared" ref="I132:J132" si="25">(F132*40)/9000</f>
        <v>0.12</v>
      </c>
      <c r="J132" s="48">
        <f t="shared" si="25"/>
        <v>0.18</v>
      </c>
      <c r="K132" s="57">
        <f t="shared" si="23"/>
        <v>0.3</v>
      </c>
      <c r="L132" s="58">
        <f t="shared" si="20"/>
        <v>13.5</v>
      </c>
      <c r="M132" s="57">
        <f t="shared" si="21"/>
        <v>2.4975000000000005</v>
      </c>
      <c r="N132" s="59"/>
    </row>
    <row r="133" spans="1:14" ht="15.75" thickBot="1" x14ac:dyDescent="0.3">
      <c r="A133" s="27" t="s">
        <v>269</v>
      </c>
      <c r="B133" s="8"/>
      <c r="C133" s="8"/>
      <c r="D133" s="8"/>
      <c r="E133" s="9"/>
      <c r="F133" s="60">
        <f t="shared" ref="F133:N133" si="26">SUM(F3:F132)</f>
        <v>103640</v>
      </c>
      <c r="G133" s="60">
        <f t="shared" si="26"/>
        <v>155460</v>
      </c>
      <c r="H133" s="60">
        <f t="shared" si="26"/>
        <v>259100</v>
      </c>
      <c r="I133" s="60">
        <f t="shared" si="26"/>
        <v>460.62222222222238</v>
      </c>
      <c r="J133" s="60">
        <f t="shared" si="26"/>
        <v>690.93333333333396</v>
      </c>
      <c r="K133" s="60">
        <f t="shared" si="26"/>
        <v>1151.5555555555561</v>
      </c>
      <c r="L133" s="60">
        <f t="shared" si="26"/>
        <v>51820</v>
      </c>
      <c r="M133" s="60">
        <f t="shared" si="26"/>
        <v>9586.7000000000025</v>
      </c>
      <c r="N133" s="60">
        <f t="shared" si="26"/>
        <v>60</v>
      </c>
    </row>
    <row r="134" spans="1:14" s="4" customFormat="1" x14ac:dyDescent="0.25">
      <c r="A134" s="20" t="s">
        <v>272</v>
      </c>
      <c r="F134" s="13"/>
      <c r="G134" s="13"/>
      <c r="H134" s="13"/>
      <c r="I134" s="3"/>
      <c r="K134" s="3"/>
      <c r="N134" s="3"/>
    </row>
    <row r="135" spans="1:14" s="4" customFormat="1" ht="15" customHeight="1" x14ac:dyDescent="0.25">
      <c r="A135" s="20" t="s">
        <v>273</v>
      </c>
      <c r="B135" s="18"/>
      <c r="D135" s="18"/>
      <c r="E135" s="18"/>
      <c r="F135" s="18"/>
      <c r="G135" s="18"/>
      <c r="H135" s="18"/>
      <c r="I135" s="18"/>
      <c r="J135" s="18"/>
      <c r="K135" s="21"/>
      <c r="L135" s="18"/>
      <c r="M135" s="18"/>
      <c r="N135" s="18"/>
    </row>
    <row r="136" spans="1:14" s="4" customFormat="1" ht="15" customHeight="1" x14ac:dyDescent="0.25">
      <c r="A136" s="20" t="s">
        <v>274</v>
      </c>
      <c r="B136" s="18"/>
      <c r="D136" s="18"/>
      <c r="E136" s="18"/>
      <c r="F136" s="18"/>
      <c r="G136" s="18"/>
      <c r="H136" s="18"/>
      <c r="I136" s="18"/>
      <c r="J136" s="18"/>
      <c r="K136" s="21"/>
      <c r="L136" s="18"/>
      <c r="M136" s="18"/>
      <c r="N136" s="18"/>
    </row>
    <row r="137" spans="1:14" s="4" customFormat="1" ht="15" customHeight="1" x14ac:dyDescent="0.25">
      <c r="A137" s="20" t="s">
        <v>314</v>
      </c>
      <c r="B137" s="18"/>
      <c r="D137" s="18"/>
      <c r="E137" s="18"/>
      <c r="F137" s="18"/>
      <c r="G137" s="18"/>
      <c r="H137" s="18"/>
      <c r="I137" s="18"/>
      <c r="J137" s="18"/>
      <c r="K137" s="21"/>
      <c r="L137" s="18"/>
      <c r="M137" s="18"/>
      <c r="N137" s="18"/>
    </row>
    <row r="138" spans="1:14" s="4" customFormat="1" ht="34.5" customHeight="1" x14ac:dyDescent="0.25">
      <c r="A138" s="64" t="s">
        <v>276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</row>
    <row r="139" spans="1:14" s="4" customFormat="1" ht="15" customHeight="1" x14ac:dyDescent="0.25">
      <c r="A139" s="20" t="s">
        <v>277</v>
      </c>
      <c r="B139" s="18"/>
      <c r="D139" s="18"/>
      <c r="E139" s="18"/>
      <c r="F139" s="18"/>
      <c r="G139" s="18"/>
      <c r="H139" s="18"/>
      <c r="I139" s="18"/>
      <c r="J139" s="18"/>
      <c r="K139" s="21"/>
      <c r="L139" s="18"/>
      <c r="M139" s="18"/>
      <c r="N139" s="18"/>
    </row>
    <row r="140" spans="1:14" s="4" customFormat="1" ht="15" customHeight="1" x14ac:dyDescent="0.25">
      <c r="A140" s="20" t="s">
        <v>278</v>
      </c>
      <c r="B140" s="18"/>
      <c r="D140" s="18"/>
      <c r="E140" s="18"/>
      <c r="F140" s="18"/>
      <c r="G140" s="18"/>
      <c r="H140" s="18"/>
      <c r="I140" s="18"/>
      <c r="J140" s="18"/>
      <c r="K140" s="21"/>
      <c r="L140" s="18"/>
      <c r="M140" s="18"/>
      <c r="N140" s="18"/>
    </row>
    <row r="141" spans="1:14" ht="15" customHeight="1" thickBot="1" x14ac:dyDescent="0.3">
      <c r="A141" s="19"/>
      <c r="B141" s="10"/>
      <c r="D141" s="10"/>
      <c r="E141" s="10"/>
      <c r="F141" s="10"/>
      <c r="G141" s="10"/>
      <c r="H141" s="10"/>
      <c r="I141" s="10"/>
      <c r="J141" s="10"/>
      <c r="K141" s="22"/>
      <c r="L141" s="10"/>
      <c r="M141" s="10"/>
      <c r="N141" s="10"/>
    </row>
    <row r="142" spans="1:14" ht="15.75" thickBot="1" x14ac:dyDescent="0.3">
      <c r="A142" s="67" t="s">
        <v>293</v>
      </c>
      <c r="B142" s="68"/>
      <c r="C142" s="68"/>
      <c r="D142" s="68"/>
      <c r="E142" s="68"/>
      <c r="F142" s="68"/>
      <c r="G142" s="68"/>
      <c r="H142" s="68"/>
      <c r="I142" s="69"/>
    </row>
    <row r="143" spans="1:14" ht="34.5" thickBot="1" x14ac:dyDescent="0.3">
      <c r="A143" s="23" t="s">
        <v>0</v>
      </c>
      <c r="B143" s="1" t="s">
        <v>1</v>
      </c>
      <c r="C143" s="7" t="s">
        <v>279</v>
      </c>
      <c r="D143" s="1" t="s">
        <v>2</v>
      </c>
      <c r="E143" s="1" t="s">
        <v>3</v>
      </c>
      <c r="F143" s="1" t="s">
        <v>4</v>
      </c>
      <c r="G143" s="1" t="s">
        <v>5</v>
      </c>
      <c r="H143" s="2" t="s">
        <v>6</v>
      </c>
      <c r="I143" s="2" t="s">
        <v>292</v>
      </c>
      <c r="N143"/>
    </row>
    <row r="144" spans="1:14" x14ac:dyDescent="0.25">
      <c r="A144" s="24" t="s">
        <v>290</v>
      </c>
      <c r="B144" s="15" t="s">
        <v>288</v>
      </c>
      <c r="C144" s="15" t="s">
        <v>282</v>
      </c>
      <c r="D144" s="15">
        <v>524</v>
      </c>
      <c r="E144" s="16" t="s">
        <v>286</v>
      </c>
      <c r="F144" s="11">
        <v>108</v>
      </c>
      <c r="G144" s="11">
        <f>(F144*50%)+F144</f>
        <v>162</v>
      </c>
      <c r="H144" s="11">
        <f>F144+G144</f>
        <v>270</v>
      </c>
      <c r="I144" s="17">
        <f>(H144*40)/9000</f>
        <v>1.2</v>
      </c>
    </row>
    <row r="145" spans="1:14" x14ac:dyDescent="0.25">
      <c r="A145" s="25" t="s">
        <v>291</v>
      </c>
      <c r="B145" s="5" t="s">
        <v>289</v>
      </c>
      <c r="C145" s="5" t="s">
        <v>283</v>
      </c>
      <c r="D145" s="5">
        <v>224</v>
      </c>
      <c r="E145" s="12" t="s">
        <v>287</v>
      </c>
      <c r="F145" s="6">
        <v>117</v>
      </c>
      <c r="G145" s="14">
        <f>(F145*50%)+F145</f>
        <v>175.5</v>
      </c>
      <c r="H145" s="17">
        <f>F145+G145</f>
        <v>292.5</v>
      </c>
      <c r="I145" s="17">
        <f>(H145*40)/9000</f>
        <v>1.3</v>
      </c>
    </row>
    <row r="146" spans="1:14" x14ac:dyDescent="0.25">
      <c r="A146" s="20" t="s">
        <v>272</v>
      </c>
    </row>
    <row r="147" spans="1:14" s="4" customFormat="1" x14ac:dyDescent="0.25">
      <c r="A147" s="20"/>
      <c r="I147" s="3"/>
      <c r="K147" s="3"/>
      <c r="N147" s="3"/>
    </row>
    <row r="148" spans="1:14" s="4" customFormat="1" ht="15" customHeight="1" x14ac:dyDescent="0.25">
      <c r="A148" s="20" t="s">
        <v>274</v>
      </c>
      <c r="B148" s="18"/>
      <c r="D148" s="18"/>
      <c r="E148" s="18"/>
      <c r="F148" s="18"/>
      <c r="G148" s="18"/>
      <c r="H148" s="18"/>
      <c r="I148" s="18"/>
      <c r="J148" s="18"/>
      <c r="K148" s="21"/>
      <c r="L148" s="18"/>
      <c r="M148" s="18"/>
      <c r="N148" s="18"/>
    </row>
    <row r="149" spans="1:14" s="4" customFormat="1" ht="15" customHeight="1" x14ac:dyDescent="0.25">
      <c r="A149" s="20" t="s">
        <v>275</v>
      </c>
      <c r="B149" s="18"/>
      <c r="D149" s="18"/>
      <c r="E149" s="18"/>
      <c r="F149" s="18"/>
      <c r="G149" s="18"/>
      <c r="H149" s="18"/>
      <c r="I149" s="18"/>
      <c r="J149" s="18"/>
      <c r="K149" s="21"/>
      <c r="L149" s="18"/>
      <c r="M149" s="18"/>
      <c r="N149" s="18"/>
    </row>
    <row r="150" spans="1:14" s="4" customFormat="1" ht="31.5" customHeight="1" x14ac:dyDescent="0.25">
      <c r="A150" s="66" t="s">
        <v>276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2" spans="1:14" ht="15" customHeight="1" x14ac:dyDescent="0.25">
      <c r="C152" s="70" t="s">
        <v>315</v>
      </c>
      <c r="D152" s="70"/>
      <c r="E152" s="61" t="s">
        <v>292</v>
      </c>
    </row>
    <row r="153" spans="1:14" ht="27.75" customHeight="1" x14ac:dyDescent="0.25">
      <c r="C153" s="70"/>
      <c r="D153" s="70"/>
      <c r="E153" s="62">
        <f>+I145+I144+K133</f>
        <v>1154.0555555555561</v>
      </c>
    </row>
    <row r="155" spans="1:14" x14ac:dyDescent="0.25">
      <c r="C155" s="63" t="s">
        <v>316</v>
      </c>
      <c r="D155" s="63"/>
      <c r="E155" s="63"/>
    </row>
    <row r="156" spans="1:14" x14ac:dyDescent="0.25">
      <c r="C156" s="63"/>
      <c r="D156" s="63"/>
      <c r="E156" s="63"/>
    </row>
  </sheetData>
  <autoFilter ref="A2:N140"/>
  <sortState ref="A3:O132">
    <sortCondition descending="1" ref="K3:K132"/>
  </sortState>
  <mergeCells count="5">
    <mergeCell ref="C155:E156"/>
    <mergeCell ref="A138:N138"/>
    <mergeCell ref="A150:N150"/>
    <mergeCell ref="A142:I142"/>
    <mergeCell ref="C152:D1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Monroy Campuzan Jonatan Andres</dc:creator>
  <cp:lastModifiedBy>Monroy Campuzan Jonatan Andres</cp:lastModifiedBy>
  <dcterms:created xsi:type="dcterms:W3CDTF">2019-05-22T20:37:43Z</dcterms:created>
  <dcterms:modified xsi:type="dcterms:W3CDTF">2019-06-13T15:12:36Z</dcterms:modified>
</cp:coreProperties>
</file>