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01.PRECONTRACTUAL\DANIELA DIAZ\SELECCION Y EVALUACIÓN DE PROVEEDORES\11. INMUNIZACIONES\"/>
    </mc:Choice>
  </mc:AlternateContent>
  <bookViews>
    <workbookView xWindow="0" yWindow="0" windowWidth="21600" windowHeight="9735"/>
  </bookViews>
  <sheets>
    <sheet name="EPP e Insumos" sheetId="1" r:id="rId1"/>
    <sheet name="Perfil Riesgo" sheetId="2" r:id="rId2"/>
    <sheet name="Perfil Riesgo Internos" sheetId="3" state="hidden" r:id="rId3"/>
  </sheets>
  <definedNames>
    <definedName name="_xlnm._FilterDatabase" localSheetId="0" hidden="1">'EPP e Insumos'!$A$4:$AC$13</definedName>
    <definedName name="_xlnm.Print_Area" localSheetId="0">'EPP e Insumos'!$B$1:$W$38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L14" i="1" s="1"/>
  <c r="R14" i="1"/>
  <c r="S14" i="1" s="1"/>
  <c r="K13" i="1"/>
  <c r="L13" i="1"/>
  <c r="R13" i="1"/>
  <c r="S13" i="1" s="1"/>
  <c r="R11" i="1" l="1"/>
  <c r="S11" i="1" s="1"/>
  <c r="R12" i="1"/>
  <c r="S12" i="1" s="1"/>
  <c r="K11" i="1"/>
  <c r="L11" i="1" s="1"/>
  <c r="K12" i="1"/>
  <c r="L12" i="1" s="1"/>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<sst xmlns="http://schemas.openxmlformats.org/spreadsheetml/2006/main" count="258" uniqueCount="126">
  <si>
    <t>Si</t>
  </si>
  <si>
    <t>Reducir el Riesgo</t>
  </si>
  <si>
    <t>Operacional</t>
  </si>
  <si>
    <t xml:space="preserve">Ejecución </t>
  </si>
  <si>
    <t>Externo</t>
  </si>
  <si>
    <t xml:space="preserve">Especifico </t>
  </si>
  <si>
    <t>Permanente</t>
  </si>
  <si>
    <t>Consorcio/juridica</t>
  </si>
  <si>
    <t>si</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</si>
  <si>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</si>
  <si>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</si>
  <si>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</si>
  <si>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</si>
  <si>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</si>
  <si>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</si>
  <si>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</si>
  <si>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</si>
  <si>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</si>
  <si>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</si>
  <si>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</si>
  <si>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</si>
  <si>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</si>
  <si>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</si>
  <si>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</si>
  <si>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</si>
  <si>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</si>
  <si>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</si>
  <si>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</si>
  <si>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</si>
  <si>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</si>
  <si>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</si>
  <si>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</si>
  <si>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</si>
  <si>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</si>
  <si>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</si>
  <si>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</si>
  <si>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</si>
  <si>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</si>
  <si>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</si>
  <si>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</si>
  <si>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</si>
  <si>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</si>
  <si>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</si>
  <si>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</si>
  <si>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</si>
  <si>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</si>
  <si>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</si>
  <si>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</si>
  <si>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</si>
  <si>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</si>
  <si>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</si>
  <si>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</si>
  <si>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</si>
  <si>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</si>
  <si>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</si>
  <si>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</si>
  <si>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</si>
  <si>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</si>
  <si>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</si>
  <si>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</si>
  <si>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</si>
  <si>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</si>
  <si>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</si>
  <si>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</si>
  <si>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</si>
  <si>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</si>
  <si>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</si>
  <si>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</si>
  <si>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</si>
  <si>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</si>
  <si>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</si>
  <si>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</si>
  <si>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</si>
  <si>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</si>
  <si>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</si>
  <si>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</si>
  <si>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</si>
  <si>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</si>
  <si>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</si>
  <si>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</si>
  <si>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</si>
  <si>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</si>
  <si>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</si>
  <si>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</si>
  <si>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</si>
  <si>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</si>
  <si>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</si>
  <si>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</si>
  <si>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</si>
  <si>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Perdidas Economicas por costos adicionales generados en operación</t>
  </si>
  <si>
    <t>INPEC /CONTRATISTA</t>
  </si>
  <si>
    <t>CONSORCIO/CONTRATISTA</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</si>
  <si>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</si>
  <si>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</si>
  <si>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</si>
  <si>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</si>
  <si>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</si>
  <si>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SI</t>
  </si>
  <si>
    <t xml:space="preserve">Contratista/Consorcio </t>
  </si>
  <si>
    <r>
      <rPr>
        <sz val="11"/>
        <rFont val="Arial Narrow"/>
        <family val="2"/>
      </rPr>
      <t>Presentación de propuestas con precios artificialment e bajos</t>
    </r>
  </si>
  <si>
    <r>
      <rPr>
        <sz val="11"/>
        <rFont val="Arial Narrow"/>
        <family val="2"/>
      </rPr>
      <t>No ejecución del contrato por falta de capacidad financiera del oferente</t>
    </r>
  </si>
  <si>
    <t>Un sólido estudio de mercado que permita en la etapa de planeación determinar los precios de referencia ajustados al mercado</t>
  </si>
  <si>
    <t>Estudio de las ofertas</t>
  </si>
  <si>
    <t>Selección</t>
  </si>
  <si>
    <t>Situaciones Económicas a nivel Global que afecta la oferta y la demanda</t>
  </si>
  <si>
    <t>Seguimiento a los indicadores macroeconómicos</t>
  </si>
  <si>
    <t>Supervisión mensual</t>
  </si>
  <si>
    <t>Declaratoria de desierto del proceso</t>
  </si>
  <si>
    <t>No se garantiza la aplicación de los biológicos a la poblaci´pn privada de la libertad</t>
  </si>
  <si>
    <t>CONTRATANTE</t>
  </si>
  <si>
    <t>Proceso de Estructuración  y evaluación  ajustado a la realidad del sistema y el sector farmacéutico y a la normatividad vigente en Colombia.</t>
  </si>
  <si>
    <t>Reuniones de comités estructurado res y evaluadores y revisión  de documentos.</t>
  </si>
  <si>
    <t>Incumplimien to de las obligaciones pactadas contractualm ente</t>
  </si>
  <si>
    <t>Incumplimiento o suspensión del contrato</t>
  </si>
  <si>
    <t>Supervisión Técnica, Asistencial, Administrativa, de Sistemas (herramienta), Jurídica, Contable y Financiera.</t>
  </si>
  <si>
    <t>Personal con falta de experiencia e idoneidad durante la ejecución del contrato.</t>
  </si>
  <si>
    <t>Afectación a los usuarios por demoras en los procesos internos del operador logístico representado en falta de oportunidad en entrega de medicamentos, demoras en facturación - glosas no permite conocer la ejecución en tiempo real del contrato.</t>
  </si>
  <si>
    <t>Definición de idoneidad (perfiles para el cargo,- documentación) del personal necesario para la ejecución del contrato por parte del Contratante, verificación por parte de la supervisión y la auditoria.</t>
  </si>
  <si>
    <t>Verificación de la documentac ión del personal e Informes de Supervisión
- auditoria.</t>
  </si>
  <si>
    <t>Ampliación del plazo de ejecución y adición del contrato</t>
  </si>
  <si>
    <t>modificación del contrato</t>
  </si>
  <si>
    <t>Planeación (disponibilidad de recursos)</t>
  </si>
  <si>
    <t>Generación de información errada por medio de la herramienta</t>
  </si>
  <si>
    <t>Ejecución inadecuada del contrato que puede llevar a sobrecostos del contrato, incidentes de orden legal entre las partes, sanciones o investigacione s por parte de los entes de control</t>
  </si>
  <si>
    <t>Supervisión</t>
  </si>
  <si>
    <r>
      <t>INVITACIÓN PÚBLICA 005 DE 2020 "</t>
    </r>
    <r>
      <rPr>
        <b/>
        <i/>
        <sz val="11"/>
        <color theme="1"/>
        <rFont val="Arial"/>
        <family val="2"/>
      </rPr>
      <t>Contratar la operatividad del servicio del manejo de biológicos, incluyendo: recepción de Biológicos, Nacionalización, Liberación de lotes, Acondicionamiento, Transporte nacional, Almacenamiento y Distribución de biológicos a los puntos de aplicación establecidos, adquiridos a través del Fondo Rotatorio de la Organización Panamericana de la Salud - OPS, para la población privada de la libertad bajo la custodia y vigilancia del Instituto Nacional Penitenciario y Carcelario (INPEC)"</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</si>
</sst>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
      <sz val="11"/>
      <name val="Arial Narrow"/>
      <family val="2"/>
    </font>
    <font>
      <b/>
      <i/>
      <sz val="11"/>
      <color theme="1"/>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750291</xdr:colOff>
      <xdr:row>26</xdr:row>
      <xdr:rowOff>157018</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6291" y="21762893"/>
          <a:ext cx="7942289" cy="3048000"/>
        </a:xfrm>
        <a:prstGeom prst="rect">
          <a:avLst/>
        </a:prstGeom>
      </xdr:spPr>
    </xdr:pic>
    <xdr:clientData/>
  </xdr:oneCellAnchor>
  <xdr:oneCellAnchor>
    <xdr:from>
      <xdr:col>14</xdr:col>
      <xdr:colOff>718416</xdr:colOff>
      <xdr:row>27</xdr:row>
      <xdr:rowOff>31749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85666" y="21828124"/>
          <a:ext cx="7420489" cy="4270376"/>
        </a:xfrm>
        <a:prstGeom prst="rect">
          <a:avLst/>
        </a:prstGeom>
      </xdr:spPr>
    </xdr:pic>
    <xdr:clientData/>
  </xdr:oneCellAnchor>
  <xdr:oneCellAnchor>
    <xdr:from>
      <xdr:col>1</xdr:col>
      <xdr:colOff>109354</xdr:colOff>
      <xdr:row>26</xdr:row>
      <xdr:rowOff>118341</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604" y="21724216"/>
          <a:ext cx="3982045" cy="3149600"/>
        </a:xfrm>
        <a:prstGeom prst="rect">
          <a:avLst/>
        </a:prstGeom>
      </xdr:spPr>
    </xdr:pic>
    <xdr:clientData/>
  </xdr:oneCellAnchor>
  <xdr:oneCellAnchor>
    <xdr:from>
      <xdr:col>5</xdr:col>
      <xdr:colOff>1342162</xdr:colOff>
      <xdr:row>26</xdr:row>
      <xdr:rowOff>100445</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56912" y="21706320"/>
          <a:ext cx="3559751" cy="3048000"/>
        </a:xfrm>
        <a:prstGeom prst="rect">
          <a:avLst/>
        </a:prstGeom>
      </xdr:spPr>
    </xdr:pic>
    <xdr:clientData/>
  </xdr:oneCellAnchor>
  <xdr:twoCellAnchor editAs="oneCell">
    <xdr:from>
      <xdr:col>1</xdr:col>
      <xdr:colOff>190500</xdr:colOff>
      <xdr:row>0</xdr:row>
      <xdr:rowOff>127000</xdr:rowOff>
    </xdr:from>
    <xdr:to>
      <xdr:col>4</xdr:col>
      <xdr:colOff>492125</xdr:colOff>
      <xdr:row>1</xdr:row>
      <xdr:rowOff>206375</xdr:rowOff>
    </xdr:to>
    <xdr:pic>
      <xdr:nvPicPr>
        <xdr:cNvPr id="7" name="Imagen 6"/>
        <xdr:cNvPicPr/>
      </xdr:nvPicPr>
      <xdr:blipFill rotWithShape="1">
        <a:blip xmlns:r="http://schemas.openxmlformats.org/officeDocument/2006/relationships" r:embed="rId5"/>
        <a:srcRect l="5719" t="12763" r="69363" b="12253"/>
        <a:stretch/>
      </xdr:blipFill>
      <xdr:spPr>
        <a:xfrm>
          <a:off x="412750" y="127000"/>
          <a:ext cx="2730500" cy="92075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tabSelected="1" topLeftCell="B1" zoomScale="60" zoomScaleNormal="60" zoomScaleSheetLayoutView="70" zoomScalePageLayoutView="10" workbookViewId="0">
      <pane ySplit="4" topLeftCell="A5" activePane="bottomLeft" state="frozen"/>
      <selection activeCell="F1" sqref="F1"/>
      <selection pane="bottomLeft" activeCell="B3" sqref="B3:H3"/>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66.75" customHeight="1" x14ac:dyDescent="0.25">
      <c r="B1" s="50" t="s">
        <v>125</v>
      </c>
      <c r="C1" s="50"/>
      <c r="D1" s="50"/>
      <c r="E1" s="50"/>
      <c r="F1" s="50"/>
      <c r="G1" s="50"/>
      <c r="H1" s="50"/>
      <c r="I1" s="50"/>
      <c r="J1" s="50"/>
      <c r="K1" s="50"/>
      <c r="L1" s="50"/>
      <c r="M1" s="50"/>
      <c r="N1" s="50"/>
      <c r="O1" s="50"/>
      <c r="P1" s="50"/>
      <c r="Q1" s="50"/>
      <c r="R1" s="50"/>
      <c r="S1" s="50"/>
      <c r="T1" s="50"/>
      <c r="U1" s="50"/>
      <c r="V1" s="50"/>
      <c r="W1" s="50"/>
    </row>
    <row r="2" spans="1:29" s="10" customFormat="1" ht="53.2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41</v>
      </c>
      <c r="J3" s="54"/>
      <c r="K3" s="54"/>
      <c r="L3" s="54"/>
      <c r="M3" s="54"/>
      <c r="N3" s="55" t="s">
        <v>40</v>
      </c>
      <c r="O3" s="55"/>
      <c r="P3" s="51" t="s">
        <v>39</v>
      </c>
      <c r="Q3" s="51"/>
      <c r="R3" s="51"/>
      <c r="S3" s="51"/>
      <c r="T3" s="54" t="s">
        <v>38</v>
      </c>
      <c r="U3" s="54"/>
      <c r="V3" s="51" t="s">
        <v>37</v>
      </c>
      <c r="W3" s="51"/>
    </row>
    <row r="4" spans="1:29" s="3" customFormat="1" ht="89.25" customHeight="1" x14ac:dyDescent="0.25">
      <c r="A4" s="4"/>
      <c r="B4" s="45" t="s">
        <v>36</v>
      </c>
      <c r="C4" s="45" t="s">
        <v>35</v>
      </c>
      <c r="D4" s="45" t="s">
        <v>34</v>
      </c>
      <c r="E4" s="45" t="s">
        <v>33</v>
      </c>
      <c r="F4" s="45" t="s">
        <v>32</v>
      </c>
      <c r="G4" s="45"/>
      <c r="H4" s="45" t="s">
        <v>31</v>
      </c>
      <c r="I4" s="46" t="s">
        <v>27</v>
      </c>
      <c r="J4" s="46" t="s">
        <v>26</v>
      </c>
      <c r="K4" s="46" t="s">
        <v>25</v>
      </c>
      <c r="L4" s="46" t="s">
        <v>24</v>
      </c>
      <c r="M4" s="45" t="s">
        <v>30</v>
      </c>
      <c r="N4" s="45" t="s">
        <v>29</v>
      </c>
      <c r="O4" s="45" t="s">
        <v>28</v>
      </c>
      <c r="P4" s="46" t="s">
        <v>27</v>
      </c>
      <c r="Q4" s="46" t="s">
        <v>26</v>
      </c>
      <c r="R4" s="46" t="s">
        <v>25</v>
      </c>
      <c r="S4" s="46" t="s">
        <v>24</v>
      </c>
      <c r="T4" s="45" t="s">
        <v>23</v>
      </c>
      <c r="U4" s="45" t="s">
        <v>22</v>
      </c>
      <c r="V4" s="45" t="s">
        <v>21</v>
      </c>
      <c r="W4" s="45" t="s">
        <v>20</v>
      </c>
      <c r="X4" s="4"/>
      <c r="Y4" s="4"/>
      <c r="Z4" s="4"/>
      <c r="AA4" s="4"/>
      <c r="AB4" s="4"/>
      <c r="AC4" s="4"/>
    </row>
    <row r="5" spans="1:29" s="2" customFormat="1" ht="132" customHeight="1" x14ac:dyDescent="0.25">
      <c r="B5" s="7">
        <v>1</v>
      </c>
      <c r="C5" s="7" t="s">
        <v>5</v>
      </c>
      <c r="D5" s="7" t="s">
        <v>4</v>
      </c>
      <c r="E5" s="47" t="s">
        <v>14</v>
      </c>
      <c r="F5" s="7" t="s">
        <v>12</v>
      </c>
      <c r="G5" s="7" t="s">
        <v>84</v>
      </c>
      <c r="H5" s="7" t="s">
        <v>75</v>
      </c>
      <c r="I5" s="7">
        <v>1</v>
      </c>
      <c r="J5" s="7">
        <v>3</v>
      </c>
      <c r="K5" s="7">
        <f t="shared" ref="K5:K12" si="0">I5+J5</f>
        <v>4</v>
      </c>
      <c r="L5" s="7" t="str">
        <f t="shared" ref="L5:L12" si="1">IF(K5&gt;=8,"Riesgo Extremo",IF(6=K5,"Riesgo Alto",IF(7=K5,"Riesgo Alto",IF(K5=5,"Riesgo Medio",IF(K5&lt;=4,"Riesgo Bajo")))))</f>
        <v>Riesgo Bajo</v>
      </c>
      <c r="M5" s="7" t="s">
        <v>78</v>
      </c>
      <c r="N5" s="7" t="s">
        <v>9</v>
      </c>
      <c r="O5" s="9" t="s">
        <v>85</v>
      </c>
      <c r="P5" s="7">
        <v>1</v>
      </c>
      <c r="Q5" s="7">
        <v>2</v>
      </c>
      <c r="R5" s="7">
        <f t="shared" ref="R5:R7" si="2">P5+Q5</f>
        <v>3</v>
      </c>
      <c r="S5" s="7" t="str">
        <f>IF(R5&gt;=8,"Riesgo Extremo",IF(6=R5,"Riesgo Alto",IF(7=R5,"Riesgo Alto",IF(R5=5,"Riesgo Medio",IF(R5&lt;=4,"Riesgo Bajo")))))</f>
        <v>Riesgo Bajo</v>
      </c>
      <c r="T5" s="7" t="s">
        <v>76</v>
      </c>
      <c r="U5" s="7" t="s">
        <v>13</v>
      </c>
      <c r="V5" s="7" t="s">
        <v>93</v>
      </c>
      <c r="W5" s="7" t="s">
        <v>6</v>
      </c>
    </row>
    <row r="6" spans="1:29" s="2" customFormat="1" ht="174.75" customHeight="1" x14ac:dyDescent="0.25">
      <c r="B6" s="7">
        <v>2</v>
      </c>
      <c r="C6" s="7" t="s">
        <v>17</v>
      </c>
      <c r="D6" s="7" t="s">
        <v>4</v>
      </c>
      <c r="E6" s="47" t="s">
        <v>14</v>
      </c>
      <c r="F6" s="7" t="s">
        <v>12</v>
      </c>
      <c r="G6" s="7" t="s">
        <v>74</v>
      </c>
      <c r="H6" s="7" t="s">
        <v>77</v>
      </c>
      <c r="I6" s="7">
        <v>3</v>
      </c>
      <c r="J6" s="7">
        <v>2</v>
      </c>
      <c r="K6" s="7">
        <f t="shared" si="0"/>
        <v>5</v>
      </c>
      <c r="L6" s="7" t="str">
        <f t="shared" si="1"/>
        <v>Riesgo Medio</v>
      </c>
      <c r="M6" s="7" t="s">
        <v>78</v>
      </c>
      <c r="N6" s="7" t="s">
        <v>9</v>
      </c>
      <c r="O6" s="9" t="s">
        <v>86</v>
      </c>
      <c r="P6" s="7">
        <v>1</v>
      </c>
      <c r="Q6" s="7">
        <v>2</v>
      </c>
      <c r="R6" s="7">
        <f t="shared" si="2"/>
        <v>3</v>
      </c>
      <c r="S6" s="7" t="str">
        <f>IF(R6&gt;=8,"Riesgo Extremo",IF(6=R6,"Riesgo Alto",IF(7=R6,"Riesgo Alto",IF(R6=5,"Riesgo Medio",IF(R6&lt;=4,"Riesgo Bajo")))))</f>
        <v>Riesgo Bajo</v>
      </c>
      <c r="T6" s="7" t="s">
        <v>0</v>
      </c>
      <c r="U6" s="7" t="s">
        <v>13</v>
      </c>
      <c r="V6" s="7" t="s">
        <v>81</v>
      </c>
      <c r="W6" s="7" t="s">
        <v>6</v>
      </c>
    </row>
    <row r="7" spans="1:29" s="2" customFormat="1" ht="147" customHeight="1" x14ac:dyDescent="0.25">
      <c r="B7" s="7">
        <v>3</v>
      </c>
      <c r="C7" s="7" t="s">
        <v>17</v>
      </c>
      <c r="D7" s="7" t="s">
        <v>4</v>
      </c>
      <c r="E7" s="47" t="s">
        <v>14</v>
      </c>
      <c r="F7" s="7" t="s">
        <v>12</v>
      </c>
      <c r="G7" s="7" t="s">
        <v>16</v>
      </c>
      <c r="H7" s="7" t="s">
        <v>15</v>
      </c>
      <c r="I7" s="7">
        <v>1</v>
      </c>
      <c r="J7" s="7">
        <v>4</v>
      </c>
      <c r="K7" s="7">
        <f t="shared" si="0"/>
        <v>5</v>
      </c>
      <c r="L7" s="7" t="str">
        <f t="shared" si="1"/>
        <v>Riesgo Medio</v>
      </c>
      <c r="M7" s="7" t="s">
        <v>91</v>
      </c>
      <c r="N7" s="7" t="s">
        <v>9</v>
      </c>
      <c r="O7" s="44" t="s">
        <v>88</v>
      </c>
      <c r="P7" s="7">
        <v>1</v>
      </c>
      <c r="Q7" s="7">
        <v>3</v>
      </c>
      <c r="R7" s="7">
        <f t="shared" si="2"/>
        <v>4</v>
      </c>
      <c r="S7" s="7" t="str">
        <f t="shared" ref="S7:S12" si="3">IF(R7&gt;=8,"Riesgo Extremo",IF(6=R7,"Riesgo Alto",IF(7=R7,"Riesgo Alto",IF(R7=5,"Riesgo Medio",IF(R7&lt;=4,"Riesgo Bajo")))))</f>
        <v>Riesgo Bajo</v>
      </c>
      <c r="T7" s="7" t="s">
        <v>0</v>
      </c>
      <c r="U7" s="7" t="s">
        <v>83</v>
      </c>
      <c r="V7" s="7" t="s">
        <v>82</v>
      </c>
      <c r="W7" s="7" t="s">
        <v>87</v>
      </c>
    </row>
    <row r="8" spans="1:29" s="2" customFormat="1" ht="162.75" customHeight="1" x14ac:dyDescent="0.25">
      <c r="B8" s="7">
        <v>5</v>
      </c>
      <c r="C8" s="7" t="s">
        <v>5</v>
      </c>
      <c r="D8" s="7" t="s">
        <v>4</v>
      </c>
      <c r="E8" s="48" t="s">
        <v>103</v>
      </c>
      <c r="F8" s="7" t="s">
        <v>12</v>
      </c>
      <c r="G8" s="7" t="s">
        <v>99</v>
      </c>
      <c r="H8" s="7" t="s">
        <v>100</v>
      </c>
      <c r="I8" s="7">
        <v>1</v>
      </c>
      <c r="J8" s="7">
        <v>5</v>
      </c>
      <c r="K8" s="7">
        <f t="shared" si="0"/>
        <v>6</v>
      </c>
      <c r="L8" s="7" t="str">
        <f t="shared" si="1"/>
        <v>Riesgo Alto</v>
      </c>
      <c r="M8" s="7" t="s">
        <v>90</v>
      </c>
      <c r="N8" s="7" t="s">
        <v>1</v>
      </c>
      <c r="O8" s="9" t="s">
        <v>101</v>
      </c>
      <c r="P8" s="7">
        <v>1</v>
      </c>
      <c r="Q8" s="7">
        <v>1</v>
      </c>
      <c r="R8" s="7">
        <f t="shared" ref="R8" si="4">P8+Q8</f>
        <v>2</v>
      </c>
      <c r="S8" s="7" t="str">
        <f t="shared" si="3"/>
        <v>Riesgo Bajo</v>
      </c>
      <c r="T8" s="7" t="s">
        <v>0</v>
      </c>
      <c r="U8" s="7" t="s">
        <v>94</v>
      </c>
      <c r="V8" s="7" t="s">
        <v>102</v>
      </c>
      <c r="W8" s="7" t="s">
        <v>87</v>
      </c>
    </row>
    <row r="9" spans="1:29" s="2" customFormat="1" ht="162.75" customHeight="1" x14ac:dyDescent="0.25">
      <c r="B9" s="7">
        <v>6</v>
      </c>
      <c r="C9" s="7" t="s">
        <v>5</v>
      </c>
      <c r="D9" s="7" t="s">
        <v>4</v>
      </c>
      <c r="E9" s="48" t="s">
        <v>3</v>
      </c>
      <c r="F9" s="7" t="s">
        <v>12</v>
      </c>
      <c r="G9" s="7" t="s">
        <v>104</v>
      </c>
      <c r="H9" s="7" t="s">
        <v>89</v>
      </c>
      <c r="I9" s="7">
        <v>1</v>
      </c>
      <c r="J9" s="7">
        <v>4</v>
      </c>
      <c r="K9" s="7">
        <f t="shared" si="0"/>
        <v>5</v>
      </c>
      <c r="L9" s="7" t="str">
        <f t="shared" si="1"/>
        <v>Riesgo Medio</v>
      </c>
      <c r="M9" s="7" t="s">
        <v>109</v>
      </c>
      <c r="N9" s="7" t="s">
        <v>80</v>
      </c>
      <c r="O9" s="9" t="s">
        <v>105</v>
      </c>
      <c r="P9" s="7">
        <v>1</v>
      </c>
      <c r="Q9" s="7">
        <v>2</v>
      </c>
      <c r="R9" s="7">
        <f t="shared" ref="R9:R12" si="5">P9+Q9</f>
        <v>3</v>
      </c>
      <c r="S9" s="7" t="str">
        <f t="shared" si="3"/>
        <v>Riesgo Bajo</v>
      </c>
      <c r="T9" s="7" t="s">
        <v>76</v>
      </c>
      <c r="U9" s="7" t="s">
        <v>95</v>
      </c>
      <c r="V9" s="7" t="s">
        <v>106</v>
      </c>
      <c r="W9" s="7" t="s">
        <v>87</v>
      </c>
    </row>
    <row r="10" spans="1:29" s="2" customFormat="1" ht="147.75" customHeight="1" x14ac:dyDescent="0.25">
      <c r="B10" s="7">
        <v>13</v>
      </c>
      <c r="C10" s="6" t="s">
        <v>5</v>
      </c>
      <c r="D10" s="6" t="s">
        <v>4</v>
      </c>
      <c r="E10" s="48" t="s">
        <v>3</v>
      </c>
      <c r="F10" s="6" t="s">
        <v>2</v>
      </c>
      <c r="G10" s="7" t="s">
        <v>107</v>
      </c>
      <c r="H10" s="6" t="s">
        <v>108</v>
      </c>
      <c r="I10" s="6">
        <v>3</v>
      </c>
      <c r="J10" s="6">
        <v>3</v>
      </c>
      <c r="K10" s="6">
        <f t="shared" si="0"/>
        <v>6</v>
      </c>
      <c r="L10" s="7" t="str">
        <f t="shared" si="1"/>
        <v>Riesgo Alto</v>
      </c>
      <c r="M10" s="6" t="s">
        <v>109</v>
      </c>
      <c r="N10" s="7" t="s">
        <v>18</v>
      </c>
      <c r="O10" s="8" t="s">
        <v>110</v>
      </c>
      <c r="P10" s="6">
        <v>1</v>
      </c>
      <c r="Q10" s="6">
        <v>2</v>
      </c>
      <c r="R10" s="6">
        <f t="shared" si="5"/>
        <v>3</v>
      </c>
      <c r="S10" s="7" t="str">
        <f t="shared" si="3"/>
        <v>Riesgo Bajo</v>
      </c>
      <c r="T10" s="6" t="s">
        <v>8</v>
      </c>
      <c r="U10" s="7" t="s">
        <v>7</v>
      </c>
      <c r="V10" s="6" t="s">
        <v>111</v>
      </c>
      <c r="W10" s="6" t="s">
        <v>87</v>
      </c>
    </row>
    <row r="11" spans="1:29" s="2" customFormat="1" ht="147.75" customHeight="1" x14ac:dyDescent="0.25">
      <c r="B11" s="7">
        <v>14</v>
      </c>
      <c r="C11" s="6" t="s">
        <v>5</v>
      </c>
      <c r="D11" s="6" t="s">
        <v>4</v>
      </c>
      <c r="E11" s="48" t="s">
        <v>3</v>
      </c>
      <c r="F11" s="6" t="s">
        <v>2</v>
      </c>
      <c r="G11" s="6" t="s">
        <v>112</v>
      </c>
      <c r="H11" s="6" t="s">
        <v>113</v>
      </c>
      <c r="I11" s="6">
        <v>3</v>
      </c>
      <c r="J11" s="6">
        <v>2</v>
      </c>
      <c r="K11" s="6">
        <f t="shared" si="0"/>
        <v>5</v>
      </c>
      <c r="L11" s="7" t="str">
        <f t="shared" si="1"/>
        <v>Riesgo Medio</v>
      </c>
      <c r="M11" s="6" t="s">
        <v>96</v>
      </c>
      <c r="N11" s="7" t="s">
        <v>1</v>
      </c>
      <c r="O11" s="8" t="s">
        <v>114</v>
      </c>
      <c r="P11" s="6">
        <v>1</v>
      </c>
      <c r="Q11" s="6">
        <v>1</v>
      </c>
      <c r="R11" s="6">
        <f t="shared" si="5"/>
        <v>2</v>
      </c>
      <c r="S11" s="7" t="str">
        <f t="shared" si="3"/>
        <v>Riesgo Bajo</v>
      </c>
      <c r="T11" s="6" t="s">
        <v>97</v>
      </c>
      <c r="U11" s="7" t="s">
        <v>98</v>
      </c>
      <c r="V11" s="6" t="s">
        <v>79</v>
      </c>
      <c r="W11" s="6" t="s">
        <v>87</v>
      </c>
    </row>
    <row r="12" spans="1:29" s="2" customFormat="1" ht="147.75" customHeight="1" x14ac:dyDescent="0.25">
      <c r="B12" s="7">
        <v>15</v>
      </c>
      <c r="C12" s="6" t="s">
        <v>5</v>
      </c>
      <c r="D12" s="6" t="s">
        <v>4</v>
      </c>
      <c r="E12" s="48" t="s">
        <v>3</v>
      </c>
      <c r="F12" s="6" t="s">
        <v>2</v>
      </c>
      <c r="G12" s="6" t="s">
        <v>115</v>
      </c>
      <c r="H12" s="6" t="s">
        <v>116</v>
      </c>
      <c r="I12" s="6">
        <v>3</v>
      </c>
      <c r="J12" s="6">
        <v>3</v>
      </c>
      <c r="K12" s="6">
        <f t="shared" si="0"/>
        <v>6</v>
      </c>
      <c r="L12" s="7" t="str">
        <f t="shared" si="1"/>
        <v>Riesgo Alto</v>
      </c>
      <c r="M12" s="6" t="s">
        <v>78</v>
      </c>
      <c r="N12" s="7" t="s">
        <v>9</v>
      </c>
      <c r="O12" s="8" t="s">
        <v>117</v>
      </c>
      <c r="P12" s="6">
        <v>1</v>
      </c>
      <c r="Q12" s="6">
        <v>2</v>
      </c>
      <c r="R12" s="6">
        <f t="shared" si="5"/>
        <v>3</v>
      </c>
      <c r="S12" s="7" t="str">
        <f t="shared" si="3"/>
        <v>Riesgo Bajo</v>
      </c>
      <c r="T12" s="6" t="s">
        <v>97</v>
      </c>
      <c r="U12" s="7" t="s">
        <v>98</v>
      </c>
      <c r="V12" s="6" t="s">
        <v>118</v>
      </c>
      <c r="W12" s="6" t="s">
        <v>87</v>
      </c>
    </row>
    <row r="13" spans="1:29" s="5" customFormat="1" ht="136.5" customHeight="1" x14ac:dyDescent="0.25">
      <c r="B13" s="7">
        <v>16</v>
      </c>
      <c r="C13" s="6" t="s">
        <v>5</v>
      </c>
      <c r="D13" s="6" t="s">
        <v>4</v>
      </c>
      <c r="E13" s="48" t="s">
        <v>3</v>
      </c>
      <c r="F13" s="6" t="s">
        <v>2</v>
      </c>
      <c r="G13" s="6" t="s">
        <v>119</v>
      </c>
      <c r="H13" s="6" t="s">
        <v>120</v>
      </c>
      <c r="I13" s="6">
        <v>2</v>
      </c>
      <c r="J13" s="6">
        <v>3</v>
      </c>
      <c r="K13" s="6">
        <f t="shared" ref="K13" si="6">I13+J13</f>
        <v>5</v>
      </c>
      <c r="L13" s="7" t="str">
        <f t="shared" ref="L13" si="7">IF(K13&gt;=8,"Riesgo Extremo",IF(6=K13,"Riesgo Alto",IF(7=K13,"Riesgo Alto",IF(K13=5,"Riesgo Medio",IF(K13&lt;=4,"Riesgo Bajo")))))</f>
        <v>Riesgo Medio</v>
      </c>
      <c r="M13" s="6" t="s">
        <v>78</v>
      </c>
      <c r="N13" s="7" t="s">
        <v>9</v>
      </c>
      <c r="O13" s="8" t="s">
        <v>121</v>
      </c>
      <c r="P13" s="6">
        <v>2</v>
      </c>
      <c r="Q13" s="6">
        <v>2</v>
      </c>
      <c r="R13" s="6">
        <f t="shared" ref="R13" si="8">P13+Q13</f>
        <v>4</v>
      </c>
      <c r="S13" s="7" t="str">
        <f t="shared" ref="S13" si="9">IF(R13&gt;=8,"Riesgo Extremo",IF(6=R13,"Riesgo Alto",IF(7=R13,"Riesgo Alto",IF(R13=5,"Riesgo Medio",IF(R13&lt;=4,"Riesgo Bajo")))))</f>
        <v>Riesgo Bajo</v>
      </c>
      <c r="T13" s="6" t="s">
        <v>97</v>
      </c>
      <c r="U13" s="7" t="s">
        <v>98</v>
      </c>
      <c r="V13" s="6" t="s">
        <v>79</v>
      </c>
      <c r="W13" s="6" t="s">
        <v>87</v>
      </c>
    </row>
    <row r="14" spans="1:29" s="2" customFormat="1" ht="98.25" customHeight="1" x14ac:dyDescent="0.25">
      <c r="B14" s="7">
        <v>17</v>
      </c>
      <c r="C14" s="6" t="s">
        <v>5</v>
      </c>
      <c r="D14" s="6" t="s">
        <v>4</v>
      </c>
      <c r="E14" s="48" t="s">
        <v>3</v>
      </c>
      <c r="F14" s="6" t="s">
        <v>2</v>
      </c>
      <c r="G14" s="6" t="s">
        <v>122</v>
      </c>
      <c r="H14" s="6" t="s">
        <v>123</v>
      </c>
      <c r="I14" s="6">
        <v>3</v>
      </c>
      <c r="J14" s="6">
        <v>4</v>
      </c>
      <c r="K14" s="6">
        <f t="shared" ref="K14" si="10">I14+J14</f>
        <v>7</v>
      </c>
      <c r="L14" s="7" t="str">
        <f t="shared" ref="L14" si="11">IF(K14&gt;=8,"Riesgo Extremo",IF(6=K14,"Riesgo Alto",IF(7=K14,"Riesgo Alto",IF(K14=5,"Riesgo Medio",IF(K14&lt;=4,"Riesgo Bajo")))))</f>
        <v>Riesgo Alto</v>
      </c>
      <c r="M14" s="6" t="s">
        <v>78</v>
      </c>
      <c r="N14" s="7" t="s">
        <v>9</v>
      </c>
      <c r="O14" s="8" t="s">
        <v>124</v>
      </c>
      <c r="P14" s="6">
        <v>3</v>
      </c>
      <c r="Q14" s="6">
        <v>2</v>
      </c>
      <c r="R14" s="6">
        <f t="shared" ref="R14" si="12">P14+Q14</f>
        <v>5</v>
      </c>
      <c r="S14" s="7" t="str">
        <f t="shared" ref="S14" si="13">IF(R14&gt;=8,"Riesgo Extremo",IF(6=R14,"Riesgo Alto",IF(7=R14,"Riesgo Alto",IF(R14=5,"Riesgo Medio",IF(R14&lt;=4,"Riesgo Bajo")))))</f>
        <v>Riesgo Medio</v>
      </c>
      <c r="T14" s="6" t="s">
        <v>97</v>
      </c>
      <c r="U14" s="7" t="s">
        <v>98</v>
      </c>
      <c r="V14" s="6" t="s">
        <v>79</v>
      </c>
      <c r="W14" s="6" t="s">
        <v>87</v>
      </c>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9" t="s">
        <v>92</v>
      </c>
      <c r="C32" s="49"/>
      <c r="D32" s="49"/>
      <c r="E32" s="49"/>
      <c r="F32" s="49"/>
      <c r="G32" s="49"/>
      <c r="H32" s="49"/>
      <c r="I32" s="49"/>
      <c r="J32" s="49"/>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3"/>
      <c r="C43" s="3"/>
      <c r="D43" s="3"/>
      <c r="E43" s="3"/>
      <c r="F43" s="3"/>
      <c r="G43" s="3"/>
      <c r="H43" s="3"/>
      <c r="I43" s="3"/>
      <c r="J43" s="3"/>
      <c r="K43" s="3"/>
      <c r="L43" s="3"/>
      <c r="M43" s="3"/>
      <c r="N43" s="3"/>
      <c r="O43" s="1"/>
      <c r="P43" s="3"/>
      <c r="Q43" s="3"/>
      <c r="R43" s="1"/>
      <c r="S43" s="1"/>
      <c r="T43" s="3"/>
      <c r="U43" s="3"/>
      <c r="V43" s="3"/>
      <c r="W43" s="3"/>
    </row>
  </sheetData>
  <autoFilter ref="A4:AC13"/>
  <mergeCells count="8">
    <mergeCell ref="B32:J32"/>
    <mergeCell ref="B1:W2"/>
    <mergeCell ref="V3:W3"/>
    <mergeCell ref="B3:H3"/>
    <mergeCell ref="I3:M3"/>
    <mergeCell ref="N3:O3"/>
    <mergeCell ref="P3:S3"/>
    <mergeCell ref="T3:U3"/>
  </mergeCells>
  <conditionalFormatting sqref="S10:S14">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S14">
    <cfRule type="iconSet" priority="80">
      <iconSet iconSet="3Symbols" reverse="1">
        <cfvo type="percent" val="0"/>
        <cfvo type="num" val="5"/>
        <cfvo type="num" val="8"/>
      </iconSet>
    </cfRule>
  </conditionalFormatting>
  <conditionalFormatting sqref="L10:L14">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L14">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45</v>
      </c>
      <c r="F3" s="56"/>
      <c r="G3" s="56"/>
      <c r="H3" s="56"/>
      <c r="I3" s="56"/>
      <c r="J3" s="56"/>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7</v>
      </c>
      <c r="O5" s="17">
        <f>+N5/$N$9</f>
        <v>0.53846153846153844</v>
      </c>
    </row>
    <row r="6" spans="3:15" x14ac:dyDescent="0.25">
      <c r="C6" s="57" t="s">
        <v>47</v>
      </c>
      <c r="D6" s="21"/>
      <c r="E6" s="23" t="s">
        <v>52</v>
      </c>
      <c r="F6" s="32"/>
      <c r="G6" s="32"/>
      <c r="H6" s="32">
        <v>1</v>
      </c>
      <c r="I6" s="33">
        <v>2</v>
      </c>
      <c r="J6" s="34"/>
      <c r="K6" s="19"/>
      <c r="M6" s="20" t="s">
        <v>19</v>
      </c>
      <c r="N6" s="16">
        <f>F10+G9+G10+H8+H9+I7+I8+J7+J6</f>
        <v>1</v>
      </c>
      <c r="O6" s="17">
        <f>+N6/$N$9</f>
        <v>7.6923076923076927E-2</v>
      </c>
    </row>
    <row r="7" spans="3:15" x14ac:dyDescent="0.25">
      <c r="C7" s="57"/>
      <c r="D7" s="21"/>
      <c r="E7" s="23" t="s">
        <v>53</v>
      </c>
      <c r="F7" s="32"/>
      <c r="G7" s="32"/>
      <c r="H7" s="33">
        <v>1</v>
      </c>
      <c r="I7" s="34"/>
      <c r="J7" s="34">
        <v>1</v>
      </c>
      <c r="K7" s="19"/>
      <c r="M7" s="22" t="s">
        <v>62</v>
      </c>
      <c r="N7" s="16">
        <f>I6+H7+G8+F9</f>
        <v>4</v>
      </c>
      <c r="O7" s="17">
        <f>+N7/$N$9</f>
        <v>0.30769230769230771</v>
      </c>
    </row>
    <row r="8" spans="3:15" x14ac:dyDescent="0.25">
      <c r="C8" s="57"/>
      <c r="D8" s="21"/>
      <c r="E8" s="23" t="s">
        <v>54</v>
      </c>
      <c r="F8" s="32"/>
      <c r="G8" s="33">
        <v>1</v>
      </c>
      <c r="H8" s="34"/>
      <c r="I8" s="34"/>
      <c r="J8" s="35">
        <v>1</v>
      </c>
      <c r="K8" s="19"/>
      <c r="M8" s="24" t="s">
        <v>61</v>
      </c>
      <c r="N8" s="16">
        <f>F6+F7+F8+G6+G7+H6</f>
        <v>1</v>
      </c>
      <c r="O8" s="17">
        <f>+N8/$N$9</f>
        <v>7.6923076923076927E-2</v>
      </c>
    </row>
    <row r="9" spans="3:15" x14ac:dyDescent="0.25">
      <c r="C9" s="57"/>
      <c r="D9" s="21"/>
      <c r="E9" s="23" t="s">
        <v>55</v>
      </c>
      <c r="F9" s="33"/>
      <c r="G9" s="34"/>
      <c r="H9" s="34"/>
      <c r="I9" s="35">
        <v>2</v>
      </c>
      <c r="J9" s="35"/>
      <c r="K9" s="19"/>
      <c r="M9" s="26" t="s">
        <v>48</v>
      </c>
      <c r="N9" s="11">
        <f>+SUM(N5:N8)</f>
        <v>13</v>
      </c>
      <c r="O9" s="27">
        <f>+SUM(O5:O8)</f>
        <v>1</v>
      </c>
    </row>
    <row r="10" spans="3:15" x14ac:dyDescent="0.25">
      <c r="C10" s="18"/>
      <c r="D10" s="21"/>
      <c r="E10" s="23" t="s">
        <v>56</v>
      </c>
      <c r="F10" s="34"/>
      <c r="G10" s="34"/>
      <c r="H10" s="35"/>
      <c r="I10" s="35">
        <v>1</v>
      </c>
      <c r="J10" s="35">
        <v>3</v>
      </c>
      <c r="K10" s="19"/>
    </row>
    <row r="11" spans="3:15" x14ac:dyDescent="0.25">
      <c r="C11" s="18"/>
      <c r="D11" s="21"/>
      <c r="E11" s="21"/>
      <c r="F11" s="61" t="s">
        <v>57</v>
      </c>
      <c r="G11" s="61" t="s">
        <v>58</v>
      </c>
      <c r="H11" s="62" t="s">
        <v>46</v>
      </c>
      <c r="I11" s="63" t="s">
        <v>59</v>
      </c>
      <c r="J11" s="61" t="s">
        <v>60</v>
      </c>
      <c r="K11" s="19"/>
    </row>
    <row r="12" spans="3:15" x14ac:dyDescent="0.25">
      <c r="C12" s="18"/>
      <c r="D12" s="21"/>
      <c r="E12" s="21"/>
      <c r="F12" s="61"/>
      <c r="G12" s="61"/>
      <c r="H12" s="62"/>
      <c r="I12" s="63"/>
      <c r="J12" s="61"/>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50</v>
      </c>
      <c r="D17" s="59"/>
      <c r="E17" s="59"/>
      <c r="F17" s="59"/>
      <c r="G17" s="59"/>
      <c r="H17" s="59"/>
      <c r="I17" s="59"/>
      <c r="J17" s="59"/>
      <c r="K17" s="60"/>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3</v>
      </c>
      <c r="O19" s="31">
        <f>N19/$N$23</f>
        <v>0.23076923076923078</v>
      </c>
    </row>
    <row r="20" spans="1:15" x14ac:dyDescent="0.25">
      <c r="C20" s="57" t="s">
        <v>47</v>
      </c>
      <c r="D20" s="21"/>
      <c r="E20" s="23" t="s">
        <v>52</v>
      </c>
      <c r="F20" s="32"/>
      <c r="G20" s="32">
        <v>2</v>
      </c>
      <c r="H20" s="32">
        <v>2</v>
      </c>
      <c r="I20" s="33"/>
      <c r="J20" s="34"/>
      <c r="K20" s="19"/>
      <c r="M20" s="20" t="s">
        <v>19</v>
      </c>
      <c r="N20" s="16">
        <f>F24+G23+G24+H22+H23+I21+I22+J21+J20</f>
        <v>4</v>
      </c>
      <c r="O20" s="31">
        <f>N20/$N$23</f>
        <v>0.30769230769230771</v>
      </c>
    </row>
    <row r="21" spans="1:15" x14ac:dyDescent="0.25">
      <c r="C21" s="57"/>
      <c r="D21" s="21"/>
      <c r="E21" s="23" t="s">
        <v>53</v>
      </c>
      <c r="F21" s="32"/>
      <c r="G21" s="32"/>
      <c r="H21" s="33">
        <v>2</v>
      </c>
      <c r="I21" s="34">
        <v>1</v>
      </c>
      <c r="J21" s="34"/>
      <c r="K21" s="19"/>
      <c r="M21" s="22" t="s">
        <v>62</v>
      </c>
      <c r="N21" s="16">
        <f>I20+H21+G22+F23</f>
        <v>2</v>
      </c>
      <c r="O21" s="31">
        <f>N21/$N$23</f>
        <v>0.15384615384615385</v>
      </c>
    </row>
    <row r="22" spans="1:15" x14ac:dyDescent="0.25">
      <c r="C22" s="57"/>
      <c r="D22" s="21"/>
      <c r="E22" s="23" t="s">
        <v>54</v>
      </c>
      <c r="F22" s="32"/>
      <c r="G22" s="33"/>
      <c r="H22" s="34">
        <v>1</v>
      </c>
      <c r="I22" s="34">
        <v>2</v>
      </c>
      <c r="J22" s="35"/>
      <c r="K22" s="19"/>
      <c r="M22" s="24" t="s">
        <v>61</v>
      </c>
      <c r="N22" s="16">
        <f>F20+F21+F22+G20+G21+H20</f>
        <v>4</v>
      </c>
      <c r="O22" s="31">
        <f>N22/$N$23</f>
        <v>0.30769230769230771</v>
      </c>
    </row>
    <row r="23" spans="1:15" x14ac:dyDescent="0.25">
      <c r="C23" s="57"/>
      <c r="D23" s="21"/>
      <c r="E23" s="23" t="s">
        <v>55</v>
      </c>
      <c r="F23" s="33"/>
      <c r="G23" s="34"/>
      <c r="H23" s="34"/>
      <c r="I23" s="35">
        <v>2</v>
      </c>
      <c r="J23" s="35"/>
      <c r="K23" s="19"/>
      <c r="M23" s="25" t="s">
        <v>48</v>
      </c>
      <c r="N23" s="11">
        <f>+SUM(N19:N22)</f>
        <v>13</v>
      </c>
      <c r="O23" s="27">
        <f>SUM(O19:O22)</f>
        <v>1</v>
      </c>
    </row>
    <row r="24" spans="1:15" x14ac:dyDescent="0.25">
      <c r="C24" s="57"/>
      <c r="D24" s="21"/>
      <c r="E24" s="23" t="s">
        <v>56</v>
      </c>
      <c r="F24" s="34"/>
      <c r="G24" s="34"/>
      <c r="H24" s="35"/>
      <c r="I24" s="35"/>
      <c r="J24" s="35">
        <v>1</v>
      </c>
      <c r="K24" s="19"/>
    </row>
    <row r="25" spans="1:15" x14ac:dyDescent="0.25">
      <c r="C25" s="18"/>
      <c r="D25" s="21"/>
      <c r="E25" s="21"/>
      <c r="F25" s="61" t="s">
        <v>57</v>
      </c>
      <c r="G25" s="61" t="s">
        <v>58</v>
      </c>
      <c r="H25" s="62" t="s">
        <v>46</v>
      </c>
      <c r="I25" s="63" t="s">
        <v>59</v>
      </c>
      <c r="J25" s="61" t="s">
        <v>60</v>
      </c>
      <c r="K25" s="19"/>
    </row>
    <row r="26" spans="1:15" x14ac:dyDescent="0.25">
      <c r="C26" s="18"/>
      <c r="D26" s="21"/>
      <c r="E26" s="21"/>
      <c r="F26" s="61"/>
      <c r="G26" s="61"/>
      <c r="H26" s="62"/>
      <c r="I26" s="63"/>
      <c r="J26" s="61"/>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45</v>
      </c>
      <c r="F3" s="56"/>
      <c r="G3" s="56"/>
      <c r="H3" s="56"/>
      <c r="I3" s="56"/>
      <c r="J3" s="56"/>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8</v>
      </c>
      <c r="O5" s="17">
        <f>+N5/$N$9</f>
        <v>0.47058823529411764</v>
      </c>
    </row>
    <row r="6" spans="3:15" x14ac:dyDescent="0.25">
      <c r="C6" s="57" t="s">
        <v>47</v>
      </c>
      <c r="D6" s="21"/>
      <c r="E6" s="23" t="s">
        <v>52</v>
      </c>
      <c r="F6" s="32"/>
      <c r="G6" s="32"/>
      <c r="H6" s="32"/>
      <c r="I6" s="33">
        <v>2</v>
      </c>
      <c r="J6" s="34"/>
      <c r="K6" s="19"/>
      <c r="M6" s="20" t="s">
        <v>19</v>
      </c>
      <c r="N6" s="16">
        <f>F10+G9+G10+H8+H9+I7+I8+J7+J6</f>
        <v>5</v>
      </c>
      <c r="O6" s="17">
        <f>+N6/$N$9</f>
        <v>0.29411764705882354</v>
      </c>
    </row>
    <row r="7" spans="3:15" x14ac:dyDescent="0.25">
      <c r="C7" s="57"/>
      <c r="D7" s="21"/>
      <c r="E7" s="23" t="s">
        <v>53</v>
      </c>
      <c r="F7" s="32"/>
      <c r="G7" s="32"/>
      <c r="H7" s="33"/>
      <c r="I7" s="34"/>
      <c r="J7" s="34">
        <v>1</v>
      </c>
      <c r="K7" s="19"/>
      <c r="M7" s="22" t="s">
        <v>62</v>
      </c>
      <c r="N7" s="16">
        <f>I6+H7+G8+F9</f>
        <v>4</v>
      </c>
      <c r="O7" s="17">
        <f>+N7/$N$9</f>
        <v>0.23529411764705882</v>
      </c>
    </row>
    <row r="8" spans="3:15" x14ac:dyDescent="0.25">
      <c r="C8" s="57"/>
      <c r="D8" s="21"/>
      <c r="E8" s="23" t="s">
        <v>54</v>
      </c>
      <c r="F8" s="32"/>
      <c r="G8" s="33">
        <v>2</v>
      </c>
      <c r="H8" s="34"/>
      <c r="I8" s="34">
        <v>2</v>
      </c>
      <c r="J8" s="35">
        <v>3</v>
      </c>
      <c r="K8" s="19"/>
      <c r="M8" s="24" t="s">
        <v>61</v>
      </c>
      <c r="N8" s="16">
        <f>F6+F7+F8+G6+G7+H6</f>
        <v>0</v>
      </c>
      <c r="O8" s="17">
        <f>+N8/$N$9</f>
        <v>0</v>
      </c>
    </row>
    <row r="9" spans="3:15" x14ac:dyDescent="0.25">
      <c r="C9" s="57"/>
      <c r="D9" s="21"/>
      <c r="E9" s="23" t="s">
        <v>55</v>
      </c>
      <c r="F9" s="33"/>
      <c r="G9" s="34">
        <v>1</v>
      </c>
      <c r="H9" s="34">
        <v>1</v>
      </c>
      <c r="I9" s="35">
        <v>3</v>
      </c>
      <c r="J9" s="35">
        <v>1</v>
      </c>
      <c r="K9" s="19"/>
      <c r="M9" s="26" t="s">
        <v>48</v>
      </c>
      <c r="N9" s="11">
        <f>+SUM(N5:N8)</f>
        <v>17</v>
      </c>
      <c r="O9" s="27">
        <f>+SUM(O5:O8)</f>
        <v>1</v>
      </c>
    </row>
    <row r="10" spans="3:15" x14ac:dyDescent="0.25">
      <c r="C10" s="18"/>
      <c r="D10" s="21"/>
      <c r="E10" s="23" t="s">
        <v>56</v>
      </c>
      <c r="F10" s="34"/>
      <c r="G10" s="34"/>
      <c r="H10" s="35"/>
      <c r="I10" s="35"/>
      <c r="J10" s="35">
        <v>1</v>
      </c>
      <c r="K10" s="19"/>
    </row>
    <row r="11" spans="3:15" x14ac:dyDescent="0.25">
      <c r="C11" s="18"/>
      <c r="D11" s="21"/>
      <c r="E11" s="21"/>
      <c r="F11" s="61" t="s">
        <v>57</v>
      </c>
      <c r="G11" s="61" t="s">
        <v>58</v>
      </c>
      <c r="H11" s="62" t="s">
        <v>46</v>
      </c>
      <c r="I11" s="63" t="s">
        <v>59</v>
      </c>
      <c r="J11" s="61" t="s">
        <v>60</v>
      </c>
      <c r="K11" s="19"/>
    </row>
    <row r="12" spans="3:15" x14ac:dyDescent="0.25">
      <c r="C12" s="18"/>
      <c r="D12" s="21"/>
      <c r="E12" s="21"/>
      <c r="F12" s="61"/>
      <c r="G12" s="61"/>
      <c r="H12" s="62"/>
      <c r="I12" s="63"/>
      <c r="J12" s="61"/>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50</v>
      </c>
      <c r="D17" s="59"/>
      <c r="E17" s="59"/>
      <c r="F17" s="59"/>
      <c r="G17" s="59"/>
      <c r="H17" s="59"/>
      <c r="I17" s="59"/>
      <c r="J17" s="59"/>
      <c r="K17" s="60"/>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2</v>
      </c>
      <c r="O19" s="31">
        <f>N19/$N$23</f>
        <v>0.11764705882352941</v>
      </c>
    </row>
    <row r="20" spans="1:15" x14ac:dyDescent="0.25">
      <c r="C20" s="57" t="s">
        <v>47</v>
      </c>
      <c r="D20" s="21"/>
      <c r="E20" s="23" t="s">
        <v>52</v>
      </c>
      <c r="F20" s="32"/>
      <c r="G20" s="32"/>
      <c r="H20" s="32">
        <v>2</v>
      </c>
      <c r="I20" s="33"/>
      <c r="J20" s="34"/>
      <c r="K20" s="19"/>
      <c r="M20" s="20" t="s">
        <v>19</v>
      </c>
      <c r="N20" s="16">
        <f>F24+G23+G24+H22+H23+I21+I22+J21+J20</f>
        <v>5</v>
      </c>
      <c r="O20" s="31">
        <f>N20/$N$23</f>
        <v>0.29411764705882354</v>
      </c>
    </row>
    <row r="21" spans="1:15" x14ac:dyDescent="0.25">
      <c r="C21" s="57"/>
      <c r="D21" s="21"/>
      <c r="E21" s="23" t="s">
        <v>53</v>
      </c>
      <c r="F21" s="32"/>
      <c r="G21" s="32">
        <v>2</v>
      </c>
      <c r="H21" s="33">
        <v>5</v>
      </c>
      <c r="I21" s="34">
        <v>2</v>
      </c>
      <c r="J21" s="34"/>
      <c r="K21" s="19"/>
      <c r="M21" s="22" t="s">
        <v>62</v>
      </c>
      <c r="N21" s="16">
        <f>I20+H21+G22+F23</f>
        <v>6</v>
      </c>
      <c r="O21" s="31">
        <f>N21/$N$23</f>
        <v>0.35294117647058826</v>
      </c>
    </row>
    <row r="22" spans="1:15" x14ac:dyDescent="0.25">
      <c r="C22" s="57"/>
      <c r="D22" s="21"/>
      <c r="E22" s="23" t="s">
        <v>54</v>
      </c>
      <c r="F22" s="32"/>
      <c r="G22" s="33">
        <v>1</v>
      </c>
      <c r="H22" s="34">
        <v>3</v>
      </c>
      <c r="I22" s="34"/>
      <c r="J22" s="35"/>
      <c r="K22" s="19"/>
      <c r="M22" s="24" t="s">
        <v>61</v>
      </c>
      <c r="N22" s="16">
        <f>F20+F21+F22+G20+G21+H20</f>
        <v>4</v>
      </c>
      <c r="O22" s="31">
        <f>N22/$N$23</f>
        <v>0.23529411764705882</v>
      </c>
    </row>
    <row r="23" spans="1:15" x14ac:dyDescent="0.25">
      <c r="C23" s="57"/>
      <c r="D23" s="21"/>
      <c r="E23" s="23" t="s">
        <v>55</v>
      </c>
      <c r="F23" s="33"/>
      <c r="G23" s="34"/>
      <c r="H23" s="34"/>
      <c r="I23" s="35">
        <v>1</v>
      </c>
      <c r="J23" s="35">
        <v>1</v>
      </c>
      <c r="K23" s="19"/>
      <c r="M23" s="25" t="s">
        <v>48</v>
      </c>
      <c r="N23" s="11">
        <f>+SUM(N19:N22)</f>
        <v>17</v>
      </c>
      <c r="O23" s="27">
        <f>SUM(O19:O22)</f>
        <v>1</v>
      </c>
    </row>
    <row r="24" spans="1:15" x14ac:dyDescent="0.25">
      <c r="C24" s="57"/>
      <c r="D24" s="21"/>
      <c r="E24" s="23" t="s">
        <v>56</v>
      </c>
      <c r="F24" s="34"/>
      <c r="G24" s="34"/>
      <c r="H24" s="35"/>
      <c r="I24" s="35"/>
      <c r="J24" s="35"/>
      <c r="K24" s="19"/>
    </row>
    <row r="25" spans="1:15" x14ac:dyDescent="0.25">
      <c r="C25" s="18"/>
      <c r="D25" s="21"/>
      <c r="E25" s="21"/>
      <c r="F25" s="61" t="s">
        <v>57</v>
      </c>
      <c r="G25" s="61" t="s">
        <v>58</v>
      </c>
      <c r="H25" s="62" t="s">
        <v>46</v>
      </c>
      <c r="I25" s="63" t="s">
        <v>59</v>
      </c>
      <c r="J25" s="61" t="s">
        <v>60</v>
      </c>
      <c r="K25" s="19"/>
    </row>
    <row r="26" spans="1:15" x14ac:dyDescent="0.25">
      <c r="C26" s="18"/>
      <c r="D26" s="21"/>
      <c r="E26" s="21"/>
      <c r="F26" s="61"/>
      <c r="G26" s="61"/>
      <c r="H26" s="62"/>
      <c r="I26" s="63"/>
      <c r="J26" s="61"/>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69</v>
      </c>
      <c r="E30" s="67"/>
      <c r="F30" s="67"/>
      <c r="G30" s="67"/>
      <c r="H30" s="67"/>
      <c r="I30" s="67"/>
      <c r="J30" s="67"/>
      <c r="K30" s="67"/>
      <c r="L30" s="40"/>
      <c r="M30" s="40" t="s">
        <v>70</v>
      </c>
    </row>
    <row r="31" spans="1:15" x14ac:dyDescent="0.25">
      <c r="A31" s="21"/>
      <c r="D31" s="15"/>
      <c r="E31" s="36" t="s">
        <v>66</v>
      </c>
      <c r="F31" s="36"/>
      <c r="G31" s="36"/>
      <c r="H31" s="36"/>
      <c r="I31" s="36"/>
      <c r="J31" s="36"/>
      <c r="K31" s="36"/>
      <c r="M31" s="41" t="s">
        <v>71</v>
      </c>
    </row>
    <row r="32" spans="1:15" ht="28.5" customHeight="1" x14ac:dyDescent="0.25">
      <c r="D32" s="15"/>
      <c r="E32" s="68" t="s">
        <v>64</v>
      </c>
      <c r="F32" s="69"/>
      <c r="G32" s="69"/>
      <c r="H32" s="69"/>
      <c r="I32" s="69"/>
      <c r="J32" s="69"/>
      <c r="K32" s="70"/>
      <c r="M32" s="43" t="s">
        <v>72</v>
      </c>
    </row>
    <row r="33" spans="4:13" x14ac:dyDescent="0.25">
      <c r="D33" s="20"/>
      <c r="E33" s="71" t="s">
        <v>67</v>
      </c>
      <c r="F33" s="72"/>
      <c r="G33" s="72"/>
      <c r="H33" s="72"/>
      <c r="I33" s="72"/>
      <c r="J33" s="72"/>
      <c r="K33" s="73"/>
      <c r="M33" s="42" t="s">
        <v>73</v>
      </c>
    </row>
    <row r="34" spans="4:13" ht="29.25" customHeight="1" x14ac:dyDescent="0.25">
      <c r="D34" s="20"/>
      <c r="E34" s="74" t="s">
        <v>11</v>
      </c>
      <c r="F34" s="75"/>
      <c r="G34" s="75"/>
      <c r="H34" s="75"/>
      <c r="I34" s="75"/>
      <c r="J34" s="75"/>
      <c r="K34" s="76"/>
      <c r="M34" s="42" t="s">
        <v>73</v>
      </c>
    </row>
    <row r="35" spans="4:13" ht="18" customHeight="1" x14ac:dyDescent="0.25">
      <c r="D35" s="20"/>
      <c r="E35" s="71" t="s">
        <v>10</v>
      </c>
      <c r="F35" s="72"/>
      <c r="G35" s="72"/>
      <c r="H35" s="72"/>
      <c r="I35" s="72"/>
      <c r="J35" s="72"/>
      <c r="K35" s="73"/>
      <c r="M35" s="42" t="s">
        <v>73</v>
      </c>
    </row>
    <row r="36" spans="4:13" ht="30" customHeight="1" x14ac:dyDescent="0.25">
      <c r="D36" s="20"/>
      <c r="E36" s="74" t="s">
        <v>68</v>
      </c>
      <c r="F36" s="75"/>
      <c r="G36" s="75"/>
      <c r="H36" s="75"/>
      <c r="I36" s="75"/>
      <c r="J36" s="75"/>
      <c r="K36" s="76"/>
      <c r="M36" s="42" t="s">
        <v>73</v>
      </c>
    </row>
    <row r="37" spans="4:13" ht="32.25" customHeight="1" x14ac:dyDescent="0.25">
      <c r="D37" s="20"/>
      <c r="E37" s="64" t="s">
        <v>65</v>
      </c>
      <c r="F37" s="65"/>
      <c r="G37" s="65"/>
      <c r="H37" s="65"/>
      <c r="I37" s="65"/>
      <c r="J37" s="65"/>
      <c r="K37" s="66"/>
      <c r="M37" s="41" t="s">
        <v>13</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EPP e Insumos</vt:lpstr>
      <vt:lpstr>Perfil Riesgo</vt:lpstr>
      <vt:lpstr>Perfil Riesgo Internos</vt:lpstr>
      <vt:lpstr>'EPP e Insumos'!Área_de_impresión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2020-10-19T09:33:26Z</dcterms:modified>
</cp:coreProperties>
</file>