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enus\Servidor_Archivos\800_Control_Interno\auditores\zona_comun\101080101-36-08 AUDITORIA EFECTUADAS\IAI 2021\AC\1. Ene\Seg PAAC\D Acta de Cierre\"/>
    </mc:Choice>
  </mc:AlternateContent>
  <bookViews>
    <workbookView xWindow="0" yWindow="0" windowWidth="20460" windowHeight="6150" firstSheet="2" activeTab="2"/>
  </bookViews>
  <sheets>
    <sheet name="Formato de Plan" sheetId="9" state="hidden" r:id="rId1"/>
    <sheet name="Hoja2" sheetId="19" state="hidden" r:id="rId2"/>
    <sheet name="Publicación Pag Web" sheetId="21" r:id="rId3"/>
    <sheet name="Anexos" sheetId="20" state="hidden" r:id="rId4"/>
    <sheet name="Anexo 2" sheetId="23" state="hidden" r:id="rId5"/>
    <sheet name="SUB-ACT" sheetId="18" state="hidden" r:id="rId6"/>
    <sheet name="Gráficos" sheetId="22" state="hidden" r:id="rId7"/>
    <sheet name="Cumplimiento" sheetId="1" state="hidden" r:id="rId8"/>
  </sheets>
  <definedNames>
    <definedName name="_xlnm._FilterDatabase" localSheetId="2" hidden="1">'Publicación Pag Web'!$A$14:$L$42</definedName>
    <definedName name="_xlnm.Print_Area" localSheetId="7">Cumplimiento!$A$1:$K$141</definedName>
    <definedName name="_xlnm.Print_Area" localSheetId="2">'Publicación Pag Web'!$A$1:$R$42</definedName>
    <definedName name="JR_PAGE_ANCHOR_0_1" localSheetId="7">Cumplimiento!#REF!</definedName>
    <definedName name="JR_PAGE_ANCHOR_0_1" localSheetId="0">'Formato de Plan'!#REF!</definedName>
    <definedName name="_xlnm.Print_Titles" localSheetId="7">Cumplimiento!$1:$6</definedName>
    <definedName name="_xlnm.Print_Titles" localSheetId="0">'Formato de Plan'!$1:$9</definedName>
    <definedName name="_xlnm.Print_Titles" localSheetId="2">'Publicación Pag Web'!$1:$14</definedName>
  </definedNames>
  <calcPr calcId="162913"/>
  <pivotCaches>
    <pivotCache cacheId="7" r:id="rId9"/>
  </pivotCaches>
</workbook>
</file>

<file path=xl/calcChain.xml><?xml version="1.0" encoding="utf-8"?>
<calcChain xmlns="http://schemas.openxmlformats.org/spreadsheetml/2006/main">
  <c r="E21" i="18" l="1"/>
  <c r="F21" i="18"/>
  <c r="K30" i="1" l="1"/>
  <c r="K18" i="21"/>
  <c r="K19" i="21"/>
  <c r="K40" i="21"/>
  <c r="D21" i="18" l="1"/>
  <c r="J113" i="1" l="1"/>
  <c r="K66" i="1"/>
  <c r="K38" i="1"/>
  <c r="J83" i="1"/>
  <c r="J56" i="1"/>
  <c r="K53" i="1" s="1"/>
  <c r="I56" i="1"/>
  <c r="J122" i="1"/>
  <c r="J120" i="1"/>
  <c r="J82" i="1"/>
  <c r="I83" i="1"/>
  <c r="I82" i="1"/>
  <c r="I57" i="1"/>
  <c r="J57" i="1"/>
  <c r="J140" i="1"/>
  <c r="K137" i="1" s="1"/>
  <c r="J135" i="1"/>
  <c r="K132" i="1" s="1"/>
  <c r="J130" i="1"/>
  <c r="K127" i="1" s="1"/>
  <c r="J114" i="1"/>
  <c r="K110" i="1" s="1"/>
  <c r="J48" i="1"/>
  <c r="K45" i="1" s="1"/>
  <c r="J28" i="1"/>
  <c r="J27" i="1"/>
  <c r="J22" i="1"/>
  <c r="K19" i="1" s="1"/>
  <c r="J14" i="1"/>
  <c r="K11" i="1" s="1"/>
  <c r="J75" i="1"/>
  <c r="J74" i="1"/>
  <c r="J94" i="1"/>
  <c r="J103" i="1"/>
  <c r="K97" i="1" s="1"/>
  <c r="J93" i="1"/>
  <c r="J92" i="1"/>
  <c r="J63" i="1"/>
  <c r="K59" i="1" s="1"/>
  <c r="J62" i="1"/>
  <c r="J36" i="1"/>
  <c r="J90" i="1"/>
  <c r="K87" i="1" s="1"/>
  <c r="J91" i="1"/>
  <c r="J33" i="1"/>
  <c r="J34" i="1"/>
  <c r="J119" i="1"/>
  <c r="K24" i="1" l="1"/>
  <c r="K78" i="1"/>
  <c r="K1" i="1" s="1"/>
  <c r="K116" i="1"/>
  <c r="K71" i="1"/>
</calcChain>
</file>

<file path=xl/comments1.xml><?xml version="1.0" encoding="utf-8"?>
<comments xmlns="http://schemas.openxmlformats.org/spreadsheetml/2006/main">
  <authors>
    <author>jenrique</author>
    <author>Giraldo Leiton Lida Imelda</author>
  </authors>
  <commentList>
    <comment ref="P1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text>
        <r>
          <rPr>
            <b/>
            <sz val="12"/>
            <color indexed="81"/>
            <rFont val="Tahoma"/>
            <family val="2"/>
          </rPr>
          <t>OAP:</t>
        </r>
        <r>
          <rPr>
            <sz val="12"/>
            <color indexed="81"/>
            <rFont val="Tahoma"/>
            <family val="2"/>
          </rPr>
          <t xml:space="preserve">
Digite :
Mes/Día/Ano</t>
        </r>
      </text>
    </comment>
    <comment ref="J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text>
        <r>
          <rPr>
            <b/>
            <sz val="12"/>
            <color indexed="81"/>
            <rFont val="Tahoma"/>
            <family val="2"/>
          </rPr>
          <t>OAP:</t>
        </r>
        <r>
          <rPr>
            <sz val="12"/>
            <color indexed="81"/>
            <rFont val="Tahoma"/>
            <family val="2"/>
          </rPr>
          <t xml:space="preserve">
Digite :
Mes/Día/Ano</t>
        </r>
      </text>
    </comment>
    <comment ref="J2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text>
        <r>
          <rPr>
            <b/>
            <sz val="12"/>
            <color indexed="81"/>
            <rFont val="Tahoma"/>
            <family val="2"/>
          </rPr>
          <t>OAP:</t>
        </r>
        <r>
          <rPr>
            <sz val="12"/>
            <color indexed="81"/>
            <rFont val="Tahoma"/>
            <family val="2"/>
          </rPr>
          <t xml:space="preserve">
Digite :
Mes/Día/Ano</t>
        </r>
      </text>
    </comment>
    <comment ref="J3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text>
        <r>
          <rPr>
            <b/>
            <sz val="12"/>
            <color indexed="81"/>
            <rFont val="Tahoma"/>
            <family val="2"/>
          </rPr>
          <t>OAP:</t>
        </r>
        <r>
          <rPr>
            <sz val="12"/>
            <color indexed="81"/>
            <rFont val="Tahoma"/>
            <family val="2"/>
          </rPr>
          <t xml:space="preserve">
Digite :
Mes/Día/Ano</t>
        </r>
      </text>
    </comment>
    <comment ref="J4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text>
        <r>
          <rPr>
            <b/>
            <sz val="12"/>
            <color indexed="81"/>
            <rFont val="Tahoma"/>
            <family val="2"/>
          </rPr>
          <t>OAP:</t>
        </r>
        <r>
          <rPr>
            <sz val="12"/>
            <color indexed="81"/>
            <rFont val="Tahoma"/>
            <family val="2"/>
          </rPr>
          <t xml:space="preserve">
Digite :
Mes/Día/Ano</t>
        </r>
      </text>
    </comment>
    <comment ref="J4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text>
        <r>
          <rPr>
            <b/>
            <sz val="12"/>
            <color indexed="81"/>
            <rFont val="Tahoma"/>
            <family val="2"/>
          </rPr>
          <t>OAP:</t>
        </r>
        <r>
          <rPr>
            <sz val="12"/>
            <color indexed="81"/>
            <rFont val="Tahoma"/>
            <family val="2"/>
          </rPr>
          <t xml:space="preserve">
Digite :
Mes/Día/Ano</t>
        </r>
      </text>
    </comment>
    <comment ref="J5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text>
        <r>
          <rPr>
            <b/>
            <sz val="12"/>
            <color indexed="81"/>
            <rFont val="Tahoma"/>
            <family val="2"/>
          </rPr>
          <t>OAP:</t>
        </r>
        <r>
          <rPr>
            <sz val="12"/>
            <color indexed="81"/>
            <rFont val="Tahoma"/>
            <family val="2"/>
          </rPr>
          <t xml:space="preserve">
Digite :
Mes/Día/Ano</t>
        </r>
      </text>
    </comment>
    <comment ref="J5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text>
        <r>
          <rPr>
            <b/>
            <sz val="12"/>
            <color indexed="81"/>
            <rFont val="Tahoma"/>
            <family val="2"/>
          </rPr>
          <t>OAP:</t>
        </r>
        <r>
          <rPr>
            <sz val="12"/>
            <color indexed="81"/>
            <rFont val="Tahoma"/>
            <family val="2"/>
          </rPr>
          <t xml:space="preserve">
Digite :
Mes/Día/Ano</t>
        </r>
      </text>
    </comment>
    <comment ref="J6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text>
        <r>
          <rPr>
            <b/>
            <sz val="12"/>
            <color indexed="81"/>
            <rFont val="Tahoma"/>
            <family val="2"/>
          </rPr>
          <t>OAP:</t>
        </r>
        <r>
          <rPr>
            <sz val="12"/>
            <color indexed="81"/>
            <rFont val="Tahoma"/>
            <family val="2"/>
          </rPr>
          <t xml:space="preserve">
Digite :
Mes/Día/Ano</t>
        </r>
      </text>
    </comment>
    <comment ref="J71"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text>
        <r>
          <rPr>
            <b/>
            <sz val="12"/>
            <color indexed="81"/>
            <rFont val="Tahoma"/>
            <family val="2"/>
          </rPr>
          <t>OAP:</t>
        </r>
        <r>
          <rPr>
            <sz val="12"/>
            <color indexed="81"/>
            <rFont val="Tahoma"/>
            <family val="2"/>
          </rPr>
          <t xml:space="preserve">
Digite :
Mes/Día/Ano</t>
        </r>
      </text>
    </comment>
    <comment ref="J7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text>
        <r>
          <rPr>
            <b/>
            <sz val="12"/>
            <color indexed="81"/>
            <rFont val="Tahoma"/>
            <family val="2"/>
          </rPr>
          <t>OAP:</t>
        </r>
        <r>
          <rPr>
            <sz val="12"/>
            <color indexed="81"/>
            <rFont val="Tahoma"/>
            <family val="2"/>
          </rPr>
          <t xml:space="preserve">
Digite :
Mes/Día/Ano</t>
        </r>
      </text>
    </comment>
    <comment ref="J8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text>
        <r>
          <rPr>
            <b/>
            <sz val="12"/>
            <color indexed="81"/>
            <rFont val="Tahoma"/>
            <family val="2"/>
          </rPr>
          <t>OAP:</t>
        </r>
        <r>
          <rPr>
            <sz val="12"/>
            <color indexed="81"/>
            <rFont val="Tahoma"/>
            <family val="2"/>
          </rPr>
          <t xml:space="preserve">
Digite :
Mes/Día/Ano</t>
        </r>
      </text>
    </comment>
    <comment ref="N85" authorId="1" shapeId="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text>
        <r>
          <rPr>
            <b/>
            <sz val="12"/>
            <color indexed="81"/>
            <rFont val="Tahoma"/>
            <family val="2"/>
          </rPr>
          <t>OAP:</t>
        </r>
        <r>
          <rPr>
            <sz val="12"/>
            <color indexed="81"/>
            <rFont val="Tahoma"/>
            <family val="2"/>
          </rPr>
          <t xml:space="preserve">
Digite :
Mes/Día/Ano</t>
        </r>
      </text>
    </comment>
    <comment ref="J9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text>
        <r>
          <rPr>
            <b/>
            <sz val="12"/>
            <color indexed="81"/>
            <rFont val="Tahoma"/>
            <family val="2"/>
          </rPr>
          <t>OAP:</t>
        </r>
        <r>
          <rPr>
            <sz val="12"/>
            <color indexed="81"/>
            <rFont val="Tahoma"/>
            <family val="2"/>
          </rPr>
          <t xml:space="preserve">
Digite :
Mes/Día/Ano</t>
        </r>
      </text>
    </comment>
    <comment ref="J103"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text>
        <r>
          <rPr>
            <b/>
            <sz val="12"/>
            <color indexed="81"/>
            <rFont val="Tahoma"/>
            <family val="2"/>
          </rPr>
          <t>OAP:</t>
        </r>
        <r>
          <rPr>
            <sz val="12"/>
            <color indexed="81"/>
            <rFont val="Tahoma"/>
            <family val="2"/>
          </rPr>
          <t xml:space="preserve">
Digite :
Mes/Día/Ano</t>
        </r>
      </text>
    </comment>
    <comment ref="P108"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text>
        <r>
          <rPr>
            <b/>
            <sz val="12"/>
            <color indexed="81"/>
            <rFont val="Tahoma"/>
            <family val="2"/>
          </rPr>
          <t>OAP:</t>
        </r>
        <r>
          <rPr>
            <sz val="12"/>
            <color indexed="81"/>
            <rFont val="Tahoma"/>
            <family val="2"/>
          </rPr>
          <t xml:space="preserve">
Digite :
Mes/Día/Ano</t>
        </r>
      </text>
    </comment>
    <comment ref="J11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text>
        <r>
          <rPr>
            <b/>
            <sz val="12"/>
            <color indexed="81"/>
            <rFont val="Tahoma"/>
            <family val="2"/>
          </rPr>
          <t>OAP:</t>
        </r>
        <r>
          <rPr>
            <sz val="12"/>
            <color indexed="81"/>
            <rFont val="Tahoma"/>
            <family val="2"/>
          </rPr>
          <t xml:space="preserve">
Digite :
Mes/Día/Ano</t>
        </r>
      </text>
    </comment>
    <comment ref="J11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text>
        <r>
          <rPr>
            <b/>
            <sz val="12"/>
            <color indexed="81"/>
            <rFont val="Tahoma"/>
            <family val="2"/>
          </rPr>
          <t>OAP:</t>
        </r>
        <r>
          <rPr>
            <sz val="12"/>
            <color indexed="81"/>
            <rFont val="Tahoma"/>
            <family val="2"/>
          </rPr>
          <t xml:space="preserve">
Digite :
Mes/Día/Ano</t>
        </r>
      </text>
    </comment>
    <comment ref="J1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text>
        <r>
          <rPr>
            <b/>
            <sz val="12"/>
            <color indexed="81"/>
            <rFont val="Tahoma"/>
            <family val="2"/>
          </rPr>
          <t>OAP:</t>
        </r>
        <r>
          <rPr>
            <sz val="12"/>
            <color indexed="81"/>
            <rFont val="Tahoma"/>
            <family val="2"/>
          </rPr>
          <t xml:space="preserve">
Digite :
Mes/Día/Ano</t>
        </r>
      </text>
    </comment>
    <comment ref="P12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text>
        <r>
          <rPr>
            <b/>
            <sz val="12"/>
            <color indexed="81"/>
            <rFont val="Tahoma"/>
            <family val="2"/>
          </rPr>
          <t>OAP:</t>
        </r>
        <r>
          <rPr>
            <sz val="12"/>
            <color indexed="81"/>
            <rFont val="Tahoma"/>
            <family val="2"/>
          </rPr>
          <t xml:space="preserve">
Digite :
Mes/Día/Ano</t>
        </r>
      </text>
    </comment>
  </commentList>
</comments>
</file>

<file path=xl/comments2.xml><?xml version="1.0" encoding="utf-8"?>
<comments xmlns="http://schemas.openxmlformats.org/spreadsheetml/2006/main">
  <authors>
    <author>jenrique</author>
  </authors>
  <commentList>
    <comment ref="E13" authorId="0" shapeId="0">
      <text>
        <r>
          <rPr>
            <b/>
            <sz val="11"/>
            <color indexed="81"/>
            <rFont val="Tahoma"/>
            <family val="2"/>
          </rPr>
          <t xml:space="preserve">OAP
</t>
        </r>
        <r>
          <rPr>
            <sz val="11"/>
            <color indexed="81"/>
            <rFont val="Tahoma"/>
            <family val="2"/>
          </rPr>
          <t>Coloque para cada actividad peso 1</t>
        </r>
        <r>
          <rPr>
            <sz val="9"/>
            <color indexed="81"/>
            <rFont val="Tahoma"/>
            <family val="2"/>
          </rPr>
          <t xml:space="preserve">
</t>
        </r>
      </text>
    </comment>
  </commentList>
</comments>
</file>

<file path=xl/sharedStrings.xml><?xml version="1.0" encoding="utf-8"?>
<sst xmlns="http://schemas.openxmlformats.org/spreadsheetml/2006/main" count="1341" uniqueCount="712">
  <si>
    <r>
      <t xml:space="preserve">Se cumplió con el 100% de la actividad programada para el segundo trimestre. 
</t>
    </r>
    <r>
      <rPr>
        <sz val="14"/>
        <rFont val="Arial"/>
        <family val="2"/>
      </rPr>
      <t xml:space="preserve">Para el segundo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87% de lo planeado según la información reportada.
</t>
    </r>
    <r>
      <rPr>
        <b/>
        <sz val="14"/>
        <rFont val="Arial"/>
        <family val="2"/>
      </rPr>
      <t xml:space="preserve">
Anexo 5: Carpeta Estrategia 5,4</t>
    </r>
  </si>
  <si>
    <r>
      <rPr>
        <b/>
        <sz val="14"/>
        <rFont val="Arial"/>
        <family val="2"/>
      </rPr>
      <t xml:space="preserve">Se cumplió con el 100% de la actividad programada para el primer trimestre. </t>
    </r>
    <r>
      <rPr>
        <sz val="14"/>
        <rFont val="Arial"/>
        <family val="2"/>
      </rPr>
      <t xml:space="preserve">
Durante el primer trimestre2015, se realizó la publicación en la página de SECOP el plan de compras vigencia 2015.
Adicionalmente se solicitó mediante memorando a todas las áreas de la entidad los avances en el plan de compras durante el primer trimestre de 2015, de acuerdo a cada uno de los rubros asignados, para que posteriormente esta dirección pueda realizar el seguimiento de los bienes adquiridos durante el periodo analizado.
</t>
    </r>
    <r>
      <rPr>
        <b/>
        <sz val="14"/>
        <rFont val="Arial"/>
        <family val="2"/>
      </rPr>
      <t>Anexo 5: Carpeta Estrategia 5,3</t>
    </r>
  </si>
  <si>
    <t>Seguimiento al Plan de Compras de la Entidad vigencia 2015</t>
  </si>
  <si>
    <t>% de Avance Acumulado</t>
  </si>
  <si>
    <t>% de Avance Programado</t>
  </si>
  <si>
    <t>Seguimiento Segundo Trimestre</t>
  </si>
  <si>
    <t xml:space="preserve">Seguimiento </t>
  </si>
  <si>
    <t>Peso</t>
  </si>
  <si>
    <t>Descripción</t>
  </si>
  <si>
    <t>Nombre de Tarea</t>
  </si>
  <si>
    <t>Adecuada ejecución del  Plan de compras</t>
  </si>
  <si>
    <t>Sub - Sub Categoría No 1.5.4</t>
  </si>
  <si>
    <r>
      <t xml:space="preserve">Se cumplió con el xx% de la actividad programada para el segundo trimestre. 
</t>
    </r>
    <r>
      <rPr>
        <sz val="14"/>
        <rFont val="Arial"/>
        <family val="2"/>
      </rPr>
      <t xml:space="preserve">El presupuesto de gastos de inversión de Fiduprevisora S.A. al cierre del segundo trimestre de 2015 presenta una ejecución acumulada del 29,34%  frente al presupuesto de inversión aprobado para la vigencia 2015, respecto los CRP´s emitidos,  así:
$1.949.379.300,94 (CRP¨s Inversión)
$6.644.725.837,66 (Ppto Inversión)
</t>
    </r>
    <r>
      <rPr>
        <b/>
        <sz val="14"/>
        <rFont val="Arial"/>
        <family val="2"/>
      </rPr>
      <t xml:space="preserve">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</si>
  <si>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inversión de Fiduprevisora Sayal cierre del primer trimestre de 2015 presenta una ejecución acumulada del 8,25%  frente al presupuesto de inversión aprobado para la vigencia 2015, respecto los CRP´s emitidos,  así:
$548.025.620,48 (CRP¨s Inversión)
$6.644.725.837,66 (Ppto Inversión)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</si>
  <si>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de Inversión  presupuestados de la Entidad vigencia 2015.</t>
  </si>
  <si>
    <t xml:space="preserve"> Adecuada ejecución de los Proyectos de Inversión.</t>
  </si>
  <si>
    <t>Sub - Sub Categoría No 1.5.3</t>
  </si>
  <si>
    <r>
      <t xml:space="preserve">Se cumplió con el 100% de la actividad programada para el segundo trimestre. 
</t>
    </r>
    <r>
      <rPr>
        <sz val="14"/>
        <rFont val="Arial"/>
        <family val="2"/>
      </rPr>
      <t xml:space="preserve">El presupuesto de gastos de Fiduprevisora S.A. al cierre del segundo trimestre de 2015 presenta una ejecución acumulada del 46,79%  frente al presupuesto aprobado para la vigencia 2015, respecto los CRP´s emitidos,  así:
 $45.098.845.985,12 (CRP´s)
$96.392.501.692,41  (Ppto Gtos)
</t>
    </r>
    <r>
      <rPr>
        <b/>
        <sz val="14"/>
        <rFont val="Arial"/>
        <family val="2"/>
      </rPr>
      <t xml:space="preserve">
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</si>
  <si>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Fiduprevisora Sayal cierre del primer trimestre de 2015 presenta una ejecución acumulada del 17,05%  frente al presupuesto aprobado para la vigencia 2015, respecto los CRP´s emitidos,  así:
$16.436.654.757,05 (CRP´s)
$96.392.502.290,01  (Ppto Gtos)
Los gastos más representativos que han presentado  ejecución son:
- Gastos de personal
- Gastos generales
- Mantenimiento y reparaciones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</si>
  <si>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presupuestados de la Entidad vigencia 2015.</t>
  </si>
  <si>
    <t xml:space="preserve">Adecuada  Programación y Ejecución Presupuestal.
</t>
  </si>
  <si>
    <t>Sub - Sub Categoría No 1.5.2</t>
  </si>
  <si>
    <t>1.5 GESTIÓN FINANCIERA</t>
  </si>
  <si>
    <t>Sub Categoría No.</t>
  </si>
  <si>
    <t>NO APLICA SEGUIMIENTO PARA ESTE PERIODO</t>
  </si>
  <si>
    <t>Ejecución del Cronograma de Transferencias Documentales</t>
  </si>
  <si>
    <t>Transferencias Documentales</t>
  </si>
  <si>
    <t>Supervisión del outsourcing de administración documental en el segundo semestre de 2015.</t>
  </si>
  <si>
    <r>
      <t xml:space="preserve">Se cumplió con el 100% de la actividad programada para el segundo trimestre. 
</t>
    </r>
    <r>
      <rPr>
        <sz val="14"/>
        <rFont val="Arial"/>
        <family val="2"/>
      </rPr>
      <t xml:space="preserve">Se presento al Comité Institucional  la actualización de las TRD  las cuales pasaron de 30 a 38 estas se encuentra aprobadas por dicho órgano . Lo anterior obedeciendo a factores tales como la ceración de nuevas dependencias y la entrada de nuevos aplicativos de software. Estas tienen el visto bueno de los jefes de dependencia correspondientes.
</t>
    </r>
    <r>
      <rPr>
        <b/>
        <sz val="14"/>
        <rFont val="Arial"/>
        <family val="2"/>
      </rPr>
      <t>Anexo 4: Carpeta Estrategia 4,6</t>
    </r>
    <r>
      <rPr>
        <sz val="14"/>
        <rFont val="Arial"/>
        <family val="2"/>
      </rPr>
      <t xml:space="preserve"> 
Presentación TRD  Comité Desarrollo Administrativo
</t>
    </r>
  </si>
  <si>
    <r>
      <rPr>
        <b/>
        <sz val="14"/>
        <color indexed="8"/>
        <rFont val="Arial"/>
        <family val="2"/>
      </rPr>
      <t xml:space="preserve">Se cumplió con el 100% de la actividad programada para el primer trimestre. </t>
    </r>
    <r>
      <rPr>
        <sz val="14"/>
        <color indexed="8"/>
        <rFont val="Arial"/>
        <family val="2"/>
      </rPr>
      <t xml:space="preserve">
El  27 de marzo, se enviaron las Tablas de Retención Documental TRD para validación de cada uno de los jefes de dependencia, ajustado al plan de acción para su actualización. 
</t>
    </r>
    <r>
      <rPr>
        <b/>
        <sz val="14"/>
        <color indexed="8"/>
        <rFont val="Arial"/>
        <family val="2"/>
      </rPr>
      <t xml:space="preserve">Anexo 4: Carpeta Estrategia 4,6
</t>
    </r>
    <r>
      <rPr>
        <sz val="14"/>
        <color indexed="8"/>
        <rFont val="Arial"/>
        <family val="2"/>
      </rPr>
      <t>* TRD.pdf</t>
    </r>
    <r>
      <rPr>
        <b/>
        <sz val="14"/>
        <color indexed="8"/>
        <rFont val="Arial"/>
        <family val="2"/>
      </rPr>
      <t xml:space="preserve">
</t>
    </r>
  </si>
  <si>
    <t>Actualización de las tablas de retención documental de la entidad.</t>
  </si>
  <si>
    <t>Propender por la creación, organización, conservación, consulta y custodia de los documentos producidos por las Entidades de Sector Hacienda</t>
  </si>
  <si>
    <t>Sub - Sub Categoría No 1.4.6</t>
  </si>
  <si>
    <r>
      <t xml:space="preserve">Se cumplió con el 100% de la actividad programada para el segundo trimestre. 
</t>
    </r>
    <r>
      <rPr>
        <sz val="14"/>
        <rFont val="Arial"/>
        <family val="2"/>
      </rPr>
      <t xml:space="preserve">
*Se publicó en el home la información más relevante del pago reprogramaciones  de interés a las cesantías 2014.
• Se realizó la actualización de los banner de la sesión de intereses a las cesantías.
• Se actualizo la sesión de cesantías, donde se realizó cargue de las nóminas de cesantías pagas en la Primera y segunda semana de Abril. 
• Se publicó la información correspondiente al pago de la primera nómina de interés a las cesantías 2015, de acuerdo a las entidades bancarias.
• Se publicó la información correspondiente al pago de la segunda nómina de interés a las cesantías 2015, de las cuentas que fueron de reprogramadas en pago por inconsistencias en los datos de la entidad bancaria.
• Se actualizó la sesión de Servicios de Salud, pagos de capacitación, Pagos Autorizados a los Contratistas de Servicios de Salud de la Licitación Pública FNPSM003- 2011 y Selección Abreviada FNPSM 001 de 2012, archivo de la información a corte 30 de abril  2015.
</t>
    </r>
    <r>
      <rPr>
        <b/>
        <sz val="14"/>
        <rFont val="Arial"/>
        <family val="2"/>
      </rPr>
      <t xml:space="preserve">Anexo 4: Carpeta Estrategia 4,3
</t>
    </r>
    <r>
      <rPr>
        <sz val="14"/>
        <rFont val="Arial"/>
        <family val="2"/>
      </rPr>
      <t xml:space="preserve">*Carpeta - Boletines Somos
*Carpeta - Piezas de Comunicación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</si>
  <si>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Dirección de Mercadeo y Servicio al Cliente  se actualizó periódicamente la información que es publicada en todos los canales externos de comunicación, de acuerdo a las actividades programadas. Se envía información mensual a través de los diferentes canales de comunicación, esto, con el fin de ampliar la interacción con los ciudadanos. Se respondieron oportunamente los diferentes mensajes y solicitudes que se realizaron a través de Redes Sociales. Se actualizo de forma permanente la pagina web de Fiduprevisora y Fomag. 
</t>
    </r>
    <r>
      <rPr>
        <b/>
        <sz val="14"/>
        <color indexed="8"/>
        <rFont val="Arial"/>
        <family val="2"/>
      </rPr>
      <t xml:space="preserve">Anexo 4: Carpeta Estrategia 4,3
</t>
    </r>
    <r>
      <rPr>
        <sz val="14"/>
        <color indexed="8"/>
        <rFont val="Arial"/>
        <family val="2"/>
      </rPr>
      <t>* Actualizaciones Pág. Web.zip</t>
    </r>
    <r>
      <rPr>
        <b/>
        <sz val="14"/>
        <color indexed="8"/>
        <rFont val="Arial"/>
        <family val="2"/>
      </rPr>
      <t xml:space="preserve">
</t>
    </r>
  </si>
  <si>
    <t xml:space="preserve">Actualización de información y contenidos de interés para  la participación ciudadana. </t>
  </si>
  <si>
    <t xml:space="preserve">Durante el primer trimestre no se han sido recibido los resultados del FURAG, sin embargo la Dirección de Mercadeo y Servicio al Cliente sigue lineamientos de gobierno en línea en las comunicaciones de la entidad. </t>
  </si>
  <si>
    <t xml:space="preserve">Realizar un plan de acción basado en los resultados del FURAG para los lineamientos de Gobierno en Línea  </t>
  </si>
  <si>
    <t>Fortalecer y mantener la Política de GEL al interior de las entidades</t>
  </si>
  <si>
    <t>Sub - Sub Categoría No 1.4.3</t>
  </si>
  <si>
    <r>
      <t xml:space="preserve">
</t>
    </r>
    <r>
      <rPr>
        <sz val="14"/>
        <rFont val="Arial"/>
        <family val="2"/>
      </rPr>
      <t>Se programó la ejecución de la auditoría el 5 de agosto de 2015.</t>
    </r>
  </si>
  <si>
    <t xml:space="preserve">Realizar Auditoría interna </t>
  </si>
  <si>
    <t>Revisión del Mapa de riesgos en seguridad de la información.</t>
  </si>
  <si>
    <t>Durante el Bimestre a rendir no se encuentra programada el Análisis de vulnerabilidades, se programó la ejecución para el mes de septiembre de 2015</t>
  </si>
  <si>
    <t xml:space="preserve">Llevar a cabo el Análisis de vulnerabilidades </t>
  </si>
  <si>
    <r>
      <t xml:space="preserve">Se cumplió el 100% de la actividad programada para el cuarto trimestre. 
</t>
    </r>
    <r>
      <rPr>
        <sz val="14"/>
        <color indexed="8"/>
        <rFont val="Arial"/>
        <family val="2"/>
      </rPr>
      <t xml:space="preserve">Durante el trimestre se realizaron cuatro charlas de sensibilización en temas de Gestión Ambiental, Seguridad de la Información y Continuidad de Negocio. Adicionalmente, se llevaron a cabo las capacitaciones programadas, de acuerdo con el Plan de Capacitación establecido en la Oficina de Calidad 2014, tendientes a fortalecer la cultura y conocimientos del Sistema Integrado de Gestión – Sistema de Gestión de la Calidad.  Igualmente se ejecutaron las inducciones a los funcionarios en la temática SGC cumpliendo con la programación de la Gerencia Administrativa - Dirección de Recursos Humanos.
</t>
    </r>
    <r>
      <rPr>
        <b/>
        <sz val="14"/>
        <color indexed="8"/>
        <rFont val="Arial"/>
        <family val="2"/>
      </rPr>
      <t xml:space="preserve">
Anexo 4: Carpeta Estrategia 4.2
Capacitaciones  - Asistencia - Of Calidad
</t>
    </r>
    <r>
      <rPr>
        <sz val="14"/>
        <color indexed="8"/>
        <rFont val="Arial"/>
        <family val="2"/>
      </rPr>
      <t>1. Nueva versión de MECI  - Docente Capacitador  ICONTEC.   
2. Asesoría, acompañamiento y capacitación en la gestión de Hallazgos, SNC, caracterización de procesos.
3. Conocimiento Aplicativo Isolución y los Módulos respectivos
4. Asesoría y Monitoreo en la Gestión de Hallazgos (Planes de Mejoramiento)
5. Asesoría en la gestión de hallazgos, revisión caracterización y SNC
6. Asesoría en la gestión de hallazgos, apoyo en la definición planes de acción.
7. Entrenamiento cruzado parametrización Isolución
8. Capacitación Acciones Correctivas, Acciones preventivas, SNC, Análisis de Causas, plan de acción.
9. Mesa de Trabajo; Acción Preventiva y orientación para la actualización instructivo 
10. Asesoría en la gestión de hallazgos, revisión caracterización y SNC.
11. Control de Documentos y Uniformidad de la Documentación
12. Conocimiento y fortalecimiento del SGC 
13. Gestión Contractual
14. Divulgación y sensibilización para la construcción y documentación de la caracterización de procesos.
15. Proceso de Auditoria
16. Preparación Auditoría Externa: SIG:SGC Y SGA
17. Preparación de Auditoría Externa  - Sensibilización  Entrega de Tarjetas de Calidad – SIG.
18. Capacitación de Indicadores de Gestión y Hallazgos</t>
    </r>
    <r>
      <rPr>
        <b/>
        <sz val="14"/>
        <color indexed="8"/>
        <rFont val="Arial"/>
        <family val="2"/>
      </rPr>
      <t xml:space="preserve">
Capacitaciones  - Ambiental</t>
    </r>
    <r>
      <rPr>
        <sz val="14"/>
        <color indexed="8"/>
        <rFont val="Arial"/>
        <family val="2"/>
      </rPr>
      <t xml:space="preserve">
En el segundo trimestre del presente año, se  realizaron 02 capacitaciones dirigidas a los Responsables Ambientales de todas las Regionales, acerca de Evaluación de Requisitos Legales Ambientales aplicables a Fiduprevisora y 01 capacitación sobre Manejo Seguro de Sustancias Químicas dirigido al Personal de Servicios Generales de la Entidad y capacitaciones de inducción dirigido al personal nuevo de la entidad.</t>
    </r>
  </si>
  <si>
    <r>
      <rPr>
        <b/>
        <sz val="14"/>
        <color indexed="8"/>
        <rFont val="Arial"/>
        <family val="2"/>
      </rPr>
      <t>Se cumplió el 100% de la actividad programada para el primer trimestre.</t>
    </r>
    <r>
      <rPr>
        <sz val="14"/>
        <color indexed="8"/>
        <rFont val="Arial"/>
        <family val="2"/>
      </rPr>
      <t xml:space="preserve">
</t>
    </r>
    <r>
      <rPr>
        <sz val="14"/>
        <color indexed="10"/>
        <rFont val="Arial"/>
        <family val="2"/>
      </rPr>
      <t xml:space="preserve">
</t>
    </r>
    <r>
      <rPr>
        <sz val="14"/>
        <rFont val="Arial"/>
        <family val="2"/>
      </rPr>
      <t>Durante el  primer trimestre se realizaron las</t>
    </r>
    <r>
      <rPr>
        <sz val="14"/>
        <color indexed="8"/>
        <rFont val="Arial"/>
        <family val="2"/>
      </rPr>
      <t xml:space="preserve"> capacitaciones programadas, de acuerdo con el Plan de Capacitación establecido para el año 2015, tendientes a fortalecer la cultura y conocimientos del Sistema Integrado de Gestión.  Igualmente se ejecutaron las inducciones a los funcionarios en la temática SGC cumpliendo con la programación de la Gerencia Administrativa - Dirección de Recursos Humanos.
</t>
    </r>
    <r>
      <rPr>
        <b/>
        <sz val="14"/>
        <color indexed="8"/>
        <rFont val="Arial"/>
        <family val="2"/>
      </rPr>
      <t xml:space="preserve">Capacitaciones  - Sensibilización
</t>
    </r>
    <r>
      <rPr>
        <sz val="14"/>
        <color indexed="8"/>
        <rFont val="Arial"/>
        <family val="2"/>
      </rPr>
      <t xml:space="preserve">
1. Conocimiento de funciones – Ofi. de Calidad
2. Registro y conocimiento de hallazgos - Ofi. de Calidad
3. Gestión de Indicadores - Ofi. de Calidad
1. Radicación de comunicaciones en el aplicativo ORFEO
2. Caracterizaciones en la plantilla del aplicativo Isolución
3. ISO 27001 - Seguridad de la Información (Nueva versión)
4. Charla virtual: Modulo documentación del aplicativo Isolución
5. Riesgo Operativo, consulta en el  aplicativo CERO
6. Charla virtual: Modulo Indicadores del aplicativo Isolución
7. Registro actas de comités primarios
8. Charla virtual: Modulo Mejoramiento del aplicativo Isolución
9. Parametrización alterar no conformidades  y AP en el aplicativo Isolución
10. Calculo de indicadores, gestión de hallazgos, AC, AP y Helpdesk
11. Acciones Correctivas, Acciones Preventivas, Servicios No Conformes
12. Redacción de hallazgos de autocontrol y registro en Isolución
13. Charla virtual: Gestión de auditorías
14. Líderes de procesos
15. Codificación de procesos y documentación del SIG
16. MECI nueva versión
17. Revisión por la Dirección
18. Microsoft Visio
19. </t>
    </r>
    <r>
      <rPr>
        <sz val="14"/>
        <rFont val="Arial"/>
        <family val="2"/>
      </rPr>
      <t xml:space="preserve">Publicaciones ambientales 
20. Inducción </t>
    </r>
    <r>
      <rPr>
        <sz val="14"/>
        <color indexed="10"/>
        <rFont val="Arial"/>
        <family val="2"/>
      </rPr>
      <t xml:space="preserve">
</t>
    </r>
    <r>
      <rPr>
        <b/>
        <sz val="14"/>
        <rFont val="Arial"/>
        <family val="2"/>
      </rPr>
      <t>Anexo 4: Carpeta Estrategia 4,2</t>
    </r>
    <r>
      <rPr>
        <sz val="14"/>
        <rFont val="Arial"/>
        <family val="2"/>
      </rPr>
      <t xml:space="preserve">
*Capacitación SIG.zip</t>
    </r>
    <r>
      <rPr>
        <sz val="14"/>
        <color indexed="10"/>
        <rFont val="Arial"/>
        <family val="2"/>
      </rPr>
      <t xml:space="preserve">
</t>
    </r>
  </si>
  <si>
    <t>Sensibilización y capacitación del Sistema Integrado de Gestión.</t>
  </si>
  <si>
    <t>Realizar auditoría  Externa para la 27001</t>
  </si>
  <si>
    <r>
      <t xml:space="preserve">Se cumplió con el 100% de la actividad programada para el segundo trimestre. 
</t>
    </r>
    <r>
      <rPr>
        <sz val="14"/>
        <rFont val="Arial"/>
        <family val="2"/>
      </rPr>
      <t xml:space="preserve">
En los días  del 22 al 24 del mes de Junio del presente año, se llevó la ejecución de la auditoría externa por parte del ICONTEC para la recertificación del Sistema de Gestión Ambiental Norma ISO 14001:2004 e ISO 9001:2008 y NTCGP 1000:2008, en la oficina principal  y las sedes regionales de Barranquilla y Cartagena.
</t>
    </r>
    <r>
      <rPr>
        <b/>
        <sz val="14"/>
        <rFont val="Arial"/>
        <family val="2"/>
      </rPr>
      <t>Anexo 4: Carpeta Estrategia 4.2</t>
    </r>
  </si>
  <si>
    <r>
      <t>Realizar auditoría  Externa</t>
    </r>
    <r>
      <rPr>
        <sz val="14"/>
        <color indexed="10"/>
        <rFont val="Arial"/>
        <family val="2"/>
      </rPr>
      <t xml:space="preserve"> </t>
    </r>
  </si>
  <si>
    <t>Implementar y/o fortalecer el modelo de gestión integrado.</t>
  </si>
  <si>
    <t>Sub - Sub Categoría No 1.4.2</t>
  </si>
  <si>
    <t>Investigación y consulta interinstitucional para participación de Fiduprevisora en siembra de árboles.</t>
  </si>
  <si>
    <t>Disponer adecuadamente los residuos sólidos peligrosos generados por la entidad en la vigencia 2015.</t>
  </si>
  <si>
    <t>Establecer convenios con empresas gestoras de residuos aprovechables en las oficinas regionales de Barranquilla y Cartagena</t>
  </si>
  <si>
    <t>Adecuación e Instalación de luminarias LED para la oficina 201 de Bogotá, Regional Barranquilla y Regional Manizales</t>
  </si>
  <si>
    <r>
      <t xml:space="preserve">Se cumplió con el 100% de la actividad programada para el segundo trimestre. 
</t>
    </r>
    <r>
      <rPr>
        <sz val="14"/>
        <color indexed="8"/>
        <rFont val="Arial"/>
        <family val="2"/>
      </rPr>
      <t xml:space="preserve">El 30 de Mayo del 2015, se realizó la caminata ecológica, con la connotación de una caminata ecológica extrema, en la cual los funcionarios participantes pudieron disfrutar de una serie de actividades como: Canotaje, Torrentismo, Canyoning, Senderismo, entre otros, con las cuales interactuaron con elementos de la naturaleza y así mismo disfrutaran de las bondades que esta nos brinda. 
</t>
    </r>
    <r>
      <rPr>
        <b/>
        <sz val="14"/>
        <color indexed="8"/>
        <rFont val="Arial"/>
        <family val="2"/>
      </rPr>
      <t xml:space="preserve">
Anexo 4: Carpeta Estrategia 4,1</t>
    </r>
    <r>
      <rPr>
        <sz val="14"/>
        <color indexed="8"/>
        <rFont val="Arial"/>
        <family val="2"/>
      </rPr>
      <t xml:space="preserve">
*Caminata Extrema 30-mayo.pdf</t>
    </r>
  </si>
  <si>
    <t>Caminata Ecológica  (Se realizaran 2, una por cada semestre)</t>
  </si>
  <si>
    <t>Implementar, certificar o mantener el modelo de gestión ambiental.</t>
  </si>
  <si>
    <t>Sub - Sub Categoría No 1.4.1</t>
  </si>
  <si>
    <t>1.4 EFICIENCIA ADMINISTRATIVA</t>
  </si>
  <si>
    <t>Evaluar el nivel de satisfacción y cumplimiento del Plan Institucional de Capacitación (PIC).</t>
  </si>
  <si>
    <t>Ejecución del Plan Institucional de Capacitación (PIC) orientado del desarrollo de las competencias laborales y personales.</t>
  </si>
  <si>
    <t>Actividad Terminada en el primer trimestre.</t>
  </si>
  <si>
    <r>
      <rPr>
        <b/>
        <sz val="14"/>
        <color indexed="8"/>
        <rFont val="Arial"/>
        <family val="2"/>
      </rPr>
      <t xml:space="preserve">Se cumplió el 100% de la actividad programada para el primer trimestre. </t>
    </r>
    <r>
      <rPr>
        <sz val="14"/>
        <color indexed="8"/>
        <rFont val="Arial"/>
        <family val="2"/>
      </rPr>
      <t xml:space="preserve">
En el mes de Marzo se definió y aprobó el Plan Institucional  de Capacitación en el cual se establecieron capacitaciones orientadas a fortalecer las competencias laborales y personales de los funcionarios de las diferentes áreas.
</t>
    </r>
    <r>
      <rPr>
        <b/>
        <sz val="14"/>
        <color indexed="8"/>
        <rFont val="Arial"/>
        <family val="2"/>
      </rPr>
      <t xml:space="preserve">Anexo 3: Carpeta Estrategia 3,6
</t>
    </r>
    <r>
      <rPr>
        <sz val="14"/>
        <color indexed="8"/>
        <rFont val="Arial"/>
        <family val="2"/>
      </rPr>
      <t xml:space="preserve">
*PIC.pdf</t>
    </r>
  </si>
  <si>
    <t>Definir el Plan Institucional de Capacitación (PIC), con el fin  fortalecer las capacitaciones orientadas a fortalecer las competencias laborales y personales</t>
  </si>
  <si>
    <t>Sub - Sub Categoría No 1.3.6</t>
  </si>
  <si>
    <r>
      <t xml:space="preserve">Se cumplió con el 100% de la actividad programada para el segundo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24 ingresos en el período comprendido al II trimestre de 2015. </t>
    </r>
    <r>
      <rPr>
        <b/>
        <sz val="14"/>
        <color indexed="8"/>
        <rFont val="Arial"/>
        <family val="2"/>
      </rPr>
      <t xml:space="preserve">
- </t>
    </r>
    <r>
      <rPr>
        <sz val="14"/>
        <color indexed="8"/>
        <rFont val="Arial"/>
        <family val="2"/>
      </rPr>
      <t xml:space="preserve">JUAN PABLO PERALTA SILVA
- VIVIANA DEL CARMEN SIERRA REVELO
- EDWIM ALBERTO RODRIGUEZ BARRERA
- MIGUEL ALBERTO ARIZA BELTRAN
- MARIA TERESA SALAZAR GARCIA
- RAFAEL ENRIQUE  ROMERO CRUZ
- ANGELA PATRICIA POLOCHE PLATA
- CLAUDIA PATRICIA ANGEL RODRIGUEZ
- ROBERTO KATTAN COHEN
- JOSE VICENTE VELASQUEZ TELLEZ
- IVAN JAVIER GONZALEZ ABELLA
- JAVIER CAMILO CONTRERAS CARDENAS
- MARTHA CRISTINA GONZALEZ PEÑA
- ALEXANDRA FORERO MEDINA
- DIANA YINED GONZALEZ BONILLA
- LEIDY YAMIRA SUAREZ BERNAL
- DAVID ESTEBAN PEREZ RIVERA
- WILLIAM SANTIAGO RAMIREZ RODRIGUEZ
- LUIS ALEXANDER SEGURA NIÑO
- JAIME ORLANDO SIERRA SUAREZ
- JUAN DAVID LEAÑO REDONDO
- LUIS CARLOS VEGA CONTRERAS
- JUAN EVANGELISTA ORTEGA DIAZ
- EDIMER ESNEYDER  FRANCO MARTINEZ
</t>
    </r>
    <r>
      <rPr>
        <b/>
        <sz val="14"/>
        <color indexed="8"/>
        <rFont val="Arial"/>
        <family val="2"/>
      </rPr>
      <t xml:space="preserve">
Anexo 3: Carpeta Estrategia 3,5
</t>
    </r>
    <r>
      <rPr>
        <sz val="14"/>
        <color indexed="8"/>
        <rFont val="Arial"/>
        <family val="2"/>
      </rPr>
      <t>*SIGEP abr-jun.doc</t>
    </r>
  </si>
  <si>
    <t>Continuar con el Registro  para dar cumplimiento a lo establecido en el Art 227 de decreto 019 de 2012, en lo referente  a los reportes  al Sistema de Información y Gestión del Empleo Público - SIGEP, para el año 2015.</t>
  </si>
  <si>
    <r>
      <t xml:space="preserve">Se cumplió con el 100% de la actividad programada para el segundo trimestre. 
</t>
    </r>
    <r>
      <rPr>
        <sz val="14"/>
        <color indexed="8"/>
        <rFont val="Arial"/>
        <family val="2"/>
      </rPr>
      <t xml:space="preserve">
Para garantizar transparencia en el proceso de selección de personal, en el primer trimestre de 2015  se registraron 3 vacantes en el Link trabaje con nosotros, para los siguientes cargos:
*Director de Recursos Humanos
*Jefe Pasivos Pensionales
*Técnico Análisis Portafolios
</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</si>
  <si>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con el 100% de la actividad programada para el primer trimestre. </t>
    </r>
    <r>
      <rPr>
        <sz val="14"/>
        <color indexed="8"/>
        <rFont val="Arial"/>
        <family val="2"/>
      </rPr>
      <t xml:space="preserve">
Se realizo la publicación de ocho (08) vacantes en el Link trabaje con nosotros, para los siguientes cargos:    
*Gerente Administrativo
*Gerente Comercial
*Profesional 2
*Coordinador Negocios Especiales y Oficinas Regionales
*Técnico 1
*Coordinador Contable Barranquilla
*Profesional Disciplinarios
*Profesional Desarrollo del Talento Humano
Con esto logramos y garantizamos la publicación del cargo vacante, procurando un proceso de transparencia en la selección del personal. .  
</t>
    </r>
    <r>
      <rPr>
        <b/>
        <sz val="14"/>
        <color indexed="8"/>
        <rFont val="Arial"/>
        <family val="2"/>
      </rPr>
      <t xml:space="preserve">Anexo 3: Carpeta Estrategia 3,5
</t>
    </r>
    <r>
      <rPr>
        <sz val="14"/>
        <color indexed="8"/>
        <rFont val="Arial"/>
        <family val="2"/>
      </rPr>
      <t>* Link Trabaje con Nosotros. Word</t>
    </r>
    <r>
      <rPr>
        <b/>
        <sz val="14"/>
        <color indexed="8"/>
        <rFont val="Arial"/>
        <family val="2"/>
      </rPr>
      <t xml:space="preserve">
</t>
    </r>
  </si>
  <si>
    <t>Publicación de las vacantes en el link trabaje con nosotros de la página Web de la Fiduprevisora, para el año 2015.</t>
  </si>
  <si>
    <t xml:space="preserve">Establecer para todos los cargos de la entidad procesos de selección de personal transparente y objetivo ajustados a los requerimientos del cargo. </t>
  </si>
  <si>
    <t>Sub - Sub Categoría No 1.3.5</t>
  </si>
  <si>
    <t>Realizar la medición de Evaluación de Desempeño para las categorías definidas y la Evaluación por Competencias para todos los cargos de la Entidad.</t>
  </si>
  <si>
    <t xml:space="preserve">Adoptar un Modelo de Evaluación de Desempeño Individual en cada una de las entidades del sector hacienda que sea utilizado en el fortalecimiento de las competencias
</t>
  </si>
  <si>
    <t>Sub - Sub Categoría No 1.3.4</t>
  </si>
  <si>
    <t>Medir la transferencia de conocimientos en la Gestión Ética, al puesto de trabajo.</t>
  </si>
  <si>
    <t>Efectuar jornadas de información sobre las normas de comportamiento ético, disciplinario y transparencia para el buen servicio público.</t>
  </si>
  <si>
    <t>Fortalecer la gestión  ética en el sector hacienda para el buen servicio público, como parte fundamental del Plan Nacional de Formación y Capacitación.</t>
  </si>
  <si>
    <t>Sub - Sub Categoría No 1.3.2</t>
  </si>
  <si>
    <r>
      <t xml:space="preserve">Se cumplió con el 75% de la actividad programada para el segundo trimestre. 
</t>
    </r>
    <r>
      <rPr>
        <sz val="12"/>
        <rFont val="Arial"/>
        <family val="2"/>
      </rPr>
      <t xml:space="preserve">Una vez finalizados los eventos programados de bienestar se proceden a realizar las encuestas de satisfacción de cada una de las actividades, con el fin de medir la ejecución de la actividades del II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24 de abril "Día de la Secretaria"
-El 30 de mayo "Caminata Extrema" 
-Del 16 al 20 de junio "Vacaciones Recreativas"
Se encuentra pendiente de finalizar la actividad programada para el mes de Junio "Torneo Interno de Futbol" el inicio en el mes de junio y finalizara en el mes de julio, razón por la cual, se encuentra pendiente de evaluación. De acuerdo a las encuestas de satisfacción realizadas de los eventos, se evidencia una alta calificación en cuanto a la ejecución de las actividades.
</t>
    </r>
    <r>
      <rPr>
        <b/>
        <sz val="12"/>
        <rFont val="Arial"/>
        <family val="2"/>
      </rPr>
      <t xml:space="preserve">
Anexo 3: Carpeta Estrategia 3,1</t>
    </r>
    <r>
      <rPr>
        <sz val="12"/>
        <rFont val="Arial"/>
        <family val="2"/>
      </rPr>
      <t xml:space="preserve">
*Vacaciones Recreativas Junio.pdf
*Día de la Secretaria.pdf
*Caminata Extrema 30-mayo.pdf</t>
    </r>
  </si>
  <si>
    <t>Realizar seguimiento y control a las actividades planteadas en el Programa de Bienestar Social de la Entidad para el año 2015.</t>
  </si>
  <si>
    <t xml:space="preserve">Fortalecer las políticas de incentivos en las Entidades del Sector Hacienda. </t>
  </si>
  <si>
    <t>Sub - Sub Categoría No 1.3.1</t>
  </si>
  <si>
    <t>GESTIÓN DEL TALENTO HUMANO</t>
  </si>
  <si>
    <t>Sub Categoría No 1.3</t>
  </si>
  <si>
    <t>Participar en el segundo encuentro sectorial de servicio al ciudadano del sector hacienda</t>
  </si>
  <si>
    <r>
      <t xml:space="preserve">
</t>
    </r>
    <r>
      <rPr>
        <sz val="14"/>
        <color indexed="8"/>
        <rFont val="Arial"/>
        <family val="2"/>
      </rPr>
      <t>Durante el segundo trimestre no se llevo a cabo encuentros sectoriales de servicio al ciudadano.</t>
    </r>
  </si>
  <si>
    <r>
      <rPr>
        <b/>
        <sz val="14"/>
        <color indexed="8"/>
        <rFont val="Arial"/>
        <family val="2"/>
      </rPr>
      <t xml:space="preserve">Se cumplió con el 100% de la actividad programada para el primer trimestre. </t>
    </r>
    <r>
      <rPr>
        <sz val="14"/>
        <color indexed="8"/>
        <rFont val="Arial"/>
        <family val="2"/>
      </rPr>
      <t xml:space="preserve">
La Fiduciaria participó del 1er encuentro sectorial llevado a cabo el pasado martes 17 de marzo de 2015, en el Auditorio del Departamento Nacional de Estadística – DANE – ubicado en la Carrera 59 No. 26-70 Interior I – CAN, a partir de las  8:30 a.m. y hasta las 11:00 a.m.  
</t>
    </r>
    <r>
      <rPr>
        <b/>
        <sz val="14"/>
        <color indexed="8"/>
        <rFont val="Arial"/>
        <family val="2"/>
      </rPr>
      <t xml:space="preserve">Anexo 2: Carpeta Estrategia 2,5
</t>
    </r>
    <r>
      <rPr>
        <sz val="14"/>
        <color indexed="8"/>
        <rFont val="Arial"/>
        <family val="2"/>
      </rPr>
      <t xml:space="preserve">
*Presentación_PNSC_17032015.pdf
*Presentación _DAFP.pdf</t>
    </r>
    <r>
      <rPr>
        <b/>
        <sz val="14"/>
        <color indexed="8"/>
        <rFont val="Arial"/>
        <family val="2"/>
      </rPr>
      <t xml:space="preserve">
</t>
    </r>
  </si>
  <si>
    <t>Participar en el primer encuentro sectorial de servicio al ciudadano del sector hacienda</t>
  </si>
  <si>
    <t xml:space="preserve">Afianzar la Cultura de Servicio al Ciudadano en servidores públicos </t>
  </si>
  <si>
    <t>Sub - Sub Categoría No 1.2.5</t>
  </si>
  <si>
    <t>Fortalecer el proceso de rendición de cuentas permanente.</t>
  </si>
  <si>
    <t xml:space="preserve">Realizar la audiencia pública de Rendición de Cuentas de Fiduprevisora S.A., a la luz de los lineamientos definidos dentro del documento CONPES 3654 de 2010, correspondientes a la política de Rendición de Cuentas de la Rama Ejecutiva a los ciudadanos. </t>
  </si>
  <si>
    <t>Realizar la logística previa a la audiencia pública de rendición de cuentas.</t>
  </si>
  <si>
    <t>Fortalecer el proceso de rendición de cuentas permanente</t>
  </si>
  <si>
    <t>Sub - Sub Categoría No 1.2.4</t>
  </si>
  <si>
    <t xml:space="preserve">Realizar plan de acción con base a los resultados de la encuesta </t>
  </si>
  <si>
    <t>Fortalecer el proceso de rendición de cuentas mediante la medición de la opinión de los ciudadanos.</t>
  </si>
  <si>
    <r>
      <t xml:space="preserve">Se cumplió con el 100% de la actividad programada para el segundo trimestre. 
</t>
    </r>
    <r>
      <rPr>
        <sz val="14"/>
        <color indexed="8"/>
        <rFont val="Arial"/>
        <family val="2"/>
      </rPr>
      <t xml:space="preserve">Durante esta vigencia se dio continuidad a la extensión del horario de atención del chat, todos los días de 3pm a 5pm. Se implementó un cronograma de atención por cada área con el ánimo de atender en el horario establecido el chat. Se solicitaron mejoras al chat como la notificación de los usuarios y reportes estadísticos. 
</t>
    </r>
    <r>
      <rPr>
        <b/>
        <sz val="14"/>
        <color indexed="8"/>
        <rFont val="Arial"/>
        <family val="2"/>
      </rPr>
      <t xml:space="preserve">
Anexo 2: Carpeta Estrategia 2,3</t>
    </r>
    <r>
      <rPr>
        <sz val="14"/>
        <color indexed="8"/>
        <rFont val="Arial"/>
        <family val="2"/>
      </rPr>
      <t xml:space="preserve">
SERVICIO EN LINEA 2015 MAYO - JUNIO</t>
    </r>
  </si>
  <si>
    <r>
      <t xml:space="preserve">Se cumplió con el 100% de la actividad programada para el segundo trimestre. 
</t>
    </r>
    <r>
      <rPr>
        <sz val="14"/>
        <color indexed="8"/>
        <rFont val="Arial"/>
        <family val="2"/>
      </rPr>
      <t xml:space="preserve">
Durante la vigencia reportada se publicó la encuesta del chat en línea en la página de FOMAG. www.fomag.gov.co. Con una participación de 1926 usuarios de los cuales el 42% manifiestan hacer uso de este servicio y un 58% no hace uso del mismo
</t>
    </r>
    <r>
      <rPr>
        <b/>
        <sz val="14"/>
        <color indexed="8"/>
        <rFont val="Arial"/>
        <family val="2"/>
      </rPr>
      <t xml:space="preserve">Anexo 2: Carpeta Estrategia 2,3
</t>
    </r>
    <r>
      <rPr>
        <sz val="14"/>
        <color indexed="8"/>
        <rFont val="Arial"/>
        <family val="2"/>
      </rPr>
      <t>Resultados Encuesta Chat en Línea</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</si>
  <si>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Se diseñó la encuesta de satisfacción del Usuario con la finalidad de promover la participación de la ciudadanía, la cual se publicará una vez se culminen los ajustes técnicos que se le esta realizando al chat en línea de la página web del Fomag
</t>
    </r>
    <r>
      <rPr>
        <b/>
        <sz val="14"/>
        <color indexed="8"/>
        <rFont val="Arial"/>
        <family val="2"/>
      </rPr>
      <t xml:space="preserve">Anexo 2: Carpeta Estrategia 2,3
</t>
    </r>
    <r>
      <rPr>
        <sz val="14"/>
        <color indexed="8"/>
        <rFont val="Arial"/>
        <family val="2"/>
      </rPr>
      <t xml:space="preserve">
* ENCUESTA Chat en Linea.pdf</t>
    </r>
    <r>
      <rPr>
        <b/>
        <sz val="14"/>
        <color indexed="8"/>
        <rFont val="Arial"/>
        <family val="2"/>
      </rPr>
      <t xml:space="preserve">
</t>
    </r>
  </si>
  <si>
    <t>Diseñar y aplicar encuesta de satisfacción sobre el Chat en Línea.</t>
  </si>
  <si>
    <t>Fortalecer la participación ciudadana en la Gestión Institucional</t>
  </si>
  <si>
    <t>Sub - Sub Categoría No 1.2.3</t>
  </si>
  <si>
    <t>Para el segundo trimestre no hubo convocatoria con respecto al Día de la Transparencia</t>
  </si>
  <si>
    <t>Para el primer trimestre no hubo convocatoria con respecto al Día de la Transparencia</t>
  </si>
  <si>
    <t xml:space="preserve">Participar en el día de la transparencia.  </t>
  </si>
  <si>
    <r>
      <t xml:space="preserve">Se cumplió con el 100% de la actividad programada para el segundo trimestre. 
</t>
    </r>
    <r>
      <rPr>
        <sz val="14"/>
        <color indexed="8"/>
        <rFont val="Arial"/>
        <family val="2"/>
      </rPr>
      <t xml:space="preserve">
Fiduprevisora, a través de la Unidad de Control Interno Disciplinario se asistió  el 7 de mayo de 2015 al sexagésimo quinto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7 DE MAYO 2015</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</si>
  <si>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Unidad de Control Interno Disciplinario el Dr. Jorge Horacio Trujillo Rangel asistió  el 26 de Marzo de 2015 al sexagésimo cuarto encuentro Sectorial de Jefes y Responsables de las Oficinas de Control Disciplinario. 
</t>
    </r>
    <r>
      <rPr>
        <b/>
        <sz val="14"/>
        <color indexed="8"/>
        <rFont val="Arial"/>
        <family val="2"/>
      </rPr>
      <t xml:space="preserve">Anexo 2: Carpeta Estrategia 2,2
</t>
    </r>
    <r>
      <rPr>
        <sz val="14"/>
        <color indexed="8"/>
        <rFont val="Arial"/>
        <family val="2"/>
      </rPr>
      <t xml:space="preserve">
* Invitación Sexagésimo cuarto Encuentro Sectorial. Correo</t>
    </r>
    <r>
      <rPr>
        <b/>
        <sz val="14"/>
        <color indexed="8"/>
        <rFont val="Arial"/>
        <family val="2"/>
      </rPr>
      <t xml:space="preserve">
</t>
    </r>
  </si>
  <si>
    <t>Participar en los encuentros sectoriales definidos por la Secretaría Técnica del Comité para el año 2015</t>
  </si>
  <si>
    <t>Incentivar y fortalecer el principio de transparencia en la gestión de todas las Entidades del Sector Hacienda.</t>
  </si>
  <si>
    <t>Sub - Sub Categoría No 1.2.2</t>
  </si>
  <si>
    <r>
      <t xml:space="preserve">Se cumplió con el 100% de la actividad programada para el segundo trimestre. 
</t>
    </r>
    <r>
      <rPr>
        <sz val="14"/>
        <color indexed="8"/>
        <rFont val="Arial"/>
        <family val="2"/>
      </rPr>
      <t>De acuerdo al seguimiento realizado a la fecha no se han registrado eventos asociados a fraude o corrupción.
Durante el mes de junio se ha adelantado la  definición de los procesos que serán objeto de autoevaluación con el objeto de monitorear el perfil de riesgo de la compañía, el cual será presentado al Representante Legal en el mes de julio.
En el segundo trimestre  del año 2015, no se ha reportado ERO por parte de la Unidad de Control Interno Disciplinario, ni se ha materializado  Riesgos operativos de corrupción o Fraude.</t>
    </r>
  </si>
  <si>
    <r>
      <rPr>
        <b/>
        <sz val="14"/>
        <rFont val="Arial"/>
        <family val="2"/>
      </rPr>
      <t xml:space="preserve">Se cumplió con el 100% de la actividad programada para el primer trimestre. </t>
    </r>
    <r>
      <rPr>
        <sz val="14"/>
        <rFont val="Arial"/>
        <family val="2"/>
      </rPr>
      <t xml:space="preserve">
En el mes de enero se presentó al Representante Legal de la Compañía los resultados del monitoreo realizado a la matriz de riesgos, la cual incluye los riesgos de fraude y corrupción, cuyo corte es el 31 de diciembre  de 2014.
En el primer trimestre  del año 2015, no se ha reportado ERO por parte de la Unidad de Control Interno Disciplinario, ni se ha materializado  Riesgos operativos de corrupción o Fraude.
</t>
    </r>
    <r>
      <rPr>
        <b/>
        <sz val="14"/>
        <rFont val="Arial"/>
        <family val="2"/>
      </rPr>
      <t>Anexo 2: Carpeta Estrategia 2,1</t>
    </r>
    <r>
      <rPr>
        <sz val="14"/>
        <rFont val="Arial"/>
        <family val="2"/>
      </rPr>
      <t xml:space="preserve">
</t>
    </r>
  </si>
  <si>
    <t>Monitoreo semestral de la matriz de riesgos.</t>
  </si>
  <si>
    <t>Fortalecer y/o definir criterios para prevenir la corrupción al interior de las Entidades del Sector Hacienda</t>
  </si>
  <si>
    <t>Sub - Sub Categoría No 1.2.1</t>
  </si>
  <si>
    <t>1.2. TRANSPARENCIA, PARTICIPACIÓN Y SERVICIO AL CIUDADANO</t>
  </si>
  <si>
    <t xml:space="preserve">Sub Categoría No. </t>
  </si>
  <si>
    <t>Realizar seguimiento semestral al cumplimiento del Plan Estratégico Institucional respecto a lo programado para el año 2015</t>
  </si>
  <si>
    <t>Plan</t>
  </si>
  <si>
    <t xml:space="preserve"> Focalizar esfuerzos en el cumplimiento de la Estrategia Institucional</t>
  </si>
  <si>
    <t>Sub - Sub Categoría No 1.1.1</t>
  </si>
  <si>
    <t>1.1. GESTIÓN MISIONAL Y DE GOBIERNO</t>
  </si>
  <si>
    <t xml:space="preserve">Sub Categoría No </t>
  </si>
  <si>
    <t>Seguimiento Tercer Trimestre</t>
  </si>
  <si>
    <t>Actividad Terminada en el segundo trimestre.</t>
  </si>
  <si>
    <t>No aplica seguimiento para este periodo</t>
  </si>
  <si>
    <r>
      <rPr>
        <b/>
        <sz val="14"/>
        <rFont val="Arial"/>
        <family val="2"/>
      </rPr>
      <t xml:space="preserve">No presenta avance para el tercer trimestre </t>
    </r>
    <r>
      <rPr>
        <sz val="14"/>
        <rFont val="Arial"/>
        <family val="2"/>
      </rPr>
      <t xml:space="preserve">
Para llevar a cabo esta actividad es necesario el soporte de una firma Externa, la cual  se encuentra en proceso de contratación, por lo  que,  el Análisis de vulnerabilidades de la infraestructura para el mantenimiento del Sistema de Gestión de Seguridad de la Información  se realizará al corte del cuarto trimestre.</t>
    </r>
  </si>
  <si>
    <r>
      <t xml:space="preserve">Se cumplió con el 100% de la actividad programada para el tercer trimestre. 
</t>
    </r>
    <r>
      <rPr>
        <sz val="14"/>
        <color indexed="8"/>
        <rFont val="Arial"/>
        <family val="2"/>
      </rPr>
      <t xml:space="preserve">El 01 de Agosto de 2015, la Regional Manizales realizó la actividad en la Reserva Ecológica Rancho Grande, donde el objetivo era un encuentro con la naturaleza para liberar estrés, mejorar el bienestar y clima organizacional.
</t>
    </r>
    <r>
      <rPr>
        <b/>
        <sz val="14"/>
        <color indexed="8"/>
        <rFont val="Arial"/>
        <family val="2"/>
      </rPr>
      <t xml:space="preserve">Descripción del Lugar:
</t>
    </r>
    <r>
      <rPr>
        <sz val="14"/>
        <color indexed="8"/>
        <rFont val="Arial"/>
        <family val="2"/>
      </rPr>
      <t xml:space="preserve">
Territorio Aventura, con  instalaciones de Rancho Grande California Campo Aventura y Lagos de las Vegas, se ha consolidado como una empresa seria y responsable en el eje cafetero en cuanto a la prestación de servicios de alojamiento y actividades de turismo de aventura en la naturaleza.
Rancho Grande California Campo Aventura, R.N.T 7572, y  Finca Hotel Lagos de las Vegas,  R.N.T 5454 cuentan ahora con el Certificado de Calidad turística y con el Sello Ambiental Colombiano en La norma NTS 002 , que motiva cada día a trabajar por la protección del medio ambiente y el mejoramiento continúo en los servicios.
</t>
    </r>
    <r>
      <rPr>
        <b/>
        <sz val="14"/>
        <color indexed="8"/>
        <rFont val="Arial"/>
        <family val="2"/>
      </rPr>
      <t>Anexo 4: Carpeta Estrategia 4,1</t>
    </r>
    <r>
      <rPr>
        <sz val="14"/>
        <color indexed="8"/>
        <rFont val="Arial"/>
        <family val="2"/>
      </rPr>
      <t xml:space="preserve">
*imagen1.jpeg
*imagen2.jpeg
*imagen3.jpeg
*imagen4.jpeg
*imagen5.jpeg
*imagen6.jpeg
*Lista de Asistencia.pdf</t>
    </r>
  </si>
  <si>
    <r>
      <t xml:space="preserve">Se cumplió con el 100% de la actividad programada para el tercer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13 ingresos en el período comprendido al III trimestre de 2015. 
- NADYR JOHANNA GARCIA OROZCO
- LORENA LUCIA MORALES DIAZ
- MIGUELINA DEL SOCORRO GOMEZ ENRIQUEZ
- FARID AUGUSTO BEHAINE ROBLES
- JUAN  CARLOS  GONZALEZ  IRIARTE
- ANGIE NATALIA BOLIVAR CORREA
- PAOLA  ANDREA ROMERO GOMEZ
- ENITH CECILIA TRIANA GARZON 
- CESAR AUGUSTO TORRES SUESCUN 
- MILDREY ALEXANDRA GUERRERO MALAGON
- FABIAN AUGUSTO RIAÑO MORENO
- LUZMILA ORDOÑEZ LARA
- ERIKA JANNETH ROCHA CONTRERAS
</t>
    </r>
    <r>
      <rPr>
        <b/>
        <sz val="14"/>
        <color indexed="8"/>
        <rFont val="Arial"/>
        <family val="2"/>
      </rPr>
      <t xml:space="preserve">
Anexo 3: Carpeta Estrategia 3,5
</t>
    </r>
    <r>
      <rPr>
        <sz val="14"/>
        <color indexed="8"/>
        <rFont val="Arial"/>
        <family val="2"/>
      </rPr>
      <t>*SIGEP jul-sep.doc</t>
    </r>
  </si>
  <si>
    <t>Para el tercer trimestre no hubo convocatoria con respecto al Día de la Transparencia</t>
  </si>
  <si>
    <r>
      <t xml:space="preserve">Se cumplió con el 50% de la actividad programada para el tercer trimestre. 
</t>
    </r>
    <r>
      <rPr>
        <sz val="14"/>
        <rFont val="Arial"/>
        <family val="2"/>
      </rPr>
      <t xml:space="preserve">
En este trimestre se llevó a cabo la revisión de los riesgos  de seguridad de la información contemplados en el  Sistema de Administración de  Riesgo Operativo  (SARO) con alcance a los procesos certificados con el SGSI y el aplicativo Global Suite, software a través del  cual  se administra el Sistema de Gestión de Seguridad de la  Información.
Se encuentra en proceso de validación de los posibles riesgos del SGSI para incorporarlos en la Matriz de Riesgo de la entidad.
</t>
    </r>
    <r>
      <rPr>
        <b/>
        <sz val="14"/>
        <rFont val="Arial"/>
        <family val="2"/>
      </rPr>
      <t xml:space="preserve">
Anexo 4: Carpeta Estrategia 4.2</t>
    </r>
    <r>
      <rPr>
        <sz val="14"/>
        <rFont val="Arial"/>
        <family val="2"/>
      </rPr>
      <t xml:space="preserve">
-Evidencia_Gtión_Riesgo.pdf
-Riegos_Global_Suite_SGSI.pdf
-Riesgos SARO-SI.pdf</t>
    </r>
  </si>
  <si>
    <r>
      <t xml:space="preserve">Se cumplió con el 100% de la actividad programada para el tercer trimestre. 
</t>
    </r>
    <r>
      <rPr>
        <sz val="14"/>
        <rFont val="Arial"/>
        <family val="2"/>
      </rPr>
      <t xml:space="preserve">
Se Elaboró el cronograma respectivo para las transferencias Documentales de cada área  y se les informa en que tiempo esta programada en las inducciones para los funcionarios.  
</t>
    </r>
    <r>
      <rPr>
        <b/>
        <sz val="14"/>
        <rFont val="Arial"/>
        <family val="2"/>
      </rPr>
      <t xml:space="preserve">Anexo 4: Carpeta Estrategia 4,6
</t>
    </r>
    <r>
      <rPr>
        <sz val="14"/>
        <rFont val="Arial"/>
        <family val="2"/>
      </rPr>
      <t>-CRONOGRAMA TRANSFERENCIAS</t>
    </r>
    <r>
      <rPr>
        <b/>
        <sz val="14"/>
        <rFont val="Arial"/>
        <family val="2"/>
      </rPr>
      <t xml:space="preserve">
</t>
    </r>
    <r>
      <rPr>
        <sz val="14"/>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</si>
  <si>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Durante el primer semestre no se llevó a cabo Reuniones de Análisis Estratégico RAE. Sin embargo en las secciones de trabajo realizado con el Comité de Presidencia y el Grupo Consultor Ágora Group en el mes de febrero se presentó el estado del Mapa Estratégico Corporativo con corte a Noviembre de 2014.
</t>
    </r>
    <r>
      <rPr>
        <b/>
        <sz val="14"/>
        <color indexed="8"/>
        <rFont val="Arial"/>
        <family val="2"/>
      </rPr>
      <t xml:space="preserve">Anexo 1: Carpeta Estrategia 1,1
</t>
    </r>
    <r>
      <rPr>
        <sz val="14"/>
        <color indexed="8"/>
        <rFont val="Arial"/>
        <family val="2"/>
      </rPr>
      <t xml:space="preserve">
*Lista de Asistencia del 2 de Febrero de 2015.</t>
    </r>
    <r>
      <rPr>
        <b/>
        <sz val="14"/>
        <color indexed="8"/>
        <rFont val="Arial"/>
        <family val="2"/>
      </rPr>
      <t xml:space="preserve">
</t>
    </r>
  </si>
  <si>
    <r>
      <t xml:space="preserve">Se cumplió con el 100% de la actividad programada para el segundo trimestre. 
Durante el primer trimestre se </t>
    </r>
    <r>
      <rPr>
        <sz val="14"/>
        <color indexed="8"/>
        <rFont val="Arial"/>
        <family val="2"/>
      </rPr>
      <t xml:space="preserve">llevó a cabo Reuniones de Análisis Estratégico RAE realizadas con el Comité de Presidencia y el Grupo Consultor Ágora Group, desarrollando de manera conjunta  el despliegue de la Estrategia. 
</t>
    </r>
    <r>
      <rPr>
        <b/>
        <sz val="14"/>
        <color indexed="8"/>
        <rFont val="Arial"/>
        <family val="2"/>
      </rPr>
      <t xml:space="preserve">
Anexo 1: Carpeta Estrategia 1,1</t>
    </r>
  </si>
  <si>
    <r>
      <t xml:space="preserve">Se cumplió con el 100% de la actividad programada para el tercer trimestre. 
</t>
    </r>
    <r>
      <rPr>
        <sz val="14"/>
        <color indexed="8"/>
        <rFont val="Arial"/>
        <family val="2"/>
      </rPr>
      <t xml:space="preserve">Fiduprevisora ha publicado información de interés, con el objeto de fortalecer el proceso de rendición de cuentas:
Extractos
Informe económico semanal (a partir de septiembre)
Noticias en la página web 
Envío de información a periodistas
Asistimos al  Tercer día nacional de la rendición de cuentas y audiencia pública de rendición de cuentas sector función pública (27 de agosto)
</t>
    </r>
    <r>
      <rPr>
        <b/>
        <sz val="14"/>
        <color indexed="8"/>
        <rFont val="Arial"/>
        <family val="2"/>
      </rPr>
      <t>Anexo 2: Carpeta Estrategia 2,4
-Comunicados de prensa
-Extractos FICs.zip
-Inf Económico 1.pdf
-Inf Económico 2pdf
-Inf Económico 3.pdf</t>
    </r>
    <r>
      <rPr>
        <sz val="14"/>
        <color indexed="8"/>
        <rFont val="Arial"/>
        <family val="2"/>
      </rPr>
      <t xml:space="preserve">
</t>
    </r>
  </si>
  <si>
    <r>
      <t xml:space="preserve">Se cumplió con el 100% de la actividad programada para el tercer trimestre. 
</t>
    </r>
    <r>
      <rPr>
        <sz val="14"/>
        <color indexed="8"/>
        <rFont val="Arial"/>
        <family val="2"/>
      </rPr>
      <t xml:space="preserve">Al finalizar cada jornada de capacitación sobre el Código de Conducta Ética y Código Disciplinario Único se evaluó el conocimiento adquirido por cada uno de los asistentes. 
</t>
    </r>
    <r>
      <rPr>
        <b/>
        <sz val="14"/>
        <color indexed="8"/>
        <rFont val="Arial"/>
        <family val="2"/>
      </rPr>
      <t xml:space="preserve">
Anexo 3: Carpeta Estrategia 3,2</t>
    </r>
    <r>
      <rPr>
        <sz val="14"/>
        <color indexed="8"/>
        <rFont val="Arial"/>
        <family val="2"/>
      </rPr>
      <t xml:space="preserve">
-Evaluación ética</t>
    </r>
  </si>
  <si>
    <r>
      <t xml:space="preserve">Se cumplió con el 100% de la actividad programada para el tercer trimestre. 
</t>
    </r>
    <r>
      <rPr>
        <sz val="14"/>
        <color indexed="8"/>
        <rFont val="Arial"/>
        <family val="2"/>
      </rPr>
      <t xml:space="preserve">
Para garantizar transparencia en el proceso de selección de personal, en el tercer trimestre de 2015  se registraron 11 vacantes en el Link trabaje con nosotros, para los siguientes cargos:
*Profesional 5 Gerencia de Liquidaciones y Remanentes
*Técnico 2 Pagos ORB
*Profesional 3 Coordinador Pagos ORB
*Director de Mercadeo y Servicio al Cliente
*Gerente Liquidaciones y Remanentes
*Coordinador de Negocios 
*Técnico 5 Manizales
*Jefe de Contabilidad Empresa e Impuestos
*Jefe de Contabilidad Fideicomisos
*Trader Fondos de Inversión Colectiva
*Profesional Prestaciones Económicas</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</si>
  <si>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el 100% de la actividad programada para el primer trimestre.
</t>
    </r>
    <r>
      <rPr>
        <sz val="14"/>
        <color indexed="8"/>
        <rFont val="Arial"/>
        <family val="2"/>
      </rPr>
      <t xml:space="preserve">Continuar con el Registro  para cumplir lo establecido en el Art 227 de  decreto 019 de 2012, en lo referente  a los reportes  al Sistema de Información y Gestión, En relación, a los registros de hojas de vida en el SIGEP, se registraron 16 ingresos en el período comprendido al I trimestre de 2015. 
• Walter  Fernando  Izquierdo Bastidas
• Luisa Fernanda Triana Buitrago
• Edgar Alberto Guzmán Rueda
• Diana Catalina Ramírez Elizalde
• Julián Darío Hernández Bravo
• Ismael Hernández Herrera
• Yelena Esther Fuentes Urzola
• Filiberto Arias Tifaro  
• Michael Sampayo Moreno
• Andrea Carolina Fontalvo Barrios
• William Bejarano Iguita
• Carlos Andrés Amaya Otálora
• Heimy Marcela López Ortiz
• Isbelia Ramírez Valenzuela
• María Fernanda Sancho García
• Mónica Yvonne Valderrama Cuellar
</t>
    </r>
    <r>
      <rPr>
        <b/>
        <sz val="14"/>
        <color indexed="8"/>
        <rFont val="Arial"/>
        <family val="2"/>
      </rPr>
      <t xml:space="preserve">
Anexo 3: Carpeta Estrategia 3,5
</t>
    </r>
    <r>
      <rPr>
        <sz val="14"/>
        <color indexed="8"/>
        <rFont val="Arial"/>
        <family val="2"/>
      </rPr>
      <t xml:space="preserve">
*INFORMACION SIGEP.doc</t>
    </r>
  </si>
  <si>
    <r>
      <t xml:space="preserve">Se cumplió con el 100% de la actividad programada para el segundo trimestre. 
</t>
    </r>
    <r>
      <rPr>
        <sz val="14"/>
        <color indexed="8"/>
        <rFont val="Arial"/>
        <family val="2"/>
      </rPr>
      <t xml:space="preserve">
De acuerdo con el cronograma del Plan Institucional de Capacitación - PIC y dando cumplimiento al mismo, se encuentra en trámite la elaboración del contrato con el proveedor encargado de hacer la ejecución de la capacitación para el fortalecimiento de competencias de los funcionarios dentro del marco de la Evaluación de Competencias.
</t>
    </r>
    <r>
      <rPr>
        <b/>
        <sz val="14"/>
        <color indexed="8"/>
        <rFont val="Arial"/>
        <family val="2"/>
      </rPr>
      <t xml:space="preserve">Anexo 3: Carpeta Estrategia 3,6
</t>
    </r>
    <r>
      <rPr>
        <sz val="14"/>
        <color indexed="8"/>
        <rFont val="Arial"/>
        <family val="2"/>
      </rPr>
      <t>*Contrato Seven</t>
    </r>
    <r>
      <rPr>
        <b/>
        <sz val="14"/>
        <color indexed="8"/>
        <rFont val="Arial"/>
        <family val="2"/>
      </rPr>
      <t xml:space="preserve">
</t>
    </r>
  </si>
  <si>
    <r>
      <t xml:space="preserve">Para la ejecución del primer análisis de vulnerabilidades del año 2015 se realizaron las siguientes actividades:
1. Definición del alcance
2. Solicitud de cotización del servicio
</t>
    </r>
    <r>
      <rPr>
        <b/>
        <sz val="14"/>
        <rFont val="Arial"/>
        <family val="2"/>
      </rPr>
      <t>Anexo</t>
    </r>
    <r>
      <rPr>
        <sz val="14"/>
        <rFont val="Arial"/>
        <family val="2"/>
      </rPr>
      <t xml:space="preserve"> </t>
    </r>
    <r>
      <rPr>
        <b/>
        <sz val="14"/>
        <rFont val="Arial"/>
        <family val="2"/>
      </rPr>
      <t>5: Carpeta Estrategia 4,2</t>
    </r>
    <r>
      <rPr>
        <sz val="14"/>
        <rFont val="Arial"/>
        <family val="2"/>
      </rPr>
      <t xml:space="preserve">
*Propuesta proyecto de análisis de Vulnerabilidades v.2.pdf 
Avance: 15%</t>
    </r>
  </si>
  <si>
    <r>
      <t xml:space="preserve">Se cumplió con el 10% de la actividad programada para el segundo trimestre. 
</t>
    </r>
    <r>
      <rPr>
        <sz val="14"/>
        <rFont val="Arial"/>
        <family val="2"/>
      </rPr>
      <t xml:space="preserve">
Se inicia la revisión del análisis de riesgos de Seguridad de la Información en el marco de la preparación de la auditoria de seguimiento. La actividad finaliza en agosto de 2015. </t>
    </r>
  </si>
  <si>
    <r>
      <t xml:space="preserve">Se cumplió con el 100% de la actividad programada para el tercer trimestre. 
</t>
    </r>
    <r>
      <rPr>
        <sz val="14"/>
        <rFont val="Arial"/>
        <family val="2"/>
      </rPr>
      <t xml:space="preserve">El presupuesto de gastos de Fiduprevisora S.A.al cierre del tercer trimestre de 2015 presenta una ejecución acumulada del 69,12%  frente al presupuesto aprobado para la vigencia 2015, respecto los Certificados de Registro Presupuestal (CRP´s) emitidos,  así:
$67.989.765.036,00 (CRP´s)
$98.366.279.498,41  (Ppto Gtos)
</t>
    </r>
    <r>
      <rPr>
        <b/>
        <sz val="14"/>
        <rFont val="Arial"/>
        <family val="2"/>
      </rPr>
      <t xml:space="preserve">
Anexo 5: Carpeta Estrategia 5,2
</t>
    </r>
    <r>
      <rPr>
        <sz val="14"/>
        <rFont val="Arial"/>
        <family val="2"/>
      </rPr>
      <t>*EJECUCIÓN PRESUPUESTAL AL 30 SEPTIEMBRE-15</t>
    </r>
  </si>
  <si>
    <r>
      <t xml:space="preserve">Se cumplió con el 100% de la actividad programada para el tercer trimestre. 
</t>
    </r>
    <r>
      <rPr>
        <sz val="14"/>
        <color indexed="8"/>
        <rFont val="Arial"/>
        <family val="2"/>
      </rPr>
      <t xml:space="preserve">El pasado el día 9 de julio de 2015 se realizó la Reunión de Análisis Estratégico RAE 27 con datos consolidados a mayo de 2015 y el 3 de agosto del año en curso se llevó a cabo la RAE 28, con el Comité de Presidencia y el Grupo Consultor Agora Group,  para presentar la formulación de iniciativas estratégicas a ejecutar en el 2015.
</t>
    </r>
    <r>
      <rPr>
        <b/>
        <sz val="14"/>
        <color indexed="8"/>
        <rFont val="Arial"/>
        <family val="2"/>
      </rPr>
      <t xml:space="preserve">
Anexo 1: Carpeta Estrategia 1,1
</t>
    </r>
    <r>
      <rPr>
        <sz val="14"/>
        <color indexed="8"/>
        <rFont val="Arial"/>
        <family val="2"/>
      </rPr>
      <t>-27. RAE ( A Mayo_2015).pdf
- 28. RAE Presentacion Iniciativas 2015.pdf</t>
    </r>
  </si>
  <si>
    <r>
      <t xml:space="preserve">Se cumplió con el 100% de la actividad programada para el tercer trimestre. 
</t>
    </r>
    <r>
      <rPr>
        <sz val="14"/>
        <color indexed="8"/>
        <rFont val="Arial"/>
        <family val="2"/>
      </rPr>
      <t>Trimestralmente la Unidad de Control Interno Disciplinario remite a la URO el informe de las quejas recibidas en este periodo, una vez revisada la información por parte de esta unidad, se infiere que no se han presentado actos relacionados con corrupción, razón por la cual la matriz de riesgos de corrupción no ha tenido modificaciones.</t>
    </r>
  </si>
  <si>
    <r>
      <t xml:space="preserve">Se cumplió con el 25% de la actividad programada para el tercer trimestre. 
</t>
    </r>
    <r>
      <rPr>
        <sz val="14"/>
        <color indexed="8"/>
        <rFont val="Arial"/>
        <family val="2"/>
      </rPr>
      <t>Se diseñó la encuesta para ser publicada en la pagina web en el mes de octubre, con la finalidad de abordar los temas de interés a la ciudadanía en la rendición de cuentas a desarrollarse el próximo 12 de Noviembre.</t>
    </r>
    <r>
      <rPr>
        <b/>
        <sz val="14"/>
        <color indexed="8"/>
        <rFont val="Arial"/>
        <family val="2"/>
      </rPr>
      <t xml:space="preserve">
</t>
    </r>
    <r>
      <rPr>
        <sz val="14"/>
        <rFont val="Arial"/>
        <family val="2"/>
      </rPr>
      <t xml:space="preserve">
</t>
    </r>
    <r>
      <rPr>
        <b/>
        <sz val="14"/>
        <rFont val="Arial"/>
        <family val="2"/>
      </rPr>
      <t>Anexo 2: Carpeta Estrategia 2,3</t>
    </r>
    <r>
      <rPr>
        <sz val="14"/>
        <rFont val="Arial"/>
        <family val="2"/>
      </rPr>
      <t xml:space="preserve">
-Encuesta Rendición de cuentas.word</t>
    </r>
  </si>
  <si>
    <r>
      <t xml:space="preserve">Se cumplió con el 100% de la actividad programada para el tercer trimestre. 
</t>
    </r>
    <r>
      <rPr>
        <sz val="14"/>
        <color indexed="8"/>
        <rFont val="Arial"/>
        <family val="2"/>
      </rPr>
      <t xml:space="preserve">Se realizó y validó el cronograma de actividades previas a la Audiencia Pública de Rendición de Cuentas 2015
- Se publicará un aviso invitando a la ciudadanía (13 de octubre)
- Se publicará el banner en la página web (13 de octubre)
-Mailing con la invitación (envío 13 de octubre)
- Se publicará el Informe de Rendición de cuentas en la página Web (13 de octubre)
</t>
    </r>
    <r>
      <rPr>
        <b/>
        <sz val="14"/>
        <color indexed="8"/>
        <rFont val="Arial"/>
        <family val="2"/>
      </rPr>
      <t>Anexo 2: Carpeta Estrategia 2,4</t>
    </r>
    <r>
      <rPr>
        <sz val="14"/>
        <color indexed="8"/>
        <rFont val="Arial"/>
        <family val="2"/>
      </rPr>
      <t xml:space="preserve">
-CRONOGRAMA RENDICION DE CUENTAS 2015.excel</t>
    </r>
  </si>
  <si>
    <t xml:space="preserve">A la fecha no se ha recibido la convocatoria para el encuentro sectorial, sin embargo participamos en el encuentro del lanzamiento y entrega de la Guía del  lenguaje claro (27 de julio) y en el tercer encuentro al servicio al ciudadano "inclusión social, accesibilidad y talento humano" (23 de septiembre)
</t>
  </si>
  <si>
    <r>
      <t xml:space="preserve">Se cumplió con el 67% de la actividad programada para el tercer trimestre. 
</t>
    </r>
    <r>
      <rPr>
        <sz val="12"/>
        <rFont val="Arial"/>
        <family val="2"/>
      </rPr>
      <t xml:space="preserve">Una vez finalizados los eventos programados de bienestar se proceden a realizar las encuestas de satisfacción de cada una de las actividades, con el fin de medir la ejecución de la actividades del tercer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19 de Septiembre "Día de la Familia"
-Para el mes de Agosto se tenía programada una caminata ecológica contemplada para 40 funcionarios, dado que en el mes de mayo se amplio el cupo para llevar a cabo la Caminata Extrema, el presupuesto destinado para el mes de Agosto se ejecutó en la primera fecha. Dicha caminata contó con la participación de 85 funcionarios obteniendo una calificación del 3,7/4
-Las actividades de Bienestar contempladas para la Regional Manizales en los meses de Noviembre y Diciembre, se adelantaron y lograron su ejecución durante el III trimestre. El 01 de Agosto se realizó la actividad de Parapente contando con la participación de los 4 funcionarios de la Regional y obteniendo una satisfacción de 3,8/4.
-El 22 de agosto la Regional Manizales participó en un Día Ecológico como actividad de Bienestar Social obteniendo una calificación de 3,2/4.
-Del 30 de Junio al 24 de Julio "Torneo de Fútbol", una vez finalizada esta actividad se cumple al 100% el seguimiento del II Trimestre.
Se encuentra pendiente de finalizar la actividad programada para el mes de Agosto "La actividad libre"  no se llevo a cabo una vez sea ejecutada en el siguiente trimestre se procederá a realizar la evaluación de satisfacción correspondiente.
De acuerdo a las encuestas de satisfacción realizadas de los eventos, se evidencia una alta calificación en cuanto a la ejecución de las actividades. 
</t>
    </r>
    <r>
      <rPr>
        <b/>
        <sz val="12"/>
        <rFont val="Arial"/>
        <family val="2"/>
      </rPr>
      <t>Anexo 3: Carpeta Estrategia 3,1</t>
    </r>
    <r>
      <rPr>
        <sz val="12"/>
        <rFont val="Arial"/>
        <family val="2"/>
      </rPr>
      <t xml:space="preserve">
*Eva Torneo de Futbol
*Eva Día de la Familia
*Manizales - Act. Parapente
*Manizales - Act. Ecológica</t>
    </r>
  </si>
  <si>
    <r>
      <t xml:space="preserve">Se cumplió con el 100% de la actividad programada para el tercer trimestre. 
</t>
    </r>
    <r>
      <rPr>
        <sz val="14"/>
        <color indexed="8"/>
        <rFont val="Arial"/>
        <family val="2"/>
      </rPr>
      <t xml:space="preserve">Fiduprevisora, a través de la Unidad de Control Interno Disciplinario asistió  el 21 de Julio de 2015 al sexagésimo sexto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21 de Julio de 2015</t>
    </r>
  </si>
  <si>
    <r>
      <t xml:space="preserve">Se cumplió con el 100% de la actividad programada para el tercer trimestre. 
</t>
    </r>
    <r>
      <rPr>
        <sz val="14"/>
        <color indexed="8"/>
        <rFont val="Arial"/>
        <family val="2"/>
      </rPr>
      <t xml:space="preserve">Se dictaron las capacitaciones del código de conducta ética y del código disciplinario único a los servidores, contratistas, practicantes de la Fiduprevisora, los días 24 y 28 de septiembre. 
Nota: Se encuentra programada una capacitación el próximo 1 de octubre de 2015
</t>
    </r>
    <r>
      <rPr>
        <b/>
        <sz val="14"/>
        <color indexed="8"/>
        <rFont val="Arial"/>
        <family val="2"/>
      </rPr>
      <t xml:space="preserve">
Anexo 3: Carpeta Estrategia 3,2</t>
    </r>
    <r>
      <rPr>
        <sz val="14"/>
        <color indexed="8"/>
        <rFont val="Arial"/>
        <family val="2"/>
      </rPr>
      <t xml:space="preserve">
-Asistencia Etica.pdf</t>
    </r>
  </si>
  <si>
    <r>
      <t xml:space="preserve">Se cumplió con el 27% de la actividad programada para el tercer trimestre. 
</t>
    </r>
    <r>
      <rPr>
        <sz val="14"/>
        <rFont val="Arial"/>
        <family val="2"/>
      </rPr>
      <t xml:space="preserve">
De acuerdo con el cronograma del Plan Institucional de Capacitación - PIC, el grado de satisfacción de las capacitaciones ejecutadas durante el II y III trimestres fue el siguiente:
-Taller de Redacción 4,9/5,0
-Capacitación por Competencias: 3,92/4,0
-Taller de Grafología 3,96/4,0
-Seminario Servicio al Cliente 4,0/4,0
</t>
    </r>
    <r>
      <rPr>
        <b/>
        <sz val="14"/>
        <rFont val="Arial"/>
        <family val="2"/>
      </rPr>
      <t xml:space="preserve">
Anexo 3: Carpeta Estrategia 3,6
</t>
    </r>
    <r>
      <rPr>
        <sz val="14"/>
        <rFont val="Arial"/>
        <family val="2"/>
      </rPr>
      <t>*Eva Torneo de Futbol.pdf
*Eva competenciasl.pdf
*Eva Día de la Familia.pdf
*Eva Servicio al Cliente.pdf
*Eva grafologia.pdf
*Eva  taller redacción.pdf</t>
    </r>
  </si>
  <si>
    <r>
      <t xml:space="preserve">Se cumplió con el 27% de la actividad programada para el tercer trimestre. 
</t>
    </r>
    <r>
      <rPr>
        <sz val="14"/>
        <color indexed="8"/>
        <rFont val="Arial"/>
        <family val="2"/>
      </rPr>
      <t xml:space="preserve">
De acuerdo con el cronograma del Plan Institucional de Capacitación - PIC, para el trimestre reportado de 19 actividades solo se desarrollaron en tiempo las siguientes capacitaciones:
Capacitaciones Realizadas
- Curso de Excel el cual dio inició el 28 de julio y culminó el 24 de agosto.
- Taller de grafología, por disponibilidad del capacitador este se llevó a cabo el 21 de agosto.
- Fortalecimiento de Competencias, se le dio cumplimiento en el mes de agosto. La capacitación estuvo distribuida en 6 sesiones en las que se incluyeron todas las familias de cargos (auxiliares, técnicos, profesionales, ejecutivos y directivos) con el objetivo de desarrollar y fortalecer las competencias laborales y personales de todos los funcionarios de la entidad.
- Buenas Prácticas de Atención al Cliente, la cual se llevó a cabo el 22 de septiembre. 
- Capacitación de Conducta Ética, esta dio inicio el 24 de septiembre y culminará el 01 de octubre.
Capacitaciones pendientes:
-En el mes de Julio se tenía establecido ejecutar Protocolo y Etiqueta, Derecho Procesal, Administración Financiera de Negocios y Actualizaciones Tecnológicas
- En el mes de agosto cursos de Gestión Documental, Derecho Administrativo para no abogados, Riesgos de Inversión, Derecho Financiero, Medios Magnéticos, Proyectos Financieros, Estrategias de Planeación Presupuestal, curso de Administración de Portafolios de Inversión, Diplomado en Riesgo Sarlaft y Rediseño de Procesos-; dado que no se ha recibido ninguna solicitud para llevar a cabo estas capacitaciones por parte de las  áreas.
</t>
    </r>
    <r>
      <rPr>
        <b/>
        <sz val="14"/>
        <color indexed="8"/>
        <rFont val="Arial"/>
        <family val="2"/>
      </rPr>
      <t xml:space="preserve">Anexo 3: Carpeta Estrategia 3,6
</t>
    </r>
    <r>
      <rPr>
        <sz val="14"/>
        <color indexed="8"/>
        <rFont val="Arial"/>
        <family val="2"/>
      </rPr>
      <t xml:space="preserve">*Asistencia Competencias
*Asistencia Excel
*Asistencia Grafología
</t>
    </r>
  </si>
  <si>
    <r>
      <t xml:space="preserve">No presenta avance para este trimestre
</t>
    </r>
    <r>
      <rPr>
        <sz val="14"/>
        <rFont val="Arial"/>
        <family val="2"/>
      </rPr>
      <t xml:space="preserve">Para la Oficina de Manizales la inmobiliaria encargada realizó la remodelación el 13 de julio de 2015, por ser una remodelación que no realizó la entidad no se realizó el cambio de luminarias LED
Se encuentra pendiente la remodelación para las Oficinas de Bogotá (201) y Regional Barranquilla, en razón que,  se encuentran  finalizando planos e invitaciones para el criterio de evaluación y contratación respectivo.
</t>
    </r>
    <r>
      <rPr>
        <b/>
        <sz val="14"/>
        <rFont val="Arial"/>
        <family val="2"/>
      </rPr>
      <t xml:space="preserve">
Anexo 4: Carpeta Estrategia 4,1
</t>
    </r>
    <r>
      <rPr>
        <sz val="14"/>
        <rFont val="Arial"/>
        <family val="2"/>
      </rPr>
      <t>*Boletín SOMOS</t>
    </r>
  </si>
  <si>
    <r>
      <t xml:space="preserve">Se cumplió con el 100% de la actividad programada para el tercer trimestre. 
</t>
    </r>
    <r>
      <rPr>
        <sz val="14"/>
        <rFont val="Arial"/>
        <family val="2"/>
      </rPr>
      <t xml:space="preserve">Se ha realizado las siguientes consultas con diferentes entidades, para obtener capacitaciones y guías de manera gratuita en todas las Regionales:
1. Con la Secretaría de Medio Ambiente se consultó las siguientes capacitaciones: Programa de Gestión Empresaria - GAE-l, Cambio Climático, Huella Ambiental, Apagón Ambiental, Llantas Usadas. Entre Otros. 
2. Aplicación de información en la Página Web de la Secretaría de Medio Ambiente Bogotá http://www.ambientebogota.gov.co/web/sda/gestion-ambiental-constructoras, se realizará inscripción para iniciar el proceso de Excelencia Ambiental por medio del Programa GAE. Adicionalmente, participando en este programa obtenemos una capacitación gratuita y acceso al Programa de Siembra de árboles para mitigar la Huella de Carbono y Cambio Climático.
</t>
    </r>
    <r>
      <rPr>
        <b/>
        <sz val="14"/>
        <rFont val="Arial"/>
        <family val="2"/>
      </rPr>
      <t xml:space="preserve">
</t>
    </r>
    <r>
      <rPr>
        <sz val="14"/>
        <rFont val="Arial"/>
        <family val="2"/>
      </rPr>
      <t xml:space="preserve">
</t>
    </r>
    <r>
      <rPr>
        <b/>
        <sz val="14"/>
        <rFont val="Arial"/>
        <family val="2"/>
      </rPr>
      <t xml:space="preserve">Anexo 4: Carpeta Estrategia 4,1
</t>
    </r>
    <r>
      <rPr>
        <sz val="14"/>
        <rFont val="Arial"/>
        <family val="2"/>
      </rPr>
      <t>*Gestión Ambiental Empresarial.word</t>
    </r>
  </si>
  <si>
    <r>
      <t xml:space="preserve">Se cumplió con el 100% de la actividad programada para el tercer trimestre. 
</t>
    </r>
    <r>
      <rPr>
        <sz val="14"/>
        <rFont val="Arial"/>
        <family val="2"/>
      </rPr>
      <t xml:space="preserve">
En los días  18 y 19 del mes de agosto del presente año, se ejecutó la auditoría externa de seguimiento y actualización de norma al Sistema de Gestión de Seguridad de la Información (SGSI) de Fiduprevisora por parte del ente certificador ICONTEC , con el fin de determinar la conformidad y la capacidad del sistema de gestión para asegurar el cumplimiento por la organización de los requisitos  legales, reglamentarios y  contractuales aplicables al alcance del sistema de gestión y a la norma e  identificar áreas  de potencial  mejora en el SGSI.
La auditoría tuvo como alcance las Operaciones de inversión (Front, Middle y Back Office) realizadas por FIDUPREVISORA S.A., a través de los siguientes procesos: Inversiones, Representación Legal de Tenedores de Bonos y Riesgo de Inversión.
Resultado de su desarrollo se identificaron cuatro (4) No Conformidades menores al Sistema de Gestión de Seguridad de la Información definiéndose los planes de acción correspondientes, lo que permitirá a Fiduprevisora continuar con el   mejoramiento y fortalecimiento continúo del Sistema de Gestión de Seguridad de la Información.   Los temas a fortalecer son los siguientes:
1. Tratamiento de riesgos de la seguridad de la información.
2. Métodos de medición, análisis y evaluación del indicador “Eficacia de las Capacitaciones”.
3. Restricción y control en la asignación uso de privilegios de acceso, a correos personales (free) en internet, diferentes al corporativo, para intercambio de información.
4. Grabación de videos en el proceso de Inversiones: Front, Midle y Back Office.
</t>
    </r>
    <r>
      <rPr>
        <b/>
        <sz val="14"/>
        <rFont val="Arial"/>
        <family val="2"/>
      </rPr>
      <t xml:space="preserve">
Anexo 4: Carpeta Estrategia 4.2
</t>
    </r>
    <r>
      <rPr>
        <sz val="14"/>
        <rFont val="Arial"/>
        <family val="2"/>
      </rPr>
      <t>-Plan_Auditoría_SGSI_2015.pdf
-Inf_Ejec_III_Trim_15_MIPG_Ofc_Seguridad.word</t>
    </r>
  </si>
  <si>
    <r>
      <t xml:space="preserve">Se cumplió el 100% de la actividad programada para el tercer trimestre. 
</t>
    </r>
    <r>
      <rPr>
        <sz val="14"/>
        <color indexed="8"/>
        <rFont val="Arial"/>
        <family val="2"/>
      </rPr>
      <t xml:space="preserve">Durante el trimestre se llevaron a cabo las capacitaciones programadas, de acuerdo con el Plan de Capacitación establecido en la Oficina de Calidad, tendientes a fortalecer la cultura y conocimientos del Sistema Integrado de Gestión (Calidad y Seguridad de la Información). Adicionalmente se ejecutaron las inducciones a los funcionarios en la temática SGC cumpliendo con la programación de la Gerencia Administrativa - Dirección de Recursos Humanos.
</t>
    </r>
    <r>
      <rPr>
        <b/>
        <sz val="14"/>
        <color indexed="8"/>
        <rFont val="Arial"/>
        <family val="2"/>
      </rPr>
      <t>Capacitaciones  - Ambiental</t>
    </r>
    <r>
      <rPr>
        <sz val="14"/>
        <color indexed="8"/>
        <rFont val="Arial"/>
        <family val="2"/>
      </rPr>
      <t xml:space="preserve">
De acuerdo con el cronograma del Plan Institucional de Capacitación - PIC SGA se efectuaron las capacitaciones a las oficinas regionales y sede Bogotá acorde a los siguientes temas:
1. Lineamientos del SGA de la Fiduprevisora.  (Todos los funcionarios).
2. Indicadores del SGA de la Fiduprevisora. (Retroalimentación con Responsables Ambientales de las Regionales).
3. Identificación y Valoración de Aspectos e Impactos Ambientales (Responsables Ambientales de las Regionales).
4. Fundamentos de la Norma ISO:14001:2004 (Responsables Ambientales de las Regionales).
5. Requisitos Legales Ambientales (Responsables Ambientales de las Regionales
</t>
    </r>
    <r>
      <rPr>
        <b/>
        <sz val="14"/>
        <color indexed="8"/>
        <rFont val="Arial"/>
        <family val="2"/>
      </rPr>
      <t xml:space="preserve">
Anexo 4: Carpeta Estrategia 4.2
Capacitaciones SIG.zip
</t>
    </r>
    <r>
      <rPr>
        <sz val="14"/>
        <color indexed="8"/>
        <rFont val="Arial"/>
        <family val="2"/>
      </rPr>
      <t xml:space="preserve">1. Sensibilización Sistema Integrado de Gestión – Auditoría Interna y entrega de Tarjetas de Calidad.   
2. Sensibilización Sistema de Gestión de Seguridad de la Información (SGSI).
3. Seguimiento registro a la Realización de los Comités Primarios (Aplicativo Isolución).
4. Generalidades principales funciones SOLUCIÓN – Capacitación Virtual.
5. Capacitación funcionarios auditores Contraloría. 
6. Capacitación Virtual Módulo de Mejoramiento – Isolución. 
7. Generación y presentación de informes Oficina de Calidad / Seguimiento a la ejecución del plan de mejoramiento nivel de madurez del SIG.
8. Capacitación Helpdesk Oficina de Calidad
9. Indicadores de Gestión
</t>
    </r>
    <r>
      <rPr>
        <b/>
        <sz val="14"/>
        <color indexed="8"/>
        <rFont val="Arial"/>
        <family val="2"/>
      </rPr>
      <t>Carpeta Capacitaciones ambiental.zip</t>
    </r>
    <r>
      <rPr>
        <sz val="14"/>
        <color indexed="8"/>
        <rFont val="Arial"/>
        <family val="2"/>
      </rPr>
      <t xml:space="preserve">
</t>
    </r>
    <r>
      <rPr>
        <b/>
        <sz val="14"/>
        <color indexed="8"/>
        <rFont val="Arial"/>
        <family val="2"/>
      </rPr>
      <t xml:space="preserve">
</t>
    </r>
  </si>
  <si>
    <r>
      <t xml:space="preserve">Se cumplió con el 100% de la actividad programada para el tercer trimestre. 
</t>
    </r>
    <r>
      <rPr>
        <sz val="14"/>
        <rFont val="Arial"/>
        <family val="2"/>
      </rPr>
      <t xml:space="preserve">Entre el 11 y 12 de agosto de 2015 se ejecutó la auditoría al SGSI de Fiduprevisora S.A., frente a los requisitos de la norma NTC-ISO-IEC 27001:2013, cuyo alcance comprendió los procesos de Riesgos de Inversión, Inversiones y Representación Legal de Tenedores de Bonos, contenidos en el Mapa de Procesos de la Entidad y que aplican para la ciudad de Bogotá.
La auditoría interna presentó como resultado tres (3) No Conformidades:
Aplicación de la política de desarrollo seguro.
Declaración de aplicabilidad.
Aplicación de  principios de construcción segura de software
</t>
    </r>
    <r>
      <rPr>
        <b/>
        <sz val="14"/>
        <rFont val="Arial"/>
        <family val="2"/>
      </rPr>
      <t>Anexo 4: Carpeta Estrategia 4.2</t>
    </r>
    <r>
      <rPr>
        <sz val="14"/>
        <rFont val="Arial"/>
        <family val="2"/>
      </rPr>
      <t xml:space="preserve">
-Inf_Ejec_III_Trim_15_MIPG_Ofc_Seguridad.word
-Plan_AI_SGSI_2015.pdf</t>
    </r>
  </si>
  <si>
    <r>
      <t xml:space="preserve">Se cumplió con el 100% de la actividad programada para el tercer trimestre. 
</t>
    </r>
    <r>
      <rPr>
        <sz val="14"/>
        <rFont val="Arial"/>
        <family val="2"/>
      </rPr>
      <t xml:space="preserve">
La Auditoría  Interna de los Sistemas de Gestión de la Calidad y Ambiental se llevó a cabo entre el  22 de Julio y el 10 de septiembre de 2015, con la participación de   auditores internos previamente capacitados de Fiduprevisora y liderado por el auditor interno  de la  firma  Deloitte.  La auditoría  tuvo  como alcance los 30 procesos del SIG.
El resultado consolidado para los dos sistemas de gestión es el siguiente:
</t>
    </r>
    <r>
      <rPr>
        <b/>
        <sz val="14"/>
        <rFont val="Arial"/>
        <family val="2"/>
      </rPr>
      <t xml:space="preserve">Anexo 4: Carpeta Estrategia 4.2
</t>
    </r>
    <r>
      <rPr>
        <sz val="14"/>
        <rFont val="Arial"/>
        <family val="2"/>
      </rPr>
      <t>-Reunión de apertura_AI_ 22_Jul_15.pdf
-Reunión de cierre _ AI_28_sep_15.pdf
-Inf_Ejec_III_Trim_15_MIPG_Calidad.word</t>
    </r>
  </si>
  <si>
    <r>
      <t xml:space="preserve">Se cumplió con el 100% de la actividad programada para el tercer trimestre. 
</t>
    </r>
    <r>
      <rPr>
        <sz val="14"/>
        <rFont val="Arial"/>
        <family val="2"/>
      </rPr>
      <t xml:space="preserve">Fiduprevisora, a través de La Dirección de Mercadeo y Servicio al Cliente actualizó periódicamente la información que es publicada en todos los canales externos de comunicación, de acuerdo a las actividades programadas. 
Adicionalmente en el comité de Gobierno en Línea se  valido la información contenida en la Página Web y las áreas responsables de mantenerla actualizada 
Noticias en la página web
Publicaciones en redes sociales
Comunicados de prensa 
</t>
    </r>
    <r>
      <rPr>
        <b/>
        <sz val="14"/>
        <rFont val="Arial"/>
        <family val="2"/>
      </rPr>
      <t xml:space="preserve">Anexo 4: Carpeta Estrategia 4,3
</t>
    </r>
    <r>
      <rPr>
        <sz val="14"/>
        <rFont val="Arial"/>
        <family val="2"/>
      </rPr>
      <t xml:space="preserve">
</t>
    </r>
  </si>
  <si>
    <r>
      <t xml:space="preserve">Se cumplió con el 100% de la actividad programada para el tercer trimestre. 
</t>
    </r>
    <r>
      <rPr>
        <sz val="14"/>
        <rFont val="Arial"/>
        <family val="2"/>
      </rPr>
      <t xml:space="preserve">
Se ejecutó el cronograma de transferencias documentales, durante el mes de septiembre, se transfirieron 280 cajas de 12  áreas.
</t>
    </r>
    <r>
      <rPr>
        <b/>
        <sz val="14"/>
        <rFont val="Arial"/>
        <family val="2"/>
      </rPr>
      <t xml:space="preserve">Anexo 4: Carpeta Estrategia 4,6
</t>
    </r>
    <r>
      <rPr>
        <sz val="14"/>
        <rFont val="Arial"/>
        <family val="2"/>
      </rPr>
      <t>-transferencias septiembre 2015.word</t>
    </r>
    <r>
      <rPr>
        <b/>
        <sz val="14"/>
        <rFont val="Arial"/>
        <family val="2"/>
      </rPr>
      <t xml:space="preserve">
</t>
    </r>
    <r>
      <rPr>
        <sz val="14"/>
        <rFont val="Arial"/>
        <family val="2"/>
      </rPr>
      <t xml:space="preserve">
</t>
    </r>
  </si>
  <si>
    <r>
      <t xml:space="preserve">Se cumplió con el 100% de la actividad programada para el tercer trimestre. 
</t>
    </r>
    <r>
      <rPr>
        <sz val="14"/>
        <rFont val="Arial"/>
        <family val="2"/>
      </rPr>
      <t xml:space="preserve">El presupuesto de gastos de inversión de Fiduprevisora S.A.al cierre del tercer trimestre de 2015 presenta una ejecución acumulada del 51,00%  frente al presupuesto de inversión aprobado para la vigencia 2015, respecto los Certificados de Registro Presupuestal (CRP´s) emitidos, así:
$3.213.785.623,94 (CRPs Inversión)
$6.302.116.407,66 (Ppto Inversión)
</t>
    </r>
    <r>
      <rPr>
        <b/>
        <sz val="14"/>
        <rFont val="Arial"/>
        <family val="2"/>
      </rPr>
      <t xml:space="preserve">Anexo 5: Carpeta Estrategia 5,3
</t>
    </r>
    <r>
      <rPr>
        <sz val="14"/>
        <rFont val="Arial"/>
        <family val="2"/>
      </rPr>
      <t>*EJECUCIÓN PRESUPUESTAL AL 30 SEPTIEMBRE-15</t>
    </r>
  </si>
  <si>
    <r>
      <t xml:space="preserve">Se cumplió con el 100% de la actividad programada para el tercer trimestre. 
</t>
    </r>
    <r>
      <rPr>
        <sz val="14"/>
        <rFont val="Arial"/>
        <family val="2"/>
      </rPr>
      <t xml:space="preserve">Para el tercer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90% de lo planeado según la información reportada.
La ejecución no se ha logrado en un 100% debido a los siguientes factores:
-Fallas de la información migrada a la nueva herramienta.
-No se adelantó de manera oportuna el proceso selección y contratación de la agencia de servicios temporales.
-No fue posible suscribir el otro si al contrato de arriendo de la oficina de Cali en el mes de septiembre, lo anterior dado al incumplimiento del arrendador para allegar los documentos solicitados.
</t>
    </r>
    <r>
      <rPr>
        <b/>
        <sz val="14"/>
        <rFont val="Arial"/>
        <family val="2"/>
      </rPr>
      <t xml:space="preserve">
Anexo 5: Carpeta Estrategia 5,4
</t>
    </r>
    <r>
      <rPr>
        <sz val="14"/>
        <rFont val="Arial"/>
        <family val="2"/>
      </rPr>
      <t>- PLAN DE COMPRAS 2015.excel</t>
    </r>
  </si>
  <si>
    <r>
      <t xml:space="preserve">No presenta avance para el tercer trimestre. 
</t>
    </r>
    <r>
      <rPr>
        <sz val="14"/>
        <rFont val="Arial"/>
        <family val="2"/>
      </rPr>
      <t xml:space="preserve">Se encuentra programada la visita a las instalaciones del contratista Suppla S.A el próximo 20 de noviembre de 2015, con el objeto de realizar seguimiento y control a la administración del archivo documental de la entidad.
</t>
    </r>
    <r>
      <rPr>
        <b/>
        <sz val="14"/>
        <rFont val="Arial"/>
        <family val="2"/>
      </rPr>
      <t/>
    </r>
  </si>
  <si>
    <r>
      <t>Se cumplió con el 67% de la actividad programada para el tercer trimestre. 
1</t>
    </r>
    <r>
      <rPr>
        <sz val="14"/>
        <rFont val="Arial"/>
        <family val="2"/>
      </rPr>
      <t xml:space="preserve">. La regional Bogotá, cuenta con la Asociación Cooperativa de Recicladores de Bogotá, ejecutando las actividades para asegurar el manejo integral de los residuos aprovechables y la regional Barranquilla, cuenta con la Asociación de recicladores Barranquilla puerta de oro, ejecutando las actividades para asegurar el manejo integral de los residuos aprovechables.
2. Para la regional Cartagena no ha sido posible establecer convenios, las empresas gestoras, se encuentran en proceso de finalización de recepción de documentación.
Actualmente se esta evaluando la posibilidad de contratar un proveedor que se encargue a nivel nacional de la recogida de los residuos aprovechables con el fin de que se realice adecuadamente la gestión, sin tener inconvenientes, se evaluará los costos de estos servicios por medio de cotizaciones las cuales se están solicitando.
</t>
    </r>
    <r>
      <rPr>
        <b/>
        <sz val="14"/>
        <rFont val="Arial"/>
        <family val="2"/>
      </rPr>
      <t xml:space="preserve">Anexo 4: Carpeta Estrategia 4,1
</t>
    </r>
    <r>
      <rPr>
        <sz val="14"/>
        <rFont val="Arial"/>
        <family val="2"/>
      </rPr>
      <t>*Recicladores Bogotá.pdf
*Recicladores Barranquilla.pdf</t>
    </r>
  </si>
  <si>
    <r>
      <t xml:space="preserve">Se cumplió con el 100% de la actividad programada para el tercer trimestre. 
</t>
    </r>
    <r>
      <rPr>
        <sz val="14"/>
        <rFont val="Arial"/>
        <family val="2"/>
      </rPr>
      <t xml:space="preserve">Fiduprevisora realizó la disposición de los residuos peligrosos generados, para la regional Barranquilla  Asociación de recicladores Barranquilla puerta de oro y para la regional bogotá con la Empresa ECO industria, y se realiza seguimiento a la disposición de Tonner realizada por RICOH.
Para la regional Cartagena no ha sido posible establecer convenios, las empresas gestoras, se encuentran en proceso de finalización de recepción de documentación.
</t>
    </r>
    <r>
      <rPr>
        <b/>
        <sz val="14"/>
        <rFont val="Arial"/>
        <family val="2"/>
      </rPr>
      <t xml:space="preserve">Anexo 4: Carpeta Estrategia 4,1
</t>
    </r>
    <r>
      <rPr>
        <sz val="14"/>
        <rFont val="Arial"/>
        <family val="2"/>
      </rPr>
      <t>*Residuos Peligrosos.zip</t>
    </r>
  </si>
  <si>
    <t>Incluir en el PIC Plan Institucional de Capacitación  de cada entidad la estrategia de capacitación para el desarrollo de las competencias laborales.</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</si>
  <si>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</si>
  <si>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</si>
  <si>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</si>
  <si>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</si>
  <si>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</si>
  <si>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</si>
  <si>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</si>
  <si>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</si>
  <si>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</si>
  <si>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</si>
  <si>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</si>
  <si>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</si>
  <si>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</si>
  <si>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</si>
  <si>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</si>
  <si>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</si>
  <si>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</si>
  <si>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</si>
  <si>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</si>
  <si>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</si>
  <si>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</si>
  <si>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</si>
  <si>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</si>
  <si>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</si>
  <si>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</si>
  <si>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</si>
  <si>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</si>
  <si>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</si>
  <si>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</si>
  <si>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</si>
  <si>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</si>
  <si>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</si>
  <si>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</si>
  <si>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</si>
  <si>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</si>
  <si>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</si>
  <si>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</si>
  <si>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</si>
  <si>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</si>
  <si>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</si>
  <si>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</si>
  <si>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</si>
  <si>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</si>
  <si>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</si>
  <si>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</si>
  <si>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</si>
  <si>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</si>
  <si>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</si>
  <si>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</si>
  <si>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</si>
  <si>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</si>
  <si>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</si>
  <si>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</si>
  <si>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</si>
  <si>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</si>
  <si>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</si>
  <si>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</si>
  <si>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</si>
  <si>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</si>
  <si>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</si>
  <si>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</si>
  <si>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</si>
  <si>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</si>
  <si>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</si>
  <si>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</si>
  <si>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</si>
  <si>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</si>
  <si>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</si>
  <si>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</si>
  <si>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</si>
  <si>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</si>
  <si>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</si>
  <si>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</si>
  <si>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</si>
  <si>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</si>
  <si>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</si>
  <si>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</si>
  <si>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</si>
  <si>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</si>
  <si>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</si>
  <si>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</si>
  <si>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</si>
  <si>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</si>
  <si>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</si>
  <si>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</si>
  <si>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</si>
  <si>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</si>
  <si>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</si>
  <si>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</si>
  <si>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</si>
  <si>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</si>
  <si>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</si>
  <si>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</si>
  <si>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</si>
  <si>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</si>
  <si>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</si>
  <si>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</si>
  <si>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</si>
  <si>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</si>
  <si>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</si>
  <si>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</si>
  <si>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</si>
  <si>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</si>
  <si>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</si>
  <si>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</si>
  <si>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</si>
  <si>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</si>
  <si>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</si>
  <si>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</si>
  <si>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</si>
  <si>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</si>
  <si>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</si>
  <si>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</si>
  <si>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</si>
  <si>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</si>
  <si>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</si>
  <si>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</si>
  <si>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</si>
  <si>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</si>
  <si>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</si>
  <si>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</si>
  <si>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</si>
  <si>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</si>
  <si>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</si>
  <si>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</si>
  <si>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</si>
  <si>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</si>
  <si>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</si>
  <si>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</si>
  <si>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</si>
  <si>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</si>
  <si>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</si>
  <si>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</si>
  <si>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</si>
  <si>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</si>
  <si>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</si>
  <si>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</si>
  <si>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</si>
  <si>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</si>
  <si>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</si>
  <si>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</si>
  <si>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</si>
  <si>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</si>
  <si>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</si>
  <si>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</si>
  <si>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</si>
  <si>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</si>
  <si>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</si>
  <si>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</si>
  <si>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</si>
  <si>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</si>
  <si>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</si>
  <si>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</si>
  <si>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</si>
  <si>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</si>
  <si>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</si>
  <si>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</si>
  <si>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</si>
  <si>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</si>
  <si>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</si>
  <si>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</si>
  <si>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</si>
  <si>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</si>
  <si>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</si>
  <si>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</si>
  <si>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</si>
  <si>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</si>
  <si>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</si>
  <si>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</si>
  <si>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</si>
  <si>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</si>
  <si>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</si>
  <si>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</si>
  <si>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</si>
  <si>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</si>
  <si>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</si>
  <si>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</si>
  <si>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</si>
  <si>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</si>
  <si>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</si>
  <si>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</si>
  <si>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</si>
  <si>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</si>
  <si>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</si>
  <si>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</si>
  <si>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</si>
  <si>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</si>
  <si>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</si>
  <si>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</si>
  <si>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</si>
  <si>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</si>
  <si>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</si>
  <si>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</si>
  <si>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</si>
  <si>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</si>
  <si>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</si>
  <si>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</si>
  <si>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</si>
  <si>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</si>
  <si>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</si>
  <si>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</si>
  <si>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</si>
  <si>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</si>
  <si>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</si>
  <si>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</si>
  <si>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</si>
  <si>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</si>
  <si>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</si>
  <si>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</si>
  <si>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</si>
  <si>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</si>
  <si>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</si>
  <si>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</si>
  <si>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</si>
  <si>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</si>
  <si>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</si>
  <si>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</si>
  <si>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</si>
  <si>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</si>
  <si>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</si>
  <si>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</si>
  <si>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</si>
  <si>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</si>
  <si>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</si>
  <si>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</si>
  <si>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</si>
  <si>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</si>
  <si>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</si>
  <si>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</si>
  <si>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</si>
  <si>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</si>
  <si>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</si>
  <si>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</si>
  <si>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</si>
  <si>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</si>
  <si>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</si>
  <si>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</si>
  <si>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</si>
  <si>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</si>
  <si>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</si>
  <si>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</si>
  <si>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SUBCOMPONENTES</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</si>
  <si>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</si>
  <si>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</si>
  <si>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</si>
  <si>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</si>
  <si>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</si>
  <si>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Seguimiento al Mapa de Riesgos</t>
  </si>
  <si>
    <t>Realización de la Audiencia Pública de Rendición de Cuentas</t>
  </si>
  <si>
    <t>31 de ene 2020</t>
  </si>
  <si>
    <t>Descripción de Actividades</t>
  </si>
  <si>
    <t>COMPONENTE 6: INICIATIVAS ADICIONALES</t>
  </si>
  <si>
    <t xml:space="preserve">Observaciones – Auditoria Corporativa </t>
  </si>
  <si>
    <t>Avance según evidencia</t>
  </si>
  <si>
    <t>N/A</t>
  </si>
  <si>
    <t>En proceso</t>
  </si>
  <si>
    <t>Finalizada</t>
  </si>
  <si>
    <t>Por Iniciar</t>
  </si>
  <si>
    <r>
      <rPr>
        <b/>
        <sz val="10"/>
        <color theme="1"/>
        <rFont val="Arial"/>
        <family val="2"/>
      </rPr>
      <t xml:space="preserve">1.1 </t>
    </r>
    <r>
      <rPr>
        <sz val="10"/>
        <color theme="1"/>
        <rFont val="Arial"/>
        <family val="2"/>
      </rPr>
      <t>Política de Administración de Riesgos</t>
    </r>
  </si>
  <si>
    <r>
      <rPr>
        <b/>
        <sz val="10"/>
        <color theme="1"/>
        <rFont val="Arial"/>
        <family val="2"/>
      </rPr>
      <t xml:space="preserve">1.2 </t>
    </r>
    <r>
      <rPr>
        <sz val="10"/>
        <color theme="1"/>
        <rFont val="Arial"/>
        <family val="2"/>
      </rPr>
      <t>Construcción del Mapa de Riesgos de
Corrupción</t>
    </r>
  </si>
  <si>
    <r>
      <rPr>
        <b/>
        <sz val="10"/>
        <color theme="1"/>
        <rFont val="Arial"/>
        <family val="2"/>
      </rPr>
      <t xml:space="preserve">1.3 </t>
    </r>
    <r>
      <rPr>
        <sz val="10"/>
        <color theme="1"/>
        <rFont val="Arial"/>
        <family val="2"/>
      </rPr>
      <t>Consulta y divulgación</t>
    </r>
  </si>
  <si>
    <r>
      <rPr>
        <b/>
        <sz val="10"/>
        <color theme="1"/>
        <rFont val="Arial"/>
        <family val="2"/>
      </rPr>
      <t xml:space="preserve">1.4 </t>
    </r>
    <r>
      <rPr>
        <sz val="10"/>
        <color theme="1"/>
        <rFont val="Arial"/>
        <family val="2"/>
      </rPr>
      <t>Monitoreo y revisión</t>
    </r>
  </si>
  <si>
    <t>Revisión de Política para la Gestión de Riesgos de Corrupción</t>
  </si>
  <si>
    <t>Ejecución del plan de trabajo</t>
  </si>
  <si>
    <t>Actualización del Mapa de Riesgos de Corrupción</t>
  </si>
  <si>
    <t>Divulgación y socialización del preliminar del Mapa de Riesgos de Corrupción</t>
  </si>
  <si>
    <t>Publicación del Mapa de Riesgos de Corrupción 2020</t>
  </si>
  <si>
    <t>Realizar una revisión anual a la Política para la Gestión de Riesgos de Corrupción de acuerdo a los lineamientos que se imparten por entes de control interno, externo y/o por autocontrol en la vigencia 2020</t>
  </si>
  <si>
    <t>Ejecutar las mesas de trabajo de acuerdo al plan anual establecido para la actualización del Mapa de Riesgos de Corrupción a publicarse en el año 2021 de acuerdo al mapa de riesgos vigente.</t>
  </si>
  <si>
    <t>Actualizar el Mapa de Riesgos de Corrupción de acuerdo a las mesas de trabajo realizadas con los procesos</t>
  </si>
  <si>
    <t>Divulgar a los interesados internos, externos y ciudadanía el preliminar del Mapa de Riesgos de Corrupción a fin de obtener consideraciones y sugerencia del mapa</t>
  </si>
  <si>
    <t>Publicar en la Página WEB de la entidad el documento final de Mapa de Riesgos de Corrupción trabajado durante el año 2019 y publicado para la vigencia 2020 teniendo en cuenta las consideraciones y sugerencias de los interesados internos, externos y ciudadanía que dieran lugar.</t>
  </si>
  <si>
    <t>Realizar monitoreo y revisión de los riesgos asociados a los procesos que se encuentran en el Mapa de Riesgos de Corrupción de acuerdo a cronograma interno establecido, haciendo publicaciones cuatrimestrales sobre actualización del mapa 2020.</t>
  </si>
  <si>
    <t>Gerencia de Riesgos</t>
  </si>
  <si>
    <t>01 de nov 2020</t>
  </si>
  <si>
    <t>30 de nov 2020</t>
  </si>
  <si>
    <t>01 de feb 2020</t>
  </si>
  <si>
    <t>31 de dic 2020</t>
  </si>
  <si>
    <t>01 de dic 2020</t>
  </si>
  <si>
    <t>15 de dic 2020</t>
  </si>
  <si>
    <t>01 de ene 2020</t>
  </si>
  <si>
    <t>01 de abril 2020</t>
  </si>
  <si>
    <t>Levantar inventario de todos los trámites de la entidad</t>
  </si>
  <si>
    <t>Realizar el levantamiento de una matriz que consolide los diferentes trámites de la entidad con un equipo transversal de las diferentes áreas que tienen relación con clientes y/o usuario.</t>
  </si>
  <si>
    <t>Vicepresidencia de FOMAG
Dirección de Servicio al Cliente
Gerencia de negocios (VAF)
Gerencia de operaciones
Gerencia de riesgos</t>
  </si>
  <si>
    <t>31 de ago 2020</t>
  </si>
  <si>
    <t>Priorizar los trámites que se racionalizarán por parte de la entidad</t>
  </si>
  <si>
    <t>Con el inventario de trámites levantado, se procederá a realizar un listado de aquellos trámites que generan mayor impacto en la entidad, para priorizar su racionalización.</t>
  </si>
  <si>
    <t>01 de sep 2020</t>
  </si>
  <si>
    <t>Racionalizar los trámites priorizados</t>
  </si>
  <si>
    <t>De acuerdo al levantamiento de información, se procede a clasificar los trámites de la entidad, buscando una racionalización de cara al clientes y/o usuario.</t>
  </si>
  <si>
    <t>Fortalecimiento de Espacios de Comunicación a los grupos de interés externos</t>
  </si>
  <si>
    <t>Realizar publicaciones mensuales para informar a los grupos de interés a través de los canales de comunicación propios externos, sobre los resultados de gestión presentados por la entidad</t>
  </si>
  <si>
    <t>Coordinación de Comunicaciones</t>
  </si>
  <si>
    <t>Identificar los grupos de interés de diálogo de doble vía que tiene la entidad</t>
  </si>
  <si>
    <t>Elaborar un documento que permita identificar los diferentes grupos de interés para la entidad.</t>
  </si>
  <si>
    <t xml:space="preserve">Gerente Nacional de Planeación
Dirección de servicio al cliente
Coordinación de comunicaciones </t>
  </si>
  <si>
    <t>30 de abr 2020</t>
  </si>
  <si>
    <t>Establecer los mecanismos de acceso con los diferentes grupos de interés</t>
  </si>
  <si>
    <t>De acuerdo al documento levantado donde se identifican los grupos de interés de la entidad, se procederá a establecer las mecanismos de acceso a los mismos, dadas las características particulares de cada uno.</t>
  </si>
  <si>
    <t>01 de mayo 2020</t>
  </si>
  <si>
    <t>31 de agos 2020</t>
  </si>
  <si>
    <t>Llevar a cabo la Audiencia Pública de Rendición de Cuentas mediante un evento que facilite el acceso a los grupos de interés</t>
  </si>
  <si>
    <t>Vicepresidencia Comercial y de Mercadeo
Coordinación de Comunicaciones</t>
  </si>
  <si>
    <t>Evaluación de la audiencia pública de Rendición de Cuentas</t>
  </si>
  <si>
    <t>Realizar una evaluación que permitan medir el grado de satisfacción de la audiencia pública de rendición de cuentas.</t>
  </si>
  <si>
    <t xml:space="preserve">Coordinación de comunicaciones </t>
  </si>
  <si>
    <t xml:space="preserve">
Presentar informes de seguimiento y control 
</t>
  </si>
  <si>
    <t>Presentar los informes de seguimiento y control de Solicitudes (trimestral) e informes del Sistema de Atención al Consumidor Financiero (semestral) a la alta Dirección (Comité de presidencia y Junta Directiva)</t>
  </si>
  <si>
    <t>Dirección de Servicio al Cliente</t>
  </si>
  <si>
    <t>Actualización permanente de la página web</t>
  </si>
  <si>
    <t>Realizar una revisión y actualización trimestral de la información que se encuentra publicada en la página web de la entidad y que concierne: procesos, ¿que hacemos? y canales de atención.</t>
  </si>
  <si>
    <t>01 de may 2020</t>
  </si>
  <si>
    <t>Ejecución de la capacitación normativa anual del SAC</t>
  </si>
  <si>
    <t>Realizar una capacitación anual obligatoria respecto al Sistema de Atención al Consumidor Financiero (SAC), con el objetivo de fortalecer, actualizar, instruir a los funcionarios y colaboradores de la entidad sobre la importancia del mismo</t>
  </si>
  <si>
    <t>01 de sep de 2020</t>
  </si>
  <si>
    <t>30 de nov de 2020</t>
  </si>
  <si>
    <t>Promover espacios de sensibilización para fortalecer el servicio y atención al ciudadano</t>
  </si>
  <si>
    <t>Realizar sensibilizaciones virtuales y/o presenciales que permitan desarrollar competencias de servicio al ciudadano a los colaboradores de la entidad que tienen contacto directo con el ciudadano</t>
  </si>
  <si>
    <t>Dirección de Talento Humano</t>
  </si>
  <si>
    <t>01 de marz de 2020</t>
  </si>
  <si>
    <t>Fortalecer las competencias de servicio a los colaboradores que atienden directamente a los ciudadanos</t>
  </si>
  <si>
    <t>Publicación de información en SECOP II</t>
  </si>
  <si>
    <t>Hacer uso de la plataforma electrónica SECOP II, para publicar los procesos de selección en curso de la entidad.</t>
  </si>
  <si>
    <t>Dirección de Adquisiciones</t>
  </si>
  <si>
    <t>01 de feb de 2020</t>
  </si>
  <si>
    <t>31 de dic de 2020</t>
  </si>
  <si>
    <t>Actualización de los instrumentos de gestión de la información</t>
  </si>
  <si>
    <t>Realizar la actualización de los instrumentos de gestión correspondientes a: Registro de activos de información, Esquema de Publicación de información e Índice de información clasificada y reservada, de acuerdo a los cambios sufridos en las tablas de retención documental, generados tras cambios visibles en la estructura orgánica de la entidad, y publicarlos en la página WEB</t>
  </si>
  <si>
    <t>Gerencia Administrativa
Gestión documental
Coordinación de comunicaciones</t>
  </si>
  <si>
    <t>01 de febrero de 2020</t>
  </si>
  <si>
    <t>30 de abril de 2020</t>
  </si>
  <si>
    <t xml:space="preserve">Capacitación de los Centros de Relevo </t>
  </si>
  <si>
    <t>Realizar una capacitación respecto a la APP que contiene los Centros de Relevo suministrada por el MinTic con el objetivo de fortalecer, actualizar, instruir a los funcionarios y colaboradores de los CAUS sobre la inclusión de la población con discapacidad auditiva y personas sin habla.</t>
  </si>
  <si>
    <t>Informe de solicitudes de acceso a información pública</t>
  </si>
  <si>
    <t>Elaborar un informe trimestral para evidenciar las solicitudes de información pública presentadas por la ciudadanía en el módulo de Solicitudes el cual se publicará en la página WEB de la entidad</t>
  </si>
  <si>
    <t>Crear y formalizar el comité anticorrupción</t>
  </si>
  <si>
    <t>Crear y formalizar mediante acto administrativo un comité denominado Anticorrupción, el cual tendrá como objeto presentar y adoptar medidas en la lucha contra la corrupción, e incluirlo en el documento del Código de buen gobierno</t>
  </si>
  <si>
    <t>Presidencia</t>
  </si>
  <si>
    <t>Realizar campañas para disminuir el uso de intermediarios en tramites que no se requieren y son gratuitos</t>
  </si>
  <si>
    <t>Crear mensualmente piezas digitales para ser publicadas en redes sociales, página web y aplicación móvil, promoviendo la realización de trámites sin costo.</t>
  </si>
  <si>
    <t>Actividad Inicia el 1 de noviembre de 2020</t>
  </si>
  <si>
    <t>Actividad Inicia el 1 de diciembre de 2020</t>
  </si>
  <si>
    <t>Actividad Inicia el 1 de septiembre de 2020</t>
  </si>
  <si>
    <t>Actividad Inicia el 1 de mayo de 2020</t>
  </si>
  <si>
    <r>
      <t xml:space="preserve">Sin reporte.
</t>
    </r>
    <r>
      <rPr>
        <b/>
        <sz val="10"/>
        <rFont val="Arial"/>
        <family val="2"/>
      </rPr>
      <t xml:space="preserve">Avance:0%
Soporte: </t>
    </r>
  </si>
  <si>
    <r>
      <t xml:space="preserve">Se crearon piezas publicitarias 1 en el mes de febrero, 2 en el mes de marzo y 2 en el mes de abril de 2020. 
</t>
    </r>
    <r>
      <rPr>
        <b/>
        <sz val="10"/>
        <color theme="1"/>
        <rFont val="Arial"/>
        <family val="2"/>
      </rPr>
      <t>Avance: 25%
Soporte:</t>
    </r>
    <r>
      <rPr>
        <sz val="10"/>
        <color theme="1"/>
        <rFont val="Arial"/>
        <family val="2"/>
      </rPr>
      <t xml:space="preserve">
Soportes de componentes</t>
    </r>
  </si>
  <si>
    <t>Entidad:</t>
  </si>
  <si>
    <t>Fiduciaria la Previsora S.A.</t>
  </si>
  <si>
    <t>Vigencia:</t>
  </si>
  <si>
    <t>Fecha Publicación:</t>
  </si>
  <si>
    <t>Componente:</t>
  </si>
  <si>
    <t>Plan Anticorrupción y de Atención al Ciudadano.</t>
  </si>
  <si>
    <t>Seguimiento:</t>
  </si>
  <si>
    <t>SUB COMPONENTES</t>
  </si>
  <si>
    <t>TIPO DE AJUSTE</t>
  </si>
  <si>
    <t>SEGUIMIENTO I CUATRIMESTRE</t>
  </si>
  <si>
    <t>Etiquetas de fila</t>
  </si>
  <si>
    <t>Total general</t>
  </si>
  <si>
    <t>Cuenta de RESPONSABLE</t>
  </si>
  <si>
    <t>Observación</t>
  </si>
  <si>
    <t>Anexo 1</t>
  </si>
  <si>
    <t>30 de dic 2020</t>
  </si>
  <si>
    <t>Dirección de Servicio al Cliente y Comunicaciones Vicepresidencia de FOMAG
Gerencia de negocios (VN)
Vicepresidencia Financiera
Gerencia de riesgos</t>
  </si>
  <si>
    <t>Dirección de Servicio al Cliente y Comunicaciones 
Vicepresidencia de FOMAG
Gerencia de negocios (VN)
Vicepresidencia Financiera
Gerencia de riesgos</t>
  </si>
  <si>
    <t>Dirección de Servicio al Cliente y Comunicaciones</t>
  </si>
  <si>
    <t>Dirección de Servicio al Cliente y Comunicaciones 
Vicepresidencia de Planeación</t>
  </si>
  <si>
    <t xml:space="preserve">Dirección de Servicio al Cliente y Comunicaciones </t>
  </si>
  <si>
    <t>01 de marz 2020</t>
  </si>
  <si>
    <t>Control de canales de atencion - poblacion beneficiaria</t>
  </si>
  <si>
    <t>Identificar el % de poblacion beneficiaria de la entidad que tengan especial proteccion constitucional , tipicando el tipo de discapacidad.</t>
  </si>
  <si>
    <t>01 de jul 2020</t>
  </si>
  <si>
    <t>30 de sep 2020</t>
  </si>
  <si>
    <t>Vicepresidencia de Soporte y Desarrollo
Dirección de Adquisiciones</t>
  </si>
  <si>
    <t xml:space="preserve">Vicepresidencia de Soporte y Desarrollo
Gestión documental
Dirección de Servicio al Cliente y Comunicaciones </t>
  </si>
  <si>
    <t>Atencion oportuna de quejas, anominos e informes</t>
  </si>
  <si>
    <t>Dar tramite dentro de los 10 dias habiles siguientes a la radicaciòn del documento allegado a la unidad, de no ser competencia de la unidad se remitira al area responsable.</t>
  </si>
  <si>
    <t xml:space="preserve">Unidad de Control Interno Disciplinario </t>
  </si>
  <si>
    <t>Actividades</t>
  </si>
  <si>
    <t>Revisión y modificación de la estructura de los canales de atención de Atención telefónica, Atención presencial y solicitudes radicadas</t>
  </si>
  <si>
    <t>Revisar el modelo de atención y la estructura de los canales autorizados como son; Atención telefónica, Atención presencial,  y Solitudes radicadas  con el propósito de optimizar tiempos de respuesta y mejorar el servicio por cada uno de los canales.</t>
  </si>
  <si>
    <t>PAAC 2020 v2</t>
  </si>
  <si>
    <t>COMPONENTES</t>
  </si>
  <si>
    <t>No. ACTIVIDADES</t>
  </si>
  <si>
    <t>GESTIÓN DEL RIESGO DE CORRUPCIÓN - MAPA DE RIESGOS DE CORRUPCIÓN</t>
  </si>
  <si>
    <t>RACIONALIZACIÓN DE TRÁMITES</t>
  </si>
  <si>
    <t>RENDICIÓN DE CUENTAS</t>
  </si>
  <si>
    <t>MECANISMOS PARA MEJORAR LA ATENCIÓN AL CIUDADANO</t>
  </si>
  <si>
    <t>TRANSPARENCIA Y ACCESO DE LA INFORMACIÓN</t>
  </si>
  <si>
    <t>INICIATIVAS ADICIONALES</t>
  </si>
  <si>
    <t>TOTAL</t>
  </si>
  <si>
    <t>1.1 Política de Administración de Riesgos</t>
  </si>
  <si>
    <t>1.2 Construcción del Mapa de Riesgos de
Corrupción</t>
  </si>
  <si>
    <t>1.3 Consulta y divulgación</t>
  </si>
  <si>
    <t>1.4 Monitoreo y revisión</t>
  </si>
  <si>
    <t>2.1 Racionalización de Trámites</t>
  </si>
  <si>
    <t>3.1 Información de calidad y en lenguaje comprensible</t>
  </si>
  <si>
    <t>3.2 Diálogo de doble vía con la ciudadanía y sus organizaciones</t>
  </si>
  <si>
    <t>3.4 Evaluación y retroalimentación a la
gestión institucional</t>
  </si>
  <si>
    <t>4.1 Estructura administrativa y
Direccionamiento estratégico</t>
  </si>
  <si>
    <t>4.2 Fortalecimiento de los canales de atención</t>
  </si>
  <si>
    <t>4.3 Talento Humano</t>
  </si>
  <si>
    <t>5.1 Lineamientos de Transparencia
Activa</t>
  </si>
  <si>
    <t>5.3 Elaboración de los Instrumentos
de Gestión de la
Información</t>
  </si>
  <si>
    <t>5.4 Criterio Diferencial de
Accesibilidad</t>
  </si>
  <si>
    <t>5.5 Monitoreo del Acceso a
la Información Pública</t>
  </si>
  <si>
    <t>6.1 Otras Iniciativas</t>
  </si>
  <si>
    <t>SEGUIMIENTO II CUATRIMESTRE</t>
  </si>
  <si>
    <t>FINALIZADA</t>
  </si>
  <si>
    <t xml:space="preserve">Finalizada </t>
  </si>
  <si>
    <r>
      <t xml:space="preserve">Sin reporte
</t>
    </r>
    <r>
      <rPr>
        <b/>
        <sz val="10"/>
        <rFont val="Arial"/>
        <family val="2"/>
      </rPr>
      <t>Avance: 0%
Soportes: -</t>
    </r>
  </si>
  <si>
    <t>No aplica seguimiento, pues la actividad se cerró en el primer cuatrimestre de la vigencia</t>
  </si>
  <si>
    <t>Se evidencia cuadro de Excel; denominado “Base de datos Contratos SECOP” el archivo contiene la relación detallada de los contratos de la entidad, numero de constancia del cargue en el SECOP II y fecha.</t>
  </si>
  <si>
    <t>Avance de la gestión</t>
  </si>
  <si>
    <t>COMPONENTE 1</t>
  </si>
  <si>
    <t>COMPONENTE 2</t>
  </si>
  <si>
    <t>COMPONENTE 3</t>
  </si>
  <si>
    <t>COMPONENTE 4</t>
  </si>
  <si>
    <t>COMPONENTE 5</t>
  </si>
  <si>
    <t>COMPONENTE 6</t>
  </si>
  <si>
    <t xml:space="preserve">
Vicepresidencia de Planeación</t>
  </si>
  <si>
    <t xml:space="preserve">Vicepresidencia de Soporte y Desarrollo
</t>
  </si>
  <si>
    <t>Gestión documental</t>
  </si>
  <si>
    <t>Vicepresidencia de FOMAG</t>
  </si>
  <si>
    <t>Gerencia de negocios (VN)</t>
  </si>
  <si>
    <t xml:space="preserve">
Vicepresidencia Financiera
</t>
  </si>
  <si>
    <t>DISTRIBUCCIÓN PAAC POR ÁREAS</t>
  </si>
  <si>
    <t xml:space="preserve">Programadas </t>
  </si>
  <si>
    <t xml:space="preserve">En proceso </t>
  </si>
  <si>
    <t>Componente</t>
  </si>
  <si>
    <t xml:space="preserve">Área Responsable </t>
  </si>
  <si>
    <t>Nombre  de la Actividad</t>
  </si>
  <si>
    <t xml:space="preserve">Componente 3 - Rendición de Cuentas </t>
  </si>
  <si>
    <t xml:space="preserve">Componente 4 -Mecanismos para Mejorar la Atención al Ciudadano
</t>
  </si>
  <si>
    <t xml:space="preserve">Componente 6 -Otras Iniciativas
</t>
  </si>
  <si>
    <t>Atención oportuna de quejas, anónimos e informes</t>
  </si>
  <si>
    <t>Se evidencia cuadro de Excel en el que se relacionan las quejas recibidas por la Unidad de Control Interno Disciplinario para los meses de mayo, junio, julio y agosto de la presente vigencia. En total se radicaron 16 quejas. sin embargo, la meta y entregable no son claros para determinar el avance y la gestión de la actividad, dado que no se indica si los tramites atendidos son por mes, o por el periodo completo de realización de la actividad.</t>
  </si>
  <si>
    <t>Dentro del informe no se observan acciones de revisión y seguimiento, para la atención a personas con limitaciones físicas por parte de la entidad.</t>
  </si>
  <si>
    <t>En la actividad se indica que se realizaran publicaciones mensuales, sin embargo, solo se observan parrillas para el mes de agosto, de igual forma no se evidencia soporte de las publicaciones mencionadas en las parrillas, respecto a las comunicaciones para los grupos de interés sobre los resultados de gestión.
 En virtud de lo anterior, evidenciamos que el entregable no permite establecer un porcentaje de avance y cumplimiento de la actividad, como tampoco permite establecer un criterio del diseño de la actividad, respecto a la estrategia de rendición de cuentas.</t>
  </si>
  <si>
    <t>Se imposibilita determinar la totalidad de la información que debe ser validada y la cantidad de links que se deben verificar, lo cual no permite establecer si la actividad es cumplida total o parcialmente.
Se observa la verificación de que el link esté funcionando y no se generen errores. Se debe establecer evidencia suficiente de verificación, para determinar si la información es actual o no.</t>
  </si>
  <si>
    <t>Se evidencia el informe correspondiente al periodo de enero-julio vigencia 2020, sin embargo, no se puede determinar con claridad si se cumplió con el propósito de optimizar tiempos de respuesta y mejorar el servicio por cada uno de los canales, debido a que la medida del entregable no señala si son informes trimestrales o semestrales y el periodo señalado para la actividad es a corte del II cuatrimestre, por lo tanto las falencias en la definición del entregable no permiten establecer el cumplimiento de la actividad.</t>
  </si>
  <si>
    <t>Presentar informes de seguimiento y control</t>
  </si>
  <si>
    <t>Componentes</t>
  </si>
  <si>
    <t>Responsables</t>
  </si>
  <si>
    <t>Fecha de Inicio</t>
  </si>
  <si>
    <t xml:space="preserve">Fecha Final </t>
  </si>
  <si>
    <t xml:space="preserve">Estado </t>
  </si>
  <si>
    <t xml:space="preserve">Se evidencia acta N° 391 de Junta Directiva Sesión Ordinaria con fecha del 27/05/2020, donde se aprueba la actualización del Manual de Políticas Sistema de Administración de Riesgo Operativo –SARO, en el numeral 7.3.7 Comunicación y Consulta (Actores Internos y Externos), numeral 7.3.12 Metodología de Monitoreo Riesgo Operativo (Responsabilidades línea estratégica y primera línea de defensa), numeral 7.3.9.1 causa raíz (Metodología para priorizar causas en valoración de Riesgos). </t>
  </si>
  <si>
    <t xml:space="preserve">Se evidencia el cronograma de las 32 mesas de trabajo.
Se evidencian los correos contextualizando las reuniones lideradas por el área de riesgos, por Teams con 19 de mesas de trabajo con los diferentes procesos de las 19 programadas para el III Q .
</t>
  </si>
  <si>
    <t>Se evidencia un archivo de excel denominado "Priorización de Trámites" con un listado de 135 trámites, que se realizan al interior de la entidad y la normatividad aplicable.</t>
  </si>
  <si>
    <t>Actividad Inicia el 1 de diciembre  de 2020</t>
  </si>
  <si>
    <r>
      <t xml:space="preserve">La UCID en el 3er cuatrimestre recibio un total de 16 quejas las cuales fueron atendidas dentro de los 10 días habiles sigueintes a su radicación como se ecnuentra establecido, cumpliendo  asi al 100% con el indicador del plan.
</t>
    </r>
    <r>
      <rPr>
        <b/>
        <sz val="10"/>
        <rFont val="Arial"/>
        <family val="2"/>
      </rPr>
      <t>Avance: 100%
Soporte</t>
    </r>
    <r>
      <rPr>
        <sz val="10"/>
        <rFont val="Arial"/>
        <family val="2"/>
      </rPr>
      <t xml:space="preserve">: Base de Datos Procesos Disciplinarios </t>
    </r>
  </si>
  <si>
    <r>
      <t xml:space="preserve">Se adjuntan las publicaciones realizadas de la campaña para disminuir el uso de intermediarios en tramites. Se efectuaron 3 piezas en ultimo trimestre del 2020. Acorde  la meta establecida por trimestre se deberian hacer 20 publicaciones, para un total de 80 piezas en el año; en lo corrido de la vigencia 2020 se publicaron 16 piezas digitales. 
</t>
    </r>
    <r>
      <rPr>
        <b/>
        <sz val="10"/>
        <rFont val="Arial"/>
        <family val="2"/>
      </rPr>
      <t xml:space="preserve">
Avance: 20%
Soporte: </t>
    </r>
    <r>
      <rPr>
        <sz val="10"/>
        <rFont val="Arial"/>
        <family val="2"/>
      </rPr>
      <t xml:space="preserve">
Evidencia campaña no uso de intermediarios 2020</t>
    </r>
  </si>
  <si>
    <t>Elaboró: DAAC</t>
  </si>
  <si>
    <t>Revisó: DLMA</t>
  </si>
  <si>
    <t>Aprobó: JDLP</t>
  </si>
  <si>
    <t>Tercer Cuatrimestre 2020</t>
  </si>
  <si>
    <t>SEGUIMIENTO III CUATRIMESTRE</t>
  </si>
  <si>
    <t xml:space="preserve">Modificación Fecha </t>
  </si>
  <si>
    <t>Estado III Q</t>
  </si>
  <si>
    <r>
      <t xml:space="preserve">Para el segundo cuatrimestre evaluado (mayo- agosto) se realizaron actualizaciones al manual de políticas del SARO, “Actualización de los numerales 7.3.7 Comunicación Y Consulta, 7.3.12 Metodología de Monitoreo del Riesgo operativo y numeral 7.3.9.1 Identificación Riesgo Inherente. Aprobado por Junta Directiva en sesión ordinaria del 27 de mayo de 2020. Acta No. 391” Capitulo 6.2 Aprobación cambio Manual Riesgo de Corrupción.
</t>
    </r>
    <r>
      <rPr>
        <b/>
        <sz val="10"/>
        <rFont val="Arial"/>
        <family val="2"/>
      </rPr>
      <t xml:space="preserve">
Avance: 100%</t>
    </r>
    <r>
      <rPr>
        <sz val="10"/>
        <rFont val="Arial"/>
        <family val="2"/>
      </rPr>
      <t xml:space="preserve">
</t>
    </r>
    <r>
      <rPr>
        <b/>
        <sz val="10"/>
        <rFont val="Arial"/>
        <family val="2"/>
      </rPr>
      <t xml:space="preserve">Soporte: </t>
    </r>
    <r>
      <rPr>
        <sz val="10"/>
        <rFont val="Arial"/>
        <family val="2"/>
      </rPr>
      <t>Acta Junta 391</t>
    </r>
  </si>
  <si>
    <r>
      <t xml:space="preserve">La Gerencia de Riesgos estableció el Cronograma de trabajo para el año 2020, con el fin de actualizar el mapa de riesgos de corrupción para la vigencia 2021. 
Teniendo en cuenta los entregables definidos para esta actividad (29), para el seguimiento del primer cuatrimestre se cuenta únicamente con el cronograma de trabajo (1), puesto que las reuniones establecidas inician a partir del segundo semestre del año.
</t>
    </r>
    <r>
      <rPr>
        <b/>
        <sz val="10"/>
        <rFont val="Arial"/>
        <family val="2"/>
      </rPr>
      <t xml:space="preserve">Avance: 3.44%
Soportes: 
</t>
    </r>
    <r>
      <rPr>
        <sz val="10"/>
        <rFont val="Arial"/>
        <family val="2"/>
      </rPr>
      <t>Cronograma de trabajo.xls
Memorando Cronograma de Trabajo.doc</t>
    </r>
  </si>
  <si>
    <r>
      <t xml:space="preserve">La Gerencia de Riesgos estableció el Cronograma de trabajo para el año 2020, con el fin de actualizar el mapa de riesgos de corrupción para la vigencia 2021. 
Teniendo en cuenta los entregables definidos para esta actividad (29), para el seguimiento del primer cuatrimestre se entregó únicamente el cronograma de trabajo (1). De acuerdo con lo que se habia programado, la Gerencia de Riesgos a la fecha ha ejecutado 11 mesas de trabajo durante el inicio del segundo semestre del año.
</t>
    </r>
    <r>
      <rPr>
        <b/>
        <sz val="10"/>
        <rFont val="Arial"/>
        <family val="2"/>
      </rPr>
      <t>Avance:</t>
    </r>
    <r>
      <rPr>
        <sz val="10"/>
        <rFont val="Arial"/>
        <family val="2"/>
      </rPr>
      <t xml:space="preserve"> </t>
    </r>
    <r>
      <rPr>
        <b/>
        <sz val="10"/>
        <rFont val="Arial"/>
        <family val="2"/>
      </rPr>
      <t>41,38%</t>
    </r>
    <r>
      <rPr>
        <sz val="10"/>
        <rFont val="Arial"/>
        <family val="2"/>
      </rPr>
      <t xml:space="preserve">
</t>
    </r>
    <r>
      <rPr>
        <b/>
        <sz val="10"/>
        <rFont val="Arial"/>
        <family val="2"/>
      </rPr>
      <t xml:space="preserve">Soportes: </t>
    </r>
    <r>
      <rPr>
        <sz val="10"/>
        <rFont val="Arial"/>
        <family val="2"/>
      </rPr>
      <t xml:space="preserve">
Memorando Cronograma de Trabajo.doc
Correos - Actualización matriz de riesgo 2020 </t>
    </r>
  </si>
  <si>
    <r>
      <t xml:space="preserve">Se ejecutaron la totalidad de las mesas de trabajo acorde al plan anual establecido. 
</t>
    </r>
    <r>
      <rPr>
        <b/>
        <sz val="10"/>
        <rFont val="Arial"/>
        <family val="2"/>
      </rPr>
      <t xml:space="preserve">
Avance: 100%</t>
    </r>
    <r>
      <rPr>
        <sz val="10"/>
        <rFont val="Arial"/>
        <family val="2"/>
      </rPr>
      <t xml:space="preserve">
</t>
    </r>
    <r>
      <rPr>
        <b/>
        <sz val="10"/>
        <rFont val="Arial"/>
        <family val="2"/>
      </rPr>
      <t xml:space="preserve">Soporte: </t>
    </r>
    <r>
      <rPr>
        <sz val="10"/>
        <rFont val="Arial"/>
        <family val="2"/>
      </rPr>
      <t xml:space="preserve">
Mesas</t>
    </r>
  </si>
  <si>
    <r>
      <t xml:space="preserve">Se han realizado tres  publicaciones del mapa de riesgos de corrupción junto a sus log´s en la pagina web de la entidad. Link: https://www.fiduprevisora.com.co/como-trabajamos/
</t>
    </r>
    <r>
      <rPr>
        <b/>
        <sz val="10"/>
        <rFont val="Arial"/>
        <family val="2"/>
      </rPr>
      <t xml:space="preserve">
Avance: 100%</t>
    </r>
    <r>
      <rPr>
        <sz val="10"/>
        <rFont val="Arial"/>
        <family val="2"/>
      </rPr>
      <t xml:space="preserve">
</t>
    </r>
    <r>
      <rPr>
        <b/>
        <sz val="10"/>
        <rFont val="Arial"/>
        <family val="2"/>
      </rPr>
      <t xml:space="preserve">Soporte: </t>
    </r>
    <r>
      <rPr>
        <sz val="10"/>
        <rFont val="Arial"/>
        <family val="2"/>
      </rPr>
      <t xml:space="preserve">
Logs 1er Cuatrimestre
Logs 2do Cuatrimestre
Logs 3er Cuatrimestre</t>
    </r>
  </si>
  <si>
    <r>
      <t xml:space="preserve">Los mecanismo utilizados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Arial"/>
        <family val="2"/>
      </rPr>
      <t>Avance: 100%
Soportes</t>
    </r>
    <r>
      <rPr>
        <sz val="10"/>
        <rFont val="Arial"/>
        <family val="2"/>
      </rPr>
      <t>: 
Publicaciones Mapa.doc</t>
    </r>
  </si>
  <si>
    <r>
      <t xml:space="preserve">El mapa de riesgos de corrupción con corte al 31 de enero de 2020, fue publicado en la página web de la entidad https://www.fiduprevisora.com.co/como-trabajamos/
</t>
    </r>
    <r>
      <rPr>
        <b/>
        <sz val="10"/>
        <rFont val="Arial"/>
        <family val="2"/>
      </rPr>
      <t xml:space="preserve">
Avance: 100%
Soportes:
</t>
    </r>
    <r>
      <rPr>
        <sz val="10"/>
        <rFont val="Arial"/>
        <family val="2"/>
      </rPr>
      <t>Mapa de riesgos de corrupción 31-01-2020.xls
Publicaciones Mapa.doc</t>
    </r>
  </si>
  <si>
    <r>
      <t xml:space="preserve">El mapa de riesgos de corrupción con corte al 30 de abril de 2020, fue publicado en la página web de la entidad.https://www.fiduprevisora.com.co/como-trabajamos/
</t>
    </r>
    <r>
      <rPr>
        <b/>
        <sz val="10"/>
        <rFont val="Arial"/>
        <family val="2"/>
      </rPr>
      <t xml:space="preserve">Avance: 33.3%
Soportes:
</t>
    </r>
    <r>
      <rPr>
        <sz val="10"/>
        <rFont val="Arial"/>
        <family val="2"/>
      </rPr>
      <t>Planes Plan Anticorrupcion.xls
Planes Anticorrupcion.pdf</t>
    </r>
  </si>
  <si>
    <r>
      <t xml:space="preserve">El mapa de riesgos de corrupción con corte al 30 de abril de 2020 y 31 de agosto de 2020, fue publicado en la página web de la entidad https://www.fiduprevisora.com.co/como-trabajamos/
</t>
    </r>
    <r>
      <rPr>
        <b/>
        <sz val="10"/>
        <rFont val="Arial"/>
        <family val="2"/>
      </rPr>
      <t>Avance: 66,67%</t>
    </r>
    <r>
      <rPr>
        <sz val="10"/>
        <rFont val="Arial"/>
        <family val="2"/>
      </rPr>
      <t xml:space="preserve">
</t>
    </r>
    <r>
      <rPr>
        <b/>
        <sz val="10"/>
        <rFont val="Arial"/>
        <family val="2"/>
      </rPr>
      <t xml:space="preserve">Soportes: </t>
    </r>
    <r>
      <rPr>
        <sz val="10"/>
        <rFont val="Arial"/>
        <family val="2"/>
      </rPr>
      <t xml:space="preserve">
Planes Anticorrupcion.pdf
Archivos Log´s</t>
    </r>
  </si>
  <si>
    <r>
      <t xml:space="preserve">El mapa de riesgos de corrupción y log´s con corte al 30 de abril de 2020, 31 de agosto de 2020 y 31 de diciembre del 2020, fue publicado en la página web de la entidad https://www.fiduprevisora.com.co/como-trabajamos/
</t>
    </r>
    <r>
      <rPr>
        <b/>
        <sz val="10"/>
        <rFont val="Arial"/>
        <family val="2"/>
      </rPr>
      <t xml:space="preserve">
Avance: 100%</t>
    </r>
    <r>
      <rPr>
        <sz val="10"/>
        <rFont val="Arial"/>
        <family val="2"/>
      </rPr>
      <t xml:space="preserve">
</t>
    </r>
    <r>
      <rPr>
        <b/>
        <sz val="10"/>
        <rFont val="Arial"/>
        <family val="2"/>
      </rPr>
      <t>Soporte:</t>
    </r>
    <r>
      <rPr>
        <sz val="10"/>
        <rFont val="Arial"/>
        <family val="2"/>
      </rPr>
      <t xml:space="preserve"> https://www.fiduprevisora.com.co/como-trabajamos/</t>
    </r>
  </si>
  <si>
    <r>
      <rPr>
        <b/>
        <sz val="10"/>
        <rFont val="Arial"/>
        <family val="2"/>
      </rPr>
      <t>2.1</t>
    </r>
    <r>
      <rPr>
        <sz val="10"/>
        <rFont val="Arial"/>
        <family val="2"/>
      </rPr>
      <t xml:space="preserve"> Racionalización de Trámites</t>
    </r>
  </si>
  <si>
    <r>
      <t xml:space="preserve">Se envió Memorando a cada una de las áreas de la entidad, con el fin de realizar inventario de cada uno de los trámites que se realizan atendiendo los parámetros de Función Pública. Lo anterior para actualizar los ya existentes y así poder identificar cada uno de estos, para posteriormente priorizar cuáles se racionalizarán.
Cumplimiento: El plazo es a 31 de agosto, se cumplirá al 100% para esa fecha.
</t>
    </r>
    <r>
      <rPr>
        <b/>
        <sz val="10"/>
        <rFont val="Arial"/>
        <family val="2"/>
      </rPr>
      <t xml:space="preserve">
Avance: 0%
Soporte</t>
    </r>
    <r>
      <rPr>
        <sz val="10"/>
        <rFont val="Arial"/>
        <family val="2"/>
      </rPr>
      <t>:
MEMORANDO RACIONALIZACION DE TRAMITES 20200130067433.dpf
Correo: Solicitud Información de Trámites</t>
    </r>
  </si>
  <si>
    <r>
      <t xml:space="preserve">Durante el segundo cuatrimestre se socializó el proyecto de racionalización de trámites y se realizaron mesas de trabajo con las diferentes áreas con el fin de contruir un inventario completo de trámites de la entidad. 
</t>
    </r>
    <r>
      <rPr>
        <b/>
        <sz val="10"/>
        <rFont val="Arial"/>
        <family val="2"/>
      </rPr>
      <t xml:space="preserve">
Avance</t>
    </r>
    <r>
      <rPr>
        <sz val="10"/>
        <rFont val="Arial"/>
        <family val="2"/>
      </rPr>
      <t xml:space="preserve">: </t>
    </r>
    <r>
      <rPr>
        <b/>
        <sz val="10"/>
        <rFont val="Arial"/>
        <family val="2"/>
      </rPr>
      <t>100%</t>
    </r>
    <r>
      <rPr>
        <sz val="10"/>
        <rFont val="Arial"/>
        <family val="2"/>
      </rPr>
      <t xml:space="preserve">
</t>
    </r>
    <r>
      <rPr>
        <b/>
        <sz val="10"/>
        <rFont val="Arial"/>
        <family val="2"/>
      </rPr>
      <t>Soporte:</t>
    </r>
    <r>
      <rPr>
        <sz val="10"/>
        <rFont val="Arial"/>
        <family val="2"/>
      </rPr>
      <t xml:space="preserve">
Matriz consolidada de trámites</t>
    </r>
  </si>
  <si>
    <r>
      <t xml:space="preserve">Se elaboro el listado de priorizacion de tramites identificando el proceso y la norma que lo regula.
</t>
    </r>
    <r>
      <rPr>
        <b/>
        <sz val="10"/>
        <rFont val="Arial"/>
        <family val="2"/>
      </rPr>
      <t xml:space="preserve">
Avance: 100%</t>
    </r>
    <r>
      <rPr>
        <sz val="10"/>
        <rFont val="Arial"/>
        <family val="2"/>
      </rPr>
      <t xml:space="preserve">
</t>
    </r>
    <r>
      <rPr>
        <b/>
        <sz val="10"/>
        <rFont val="Arial"/>
        <family val="2"/>
      </rPr>
      <t xml:space="preserve">Soporte: </t>
    </r>
    <r>
      <rPr>
        <sz val="10"/>
        <rFont val="Arial"/>
        <family val="2"/>
      </rPr>
      <t>Priorización Trámites</t>
    </r>
  </si>
  <si>
    <r>
      <t xml:space="preserve">Se realizó una mesa de trabajo con objetivo de recibir acompañamiento del Mintic para realizar la actualización de los tramite publicados en el SUIT.
Sin embargo, no se evidencia ningun resgistro o soporte en el cual se visualice los tramites racionalizados en lo corrido de la vigencia 2020, en concordancia con la actividad inmediatamente anterior. 
</t>
    </r>
    <r>
      <rPr>
        <b/>
        <sz val="10"/>
        <rFont val="Arial"/>
        <family val="2"/>
      </rPr>
      <t xml:space="preserve">
Avance: 0%</t>
    </r>
    <r>
      <rPr>
        <sz val="10"/>
        <rFont val="Arial"/>
        <family val="2"/>
      </rPr>
      <t xml:space="preserve">
</t>
    </r>
    <r>
      <rPr>
        <b/>
        <sz val="10"/>
        <rFont val="Arial"/>
        <family val="2"/>
      </rPr>
      <t xml:space="preserve">Soporte: </t>
    </r>
    <r>
      <rPr>
        <sz val="10"/>
        <rFont val="Arial"/>
        <family val="2"/>
      </rPr>
      <t>Trámites SUIT</t>
    </r>
  </si>
  <si>
    <r>
      <rPr>
        <b/>
        <sz val="10"/>
        <rFont val="Arial"/>
        <family val="2"/>
      </rPr>
      <t xml:space="preserve">3.1 </t>
    </r>
    <r>
      <rPr>
        <sz val="10"/>
        <rFont val="Arial"/>
        <family val="2"/>
      </rPr>
      <t>Información de calidad y en lenguaje comprensible</t>
    </r>
  </si>
  <si>
    <r>
      <t xml:space="preserve">Se realizaron publicaciones para mantener informados a los públicos de interés, sobre los resultados de gestión de la entidad.
Soporte: Se entrega la parrilla propuesta de publicaciones del mes de febrero y marzo de 2020.
</t>
    </r>
    <r>
      <rPr>
        <b/>
        <sz val="10"/>
        <rFont val="Arial"/>
        <family val="2"/>
      </rPr>
      <t>Avance: 15%
Soportes:</t>
    </r>
    <r>
      <rPr>
        <sz val="10"/>
        <rFont val="Arial"/>
        <family val="2"/>
      </rPr>
      <t xml:space="preserve">
Copia de 1ra parrilla Febrero.xls
Parrilla marzo hasta 15 marzo.xls</t>
    </r>
  </si>
  <si>
    <r>
      <t xml:space="preserve">Se realizaron publicaciones para mentener informados a los públicos de interés, sobre los resultados de gestión de la entidad.
Soporte: Se entrega la parrilla propuesta de publicaciones del mes de Agosto de 2020.
</t>
    </r>
    <r>
      <rPr>
        <b/>
        <sz val="10"/>
        <rFont val="Arial"/>
        <family val="2"/>
      </rPr>
      <t>Avance: 100%
Soportes:</t>
    </r>
    <r>
      <rPr>
        <sz val="10"/>
        <rFont val="Arial"/>
        <family val="2"/>
      </rPr>
      <t xml:space="preserve">
Parrilla Comunicaciones Agosto
Soporte 3.1 Información de calidad y en lenguaje comprensible</t>
    </r>
  </si>
  <si>
    <r>
      <rPr>
        <b/>
        <sz val="10"/>
        <rFont val="Arial"/>
        <family val="2"/>
      </rPr>
      <t xml:space="preserve">3.2 </t>
    </r>
    <r>
      <rPr>
        <sz val="10"/>
        <rFont val="Arial"/>
        <family val="2"/>
      </rPr>
      <t>Diálogo de doble vía con la ciudadanía y sus organizaciones</t>
    </r>
  </si>
  <si>
    <r>
      <t xml:space="preserve">Se identifican cada uno de los grupos de interés que tienen interacción con la fiduciaria, lo anterior, con el fin de crear mecanismos de comunicación con cada uno de ellos de manera, oportuna, apropiada y acorde con cada una de las necesidades.
</t>
    </r>
    <r>
      <rPr>
        <b/>
        <sz val="10"/>
        <rFont val="Arial"/>
        <family val="2"/>
      </rPr>
      <t>Avance: 100%
Soportes:</t>
    </r>
    <r>
      <rPr>
        <sz val="10"/>
        <rFont val="Arial"/>
        <family val="2"/>
      </rPr>
      <t xml:space="preserve">
Acta reunión Grupos de Interés.</t>
    </r>
  </si>
  <si>
    <r>
      <t xml:space="preserve">Se publicó en la página web los mecanismos de accesos de los grupos de interés. 
</t>
    </r>
    <r>
      <rPr>
        <b/>
        <sz val="10"/>
        <rFont val="Arial"/>
        <family val="2"/>
      </rPr>
      <t xml:space="preserve">
Avance: 100%
Soporte:</t>
    </r>
    <r>
      <rPr>
        <sz val="10"/>
        <rFont val="Arial"/>
        <family val="2"/>
      </rPr>
      <t xml:space="preserve">
Ver publicación en la página principal de la web en 
"enlaces de interés" https://www.fiduprevisora.com.co/transparencia-y-acceso-a-la-informacion-2020/ </t>
    </r>
  </si>
  <si>
    <r>
      <t xml:space="preserve">La Audiencia Pública de rendición de cuentas, se transmitió en vivo el día 3 de diciembre de 2020 a través de nuestro canal de YouTube. La sesión, tuvo como duración 1 hora y 3 minutos iniciada a las 10:30 am.  . Ver link https://www.youtube.com/watch?v=yCW-wQ7oDVA
Previamente a la sesión, se invitó a nuestros grupos de interés para promover la asistencia y participación ciudadana en este espacio de dialogo. Las actividades realizadas fueron: 
 Invitación por medio de nuestras redes sociales Facebook, Instagram y Twitter 
 Publicación de Banner en la página web: https://www.fiduprevisora.com.co/
 Invitación del proceso a nuestros funcionarios a través de nuestro medio de comunicación interno SOMOS.
Durante esta emisión en el canal de YouTube los miembros de la Entidad que lideraron el proceso fueron: 
 Presidente: Gloria Inés Cortés Arango
 Vicepresidente de Planeación: Magda Manosalva
 Vicepresidente de Inversiones: Carlos Cristancho
 Vicepresidente Comercial: Mauricio Suarez
 Vicepresidente de Negocios Fiduciarios: Saul Suancha
 Vicepresidente Fondo de Magisterio: Jaime Abril
 Vicepresidente de Transformación y Arquitectura Empresarial: Maximino Sossa
 Vicepresidente de Tecnología e Información: Daniel Garzón
 Vicepresidente Financiero: Andrés Pabón
 Gerente Comercial: Cesar Torres 
En esta audiencia, se mostraron los avances y el logro de los objetivos dirigidos a generar con nuestra gestión un mayor valor a nuestros accionistas y a impactar positivamente en la experiencia de nuestros clientes. Así mismo, se informó las acciones que implemento la entidad tras la declaración de la pandemia y la incertidumbre en el desempeño económico mundial que impacto en el mercado de valores y en tal efecto en las fiduciarias. 
</t>
    </r>
    <r>
      <rPr>
        <b/>
        <sz val="10"/>
        <rFont val="Arial"/>
        <family val="2"/>
      </rPr>
      <t xml:space="preserve">
Avance: 100%</t>
    </r>
    <r>
      <rPr>
        <sz val="10"/>
        <rFont val="Arial"/>
        <family val="2"/>
      </rPr>
      <t xml:space="preserve">
</t>
    </r>
    <r>
      <rPr>
        <b/>
        <sz val="10"/>
        <rFont val="Arial"/>
        <family val="2"/>
      </rPr>
      <t xml:space="preserve">Soporte: </t>
    </r>
    <r>
      <rPr>
        <sz val="10"/>
        <rFont val="Arial"/>
        <family val="2"/>
      </rPr>
      <t xml:space="preserve">
Ver link https://www.youtube.com/watch?v=yCW-wQ7oDVA
Invitaciones
</t>
    </r>
  </si>
  <si>
    <r>
      <rPr>
        <b/>
        <sz val="10"/>
        <rFont val="Arial"/>
        <family val="2"/>
      </rPr>
      <t xml:space="preserve">3.4 </t>
    </r>
    <r>
      <rPr>
        <sz val="10"/>
        <rFont val="Arial"/>
        <family val="2"/>
      </rPr>
      <t>Evaluación y retroalimentación a la
gestión institucional</t>
    </r>
  </si>
  <si>
    <r>
      <t xml:space="preserve">Se publicó en la página web de Fiduprevisora la evaluación de la audiencia pública de Rendición de Cuentas. https://www.fiduprevisora.com.co/noticias/evaluacion-de-la-audiencia-publica-de-la-rendicion-de-cuentas-2020/
</t>
    </r>
    <r>
      <rPr>
        <b/>
        <sz val="10"/>
        <rFont val="Arial"/>
        <family val="2"/>
      </rPr>
      <t xml:space="preserve">Avance: 100%
Soporte: </t>
    </r>
    <r>
      <rPr>
        <sz val="10"/>
        <rFont val="Arial"/>
        <family val="2"/>
      </rPr>
      <t xml:space="preserve">
Respuestas de la evaluación de la audiencia pública de Rendición de cuentas</t>
    </r>
  </si>
  <si>
    <r>
      <rPr>
        <b/>
        <sz val="10"/>
        <rFont val="Arial"/>
        <family val="2"/>
      </rPr>
      <t xml:space="preserve">4.1 </t>
    </r>
    <r>
      <rPr>
        <sz val="10"/>
        <rFont val="Arial"/>
        <family val="2"/>
      </rPr>
      <t>Estructura administrativa y
Direccionamiento estratégico</t>
    </r>
  </si>
  <si>
    <r>
      <t xml:space="preserve">Se presenta el informe trimestral correspondiente al periodo enero - marzo de 2020.
</t>
    </r>
    <r>
      <rPr>
        <b/>
        <sz val="10"/>
        <rFont val="Arial"/>
        <family val="2"/>
      </rPr>
      <t xml:space="preserve">Avance: 16.6%
Soporte: </t>
    </r>
    <r>
      <rPr>
        <sz val="10"/>
        <rFont val="Arial"/>
        <family val="2"/>
      </rPr>
      <t xml:space="preserve">
Informe Trimestral Ene - Mar 2020 1.pdf</t>
    </r>
  </si>
  <si>
    <r>
      <t xml:space="preserve">Se entregan los informes de seguimiento y control de Solicitudes del primer y segundo trimestre del año y el informe semestral del Sistema de atención al consumidor financiero. 
</t>
    </r>
    <r>
      <rPr>
        <b/>
        <sz val="10"/>
        <rFont val="Arial"/>
        <family val="2"/>
      </rPr>
      <t xml:space="preserve">
Avance: 75%
Soportes: </t>
    </r>
    <r>
      <rPr>
        <sz val="10"/>
        <rFont val="Arial"/>
        <family val="2"/>
      </rPr>
      <t xml:space="preserve">
Informe Trimestral Ene - Mar 2020
Informe Trimestral Abr - May 2020
Informe SAC I Sem 2020</t>
    </r>
  </si>
  <si>
    <r>
      <t xml:space="preserve">Se presentaron los informes de seguimiento y control trimestral y semestral en su totalidad. Se adjuntan los informes correspondientes.
</t>
    </r>
    <r>
      <rPr>
        <b/>
        <sz val="10"/>
        <rFont val="Arial"/>
        <family val="2"/>
      </rPr>
      <t xml:space="preserve">
Avance: 100%
Soporte: </t>
    </r>
    <r>
      <rPr>
        <sz val="10"/>
        <rFont val="Arial"/>
        <family val="2"/>
      </rPr>
      <t xml:space="preserve">
Informe SAC I SEM 2020
Informe Trimestral Ene - Mar 2020 1
Informe Trimestral Servicio al Cliente 2do. Sem 2020 (00000003)
Informe Trimestral Servicio al Cliente Tercer Sem 2020</t>
    </r>
  </si>
  <si>
    <r>
      <rPr>
        <b/>
        <sz val="10"/>
        <rFont val="Arial"/>
        <family val="2"/>
      </rPr>
      <t xml:space="preserve">4.2 </t>
    </r>
    <r>
      <rPr>
        <sz val="10"/>
        <rFont val="Arial"/>
        <family val="2"/>
      </rPr>
      <t>Fortalecimiento de los canales de atención</t>
    </r>
  </si>
  <si>
    <r>
      <t xml:space="preserve">Se realizó la primera revisión el día 03 de marzo de 2020, por lo que se remite informe detallado de las gestiones realizadas en la página web.
</t>
    </r>
    <r>
      <rPr>
        <b/>
        <sz val="10"/>
        <rFont val="Arial"/>
        <family val="2"/>
      </rPr>
      <t>Avance: 25%</t>
    </r>
    <r>
      <rPr>
        <sz val="10"/>
        <rFont val="Arial"/>
        <family val="2"/>
      </rPr>
      <t xml:space="preserve">
</t>
    </r>
    <r>
      <rPr>
        <b/>
        <sz val="10"/>
        <rFont val="Arial"/>
        <family val="2"/>
      </rPr>
      <t xml:space="preserve">Soporte: </t>
    </r>
    <r>
      <rPr>
        <sz val="10"/>
        <rFont val="Arial"/>
        <family val="2"/>
      </rPr>
      <t xml:space="preserve">
EVIDENCIA REVISION Y ACTUALIZACION PAGINA WEB</t>
    </r>
  </si>
  <si>
    <r>
      <t xml:space="preserve">Se entrega informe de gestión de revisión y comprobanción de funcionaiento de los links de la página web y las actualizaciones que se han realizado.
</t>
    </r>
    <r>
      <rPr>
        <b/>
        <sz val="10"/>
        <rFont val="Arial"/>
        <family val="2"/>
      </rPr>
      <t xml:space="preserve">Avance: 66,7%
Soportes: </t>
    </r>
    <r>
      <rPr>
        <sz val="10"/>
        <rFont val="Arial"/>
        <family val="2"/>
      </rPr>
      <t xml:space="preserve">
Evidencia Actualización Página Web
Evidencia Revisión Página Web</t>
    </r>
  </si>
  <si>
    <r>
      <t xml:space="preserve">Se realizaron 3 revisiones con sus debidas actualizaciones. Entre esas un autodiagnostico enviado a la Procuraduría por medio de una Matriz. Se adjunta el resultado del autodiagnostico.
</t>
    </r>
    <r>
      <rPr>
        <b/>
        <sz val="10"/>
        <rFont val="Arial"/>
        <family val="2"/>
      </rPr>
      <t xml:space="preserve">
Avance: 100%
Soporte: </t>
    </r>
    <r>
      <rPr>
        <sz val="10"/>
        <rFont val="Arial"/>
        <family val="2"/>
      </rPr>
      <t xml:space="preserve">
AUDITORIA_FIDUCIARIA LA PREVISORA S.A. SIGLA FIDUPREVISORA S.A.</t>
    </r>
  </si>
  <si>
    <r>
      <t xml:space="preserve">Se realizó la revisión de los canales de atención para el periodo Enero a Julio de 2020. 
</t>
    </r>
    <r>
      <rPr>
        <b/>
        <sz val="10"/>
        <rFont val="Arial"/>
        <family val="2"/>
      </rPr>
      <t>Avance: 100%
Soportes</t>
    </r>
    <r>
      <rPr>
        <sz val="10"/>
        <rFont val="Arial"/>
        <family val="2"/>
      </rPr>
      <t>: 
INFORME CANALES DE ATENCIÓN</t>
    </r>
  </si>
  <si>
    <r>
      <t xml:space="preserve">Se elaboro el informe correspondientes identificando el tipo de discapacidad y el numero de personas para cada uno.
</t>
    </r>
    <r>
      <rPr>
        <b/>
        <sz val="10"/>
        <rFont val="Arial"/>
        <family val="2"/>
      </rPr>
      <t xml:space="preserve">Avance: 100%
Soporte: </t>
    </r>
    <r>
      <rPr>
        <sz val="10"/>
        <rFont val="Arial"/>
        <family val="2"/>
      </rPr>
      <t xml:space="preserve">
Informe de Población Beneficiaria en Protección Constitucional - 2020</t>
    </r>
  </si>
  <si>
    <r>
      <rPr>
        <b/>
        <sz val="10"/>
        <rFont val="Arial"/>
        <family val="2"/>
      </rPr>
      <t xml:space="preserve">4.3 </t>
    </r>
    <r>
      <rPr>
        <sz val="10"/>
        <rFont val="Arial"/>
        <family val="2"/>
      </rPr>
      <t>Talento Humano</t>
    </r>
  </si>
  <si>
    <r>
      <t xml:space="preserve">Se adjunta el excel de asistencia y evaluación de la capacitación. Fueron capacitados 498 funcionarios correspondiente al 73% del total de funcionarios de la entidad (682)
</t>
    </r>
    <r>
      <rPr>
        <b/>
        <sz val="10"/>
        <rFont val="Arial"/>
        <family val="2"/>
      </rPr>
      <t>Avance: 100%</t>
    </r>
    <r>
      <rPr>
        <sz val="10"/>
        <rFont val="Arial"/>
        <family val="2"/>
      </rPr>
      <t xml:space="preserve">
</t>
    </r>
    <r>
      <rPr>
        <b/>
        <sz val="10"/>
        <rFont val="Arial"/>
        <family val="2"/>
      </rPr>
      <t>Soporte:</t>
    </r>
    <r>
      <rPr>
        <sz val="10"/>
        <rFont val="Arial"/>
        <family val="2"/>
      </rPr>
      <t xml:space="preserve"> Informe Resultado Capacitación Anual Sac 2020
Presentación SAC</t>
    </r>
  </si>
  <si>
    <r>
      <t xml:space="preserve">No se han ejecutado actividades de capacitación o sensibilización que permitan desarrollar habilidades y competencias de servicio al ciudadano dado que se encuentra en proceso la aprobación del Plan Institucional de Capacitación (PIC) para la vigencia 2020, esta pendiente la presentación ante presidencia para su aprobación.
</t>
    </r>
    <r>
      <rPr>
        <b/>
        <sz val="10"/>
        <rFont val="Arial"/>
        <family val="2"/>
      </rPr>
      <t>Avance: 0%
Soporte</t>
    </r>
    <r>
      <rPr>
        <sz val="10"/>
        <rFont val="Arial"/>
        <family val="2"/>
      </rPr>
      <t>: 
A1.Proyección PIC 2020</t>
    </r>
  </si>
  <si>
    <r>
      <t xml:space="preserve">No se han ejecutado actividades de capacitación o sensibilización relacionada con el fortalecimiento de Competencias de Servicio al Cliente, dado que se encuentra en proceso la contratación con una institución educativa para que, a través de esta, se realicen todas las capacitaciones del Plan aprobado en lo que resta del año, actualmente se está desarrollando el estudio de mercado y adelantando todo lo respectivo para agilizar el contrato. El Plan Institucional de Capacitación (PIC) para la vigencia 2020, fue aprobado mediante Resolución 037 de 2020, el 31 de agosto.
</t>
    </r>
    <r>
      <rPr>
        <b/>
        <sz val="10"/>
        <rFont val="Arial"/>
        <family val="2"/>
      </rPr>
      <t>Avance: 0%
Soportes:</t>
    </r>
    <r>
      <rPr>
        <sz val="10"/>
        <rFont val="Arial"/>
        <family val="2"/>
      </rPr>
      <t xml:space="preserve"> 
PIC 2020 APROBADO
</t>
    </r>
    <r>
      <rPr>
        <b/>
        <sz val="10"/>
        <rFont val="Arial"/>
        <family val="2"/>
      </rPr>
      <t/>
    </r>
  </si>
  <si>
    <r>
      <t xml:space="preserve">Se adjuntan la presentaciones realizada para la sensibilización 
</t>
    </r>
    <r>
      <rPr>
        <b/>
        <sz val="10"/>
        <rFont val="Arial"/>
        <family val="2"/>
      </rPr>
      <t xml:space="preserve">Avance: 100%
Soporte: </t>
    </r>
    <r>
      <rPr>
        <sz val="10"/>
        <rFont val="Arial"/>
        <family val="2"/>
      </rPr>
      <t>Sensibilización 1
Sensibilización 2
Sensibilización 3</t>
    </r>
  </si>
  <si>
    <r>
      <t xml:space="preserve">Se realizaron las gestiones pertinentes y como evidencia que se habían establecido para obtener la certificación de la competencia de Servicio al Cliente. Sin embargo, la certificación no pudo ser llevada a cabo por el aislamiento obligatorio ordenado por el Gobierno Nacional. 
</t>
    </r>
    <r>
      <rPr>
        <b/>
        <sz val="10"/>
        <rFont val="Arial"/>
        <family val="2"/>
      </rPr>
      <t xml:space="preserve">
Avance: 0%
Soporte: </t>
    </r>
    <r>
      <rPr>
        <sz val="10"/>
        <rFont val="Arial"/>
        <family val="2"/>
      </rPr>
      <t xml:space="preserve">
Evaluación y Listado Asistencia Centros de Relevo
Evidencia de solicitud formal a Talento Humano Certificación SENA</t>
    </r>
  </si>
  <si>
    <r>
      <rPr>
        <b/>
        <sz val="10"/>
        <rFont val="Arial"/>
        <family val="2"/>
      </rPr>
      <t>5.1</t>
    </r>
    <r>
      <rPr>
        <sz val="10"/>
        <rFont val="Arial"/>
        <family val="2"/>
      </rPr>
      <t xml:space="preserve"> Lineamientos de Transparencia
Activa</t>
    </r>
  </si>
  <si>
    <r>
      <t xml:space="preserve">Durante los primerios cuatrimestres del 2020, se dió inicio a 31 contratos, todos estos se encuentran publicados en la plataforma de SECOP II. 
</t>
    </r>
    <r>
      <rPr>
        <b/>
        <sz val="10"/>
        <rFont val="Arial"/>
        <family val="2"/>
      </rPr>
      <t xml:space="preserve">Avance: 100%
Soportes: </t>
    </r>
    <r>
      <rPr>
        <sz val="10"/>
        <rFont val="Arial"/>
        <family val="2"/>
      </rPr>
      <t xml:space="preserve">
Base da datos contratos SECOP II</t>
    </r>
  </si>
  <si>
    <r>
      <t xml:space="preserve">De manera atenta nos permitimos informar que durante las fechas solicitadas se han iniciado 27 contratos, de los cuales se han publicado 27 contratos en la plataforma SECOP II, obteniendo así un 100%.
</t>
    </r>
    <r>
      <rPr>
        <b/>
        <sz val="10"/>
        <rFont val="Arial"/>
        <family val="2"/>
      </rPr>
      <t xml:space="preserve">
Avance: 100%
Soporte</t>
    </r>
    <r>
      <rPr>
        <sz val="10"/>
        <rFont val="Arial"/>
        <family val="2"/>
      </rPr>
      <t>: Base da datos contratos septiembre diciembre</t>
    </r>
  </si>
  <si>
    <r>
      <rPr>
        <b/>
        <sz val="10"/>
        <rFont val="Arial"/>
        <family val="2"/>
      </rPr>
      <t xml:space="preserve">5.3 </t>
    </r>
    <r>
      <rPr>
        <sz val="10"/>
        <rFont val="Arial"/>
        <family val="2"/>
      </rPr>
      <t>Elaboración de los Instrumentos
de Gestión de la
Información</t>
    </r>
  </si>
  <si>
    <r>
      <t xml:space="preserve">La matriz de Ley de transparencia se compone de los siguiente campos
“REGISTRO DE LOS ACTIVOS DE INFORMACIÓN” entre la celda  A hasta I
“INDICE DE INFORMACIÓN CLASIFICADA Y RESERVADA”  entre la celda  J hasta Q
“ESQUEMA DE PUBLICACIÓN DE INFORMACIÓN” entre la celda  R hasta S
La actualización se realizo de acuerdo a los instrumentos  aprobados en el 2020, por lo que a continuación se relacionan las actividades desarrolladas:
1) Construcción matriz ley de transparencia de acuerdo a las Tablas de Retención Documental aprobadas por el Comité Evaluador de Documentos del Archivo General de la Nación 
2) Se realizó Mesas de trabajo con las áreas Gerencia Nacional de Planeación, Gerencia de Mercadeo, Servicio al Cliente y Comunicaciones y Vicepresidencia Jurídica 
3) Levantamiento  de información por cada una de las áreas de la entidad
4) Consolidación y Elaboración Matriz Índice De Información Clasificada Y Reservada
5) Aprobación Matriz por Vicepresidencia Jurídica
6) Publicación  Matriz Índice De Información Clasificada Y Reservada el día 31 de marzo
</t>
    </r>
    <r>
      <rPr>
        <b/>
        <sz val="10"/>
        <rFont val="Arial"/>
        <family val="2"/>
      </rPr>
      <t xml:space="preserve">
Avance:100%
Soporte</t>
    </r>
    <r>
      <rPr>
        <sz val="10"/>
        <rFont val="Arial"/>
        <family val="2"/>
      </rPr>
      <t xml:space="preserve">: 
Matriz Ley de Transparencia.xlsx
RE   Solicitud publicación en pagina web
RE  Verificación aprobación y velicación matriz  Ley de Transparencia  
</t>
    </r>
    <r>
      <rPr>
        <u/>
        <sz val="10"/>
        <rFont val="Arial"/>
        <family val="2"/>
      </rPr>
      <t>Carpetas:</t>
    </r>
    <r>
      <rPr>
        <sz val="10"/>
        <rFont val="Arial"/>
        <family val="2"/>
      </rPr>
      <t xml:space="preserve"> 
ACTAS
ENTREGA DE AREAS
TRD- APROBADAS</t>
    </r>
  </si>
  <si>
    <r>
      <rPr>
        <b/>
        <sz val="10"/>
        <rFont val="Arial"/>
        <family val="2"/>
      </rPr>
      <t xml:space="preserve">5.4 </t>
    </r>
    <r>
      <rPr>
        <sz val="10"/>
        <rFont val="Arial"/>
        <family val="2"/>
      </rPr>
      <t>Criterio Diferencial de
Accesibilidad</t>
    </r>
  </si>
  <si>
    <r>
      <t xml:space="preserve">Se adjunta el listado de asistencia y resultados de la evaluación realizada a 10 funcionarios de los CAU.
</t>
    </r>
    <r>
      <rPr>
        <b/>
        <sz val="10"/>
        <rFont val="Arial"/>
        <family val="2"/>
      </rPr>
      <t xml:space="preserve">
Avance: 100%
Soporte: </t>
    </r>
    <r>
      <rPr>
        <sz val="10"/>
        <rFont val="Arial"/>
        <family val="2"/>
      </rPr>
      <t>Evaluación y Listado Asistencia Centros de Relevo</t>
    </r>
  </si>
  <si>
    <r>
      <rPr>
        <b/>
        <sz val="10"/>
        <rFont val="Arial"/>
        <family val="2"/>
      </rPr>
      <t xml:space="preserve">5.5 </t>
    </r>
    <r>
      <rPr>
        <sz val="10"/>
        <rFont val="Arial"/>
        <family val="2"/>
      </rPr>
      <t>Monitoreo del Acceso a
la Información Pública</t>
    </r>
  </si>
  <si>
    <r>
      <t xml:space="preserve">Se publicó  informe del I Trimestre del año 2020 en la pagina Web.
</t>
    </r>
    <r>
      <rPr>
        <b/>
        <sz val="10"/>
        <rFont val="Arial"/>
        <family val="2"/>
      </rPr>
      <t>Avance: 25%
Soporte:</t>
    </r>
    <r>
      <rPr>
        <sz val="10"/>
        <rFont val="Arial"/>
        <family val="2"/>
      </rPr>
      <t xml:space="preserve"> https://www.fiduprevisora.com.co/tramites-y-servicios/</t>
    </r>
  </si>
  <si>
    <r>
      <t xml:space="preserve">Se publicó informe del II Trimeste del año 2020 en la pagina Web.
</t>
    </r>
    <r>
      <rPr>
        <b/>
        <sz val="10"/>
        <rFont val="Arial"/>
        <family val="2"/>
      </rPr>
      <t xml:space="preserve">Avance: 66,7% 
Soporte: </t>
    </r>
    <r>
      <rPr>
        <sz val="10"/>
        <rFont val="Arial"/>
        <family val="2"/>
      </rPr>
      <t xml:space="preserve">
https://www.fiduprevisora.com.co/tramites-y-servicios/</t>
    </r>
  </si>
  <si>
    <r>
      <t xml:space="preserve">Se realizo el informe correspondiente al tercer triemstre de la vigencia 2020. 
</t>
    </r>
    <r>
      <rPr>
        <b/>
        <sz val="10"/>
        <rFont val="Arial"/>
        <family val="2"/>
      </rPr>
      <t>Avance: 100%
Soporte:</t>
    </r>
    <r>
      <rPr>
        <sz val="10"/>
        <rFont val="Arial"/>
        <family val="2"/>
      </rPr>
      <t xml:space="preserve"> Informe Trimestral Servicio al Cliente 2do. Sem 2020</t>
    </r>
  </si>
  <si>
    <r>
      <rPr>
        <b/>
        <sz val="10"/>
        <rFont val="Arial"/>
        <family val="2"/>
      </rPr>
      <t xml:space="preserve">6.1 </t>
    </r>
    <r>
      <rPr>
        <sz val="10"/>
        <rFont val="Arial"/>
        <family val="2"/>
      </rPr>
      <t>Otras Iniciativas</t>
    </r>
  </si>
  <si>
    <r>
      <rPr>
        <sz val="10"/>
        <rFont val="Arial"/>
        <family val="2"/>
      </rPr>
      <t>Se llevó a cabo el proceso de creación del Comité Anticorrupción de Fiduprevisora S.A., oficializado mediante Resolución No. 002 de 2020.</t>
    </r>
    <r>
      <rPr>
        <b/>
        <sz val="10"/>
        <rFont val="Arial"/>
        <family val="2"/>
      </rPr>
      <t xml:space="preserve">
Avance: 100%
Soporte:
</t>
    </r>
    <r>
      <rPr>
        <sz val="10"/>
        <rFont val="Arial"/>
        <family val="2"/>
      </rPr>
      <t>Resolución 002 de 2020 Comité Anticorrupción</t>
    </r>
  </si>
  <si>
    <r>
      <t xml:space="preserve">Para el II cuatrimestre (mayo - agosto) la Unidad de Control Interno Disciplinario recibió 16 trámites que fueron atendidos en su totalidad dentro de los 10 días hábiles siguientes a la radicación. 
</t>
    </r>
    <r>
      <rPr>
        <b/>
        <sz val="10"/>
        <rFont val="Arial"/>
        <family val="2"/>
      </rPr>
      <t>Avance: 100%
Soporte:</t>
    </r>
    <r>
      <rPr>
        <sz val="10"/>
        <rFont val="Arial"/>
        <family val="2"/>
      </rPr>
      <t xml:space="preserve">
Atención oportuna de quejas UCID</t>
    </r>
  </si>
  <si>
    <r>
      <t xml:space="preserve">Se entregan las piezas que se utilizaron para la campaña de disminuir el uso de intermediarios.
</t>
    </r>
    <r>
      <rPr>
        <b/>
        <sz val="10"/>
        <rFont val="Arial"/>
        <family val="2"/>
      </rPr>
      <t xml:space="preserve">Avance: 40%
Soporte: </t>
    </r>
    <r>
      <rPr>
        <sz val="10"/>
        <rFont val="Arial"/>
        <family val="2"/>
      </rPr>
      <t xml:space="preserve">
Piezas comunicación I Trimestre
Piezas comunicación II Trimestre</t>
    </r>
  </si>
  <si>
    <t>18 de enero de 2021</t>
  </si>
  <si>
    <t>Se evidencian 3 listas de asistencia, ejecutadas durante la vigencia 2020, dando con ello cumplimiento a las sensibilizaciones que permitan desarrollar competencias de servicio al ciudadano a los colaboradores de la Fiduprevisora que tienen contacto directo con el usuario.</t>
  </si>
  <si>
    <t>Vencida- Por Reprogramar</t>
  </si>
  <si>
    <t>Vencida-Por Reprogramar</t>
  </si>
  <si>
    <t>No aplica seguimiento, pues la actividad se cerró en el primer cuatrimestre de la vigencia.</t>
  </si>
  <si>
    <t>No aplica seguimiento, pues la actividad se cerró en el segundo cuatrimestre de la vigencia.</t>
  </si>
  <si>
    <t>ACTIVIDAD</t>
  </si>
  <si>
    <t xml:space="preserve">DESCRIPCIÓN </t>
  </si>
  <si>
    <r>
      <t xml:space="preserve">Revisar el modelo de atención y la estructura de los canales </t>
    </r>
    <r>
      <rPr>
        <sz val="10"/>
        <rFont val="Arial"/>
        <family val="2"/>
      </rPr>
      <t>autorizados como son; Atención telefónica, Atención presencial,  y Solitudes radicadas  con el propósito de optimizar tiempos de respuesta y mejorar el servicio por cada uno de los canales.</t>
    </r>
  </si>
  <si>
    <r>
      <t xml:space="preserve">Realizar el proceso de certificación de la competencia de servicio al cliente a los colaboradores de la entidad que </t>
    </r>
    <r>
      <rPr>
        <sz val="10"/>
        <rFont val="Arial"/>
        <family val="2"/>
      </rPr>
      <t xml:space="preserve">tienen incidencia en la prestación de servicio al cliente. </t>
    </r>
  </si>
  <si>
    <t>Se evidencian los logs de 29/04/2020, del 28/08/2020 y 23/12/2020.
Adicionalmente pesé a que la actividad se cumplió dentro de los términos, recomendamos tener en cuenta lo mencionado en el II seguimiento con fecha a (31-08-2020) donde indicamos que es importante señalar dentro de la actividad, que el resultado de esta, es la generación de un mapa de riesgos de corrupción que se publicará 31 de enero de 2021.</t>
  </si>
  <si>
    <t xml:space="preserve">Se observa la publicación  del mapa  de calor de los Riesgos de Corrupción a 28 de diciembre de 2020, de igual forma se evidencia  la publicación del log de modificaciones, en un archivo adicional, sin embargo no se observa la relación de Riesgos, su frecuencia e impacto.
El cumplimiento de la estructura del Mapa de  Riesgos de Corrupción, se evaluará en el seguimiento del mismo con corte a 31/12/2020,  en donde se dejaran las observaciones respectivas.
Adicionalmente pesé a que la actividad se cumplió dentro de los términos, es importante tener en cuenta para el planteamiento del PAAC 2021 lo siguiente: el log`s de los ajustes al Mapa de Riesgos, se encuentra publicado en un documento aparte, que si bien guarda relación en el nombre, no le permite al ciudadano establecer su relación directa con el mapa de riesgos, y al estar en un archivo de Excel no tiene la misma integridad del archivo del mapa.
</t>
  </si>
  <si>
    <t>Se evidencia el incumplimiento del objetivo trazado inicialmente, por lo que se hace necesaria la incorporación en el PAAC 2021, acompañando la presente actividad con las evidencias del cargue de los trámites en la SUIT y su actualización .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t>
  </si>
  <si>
    <t xml:space="preserve">No aplica seguimiento, pues la actividad se cerró en el segundo cuatrimestre de la vigencia.
Sin embargo, pese a que la actividad se cumplió dentro de los términos, es importante tener en cuenta para el planteamiento del PAAC 2021, que en relación a la descripción de la actividad, no se evidenció articulación entre la actividad y los entregables definidos, por lo anterior se recomienda que, para las actividades a diseñar en la vigencia 2021, la evidencia sea consistente y que permita corroborar las fuentes tanto del numerador como el denominador que facilite validar la gestión para cada cuatrimestre.
Así mismo, se aclara que aunque la actividad finalizaba en el mes de noviembre solo se sustentó evidencia documental hasta el mes de agosto, debido a las debilidades de diseño anteriormente expuestas.
</t>
  </si>
  <si>
    <r>
      <t xml:space="preserve">
Se evidencian piezas publicitarias difundidas a través de las diferentes redes sociales de la entidad (Facebook, Instagram y Twitter ) en las que se puede observar la  invitación a ser parte de la rendición a realizar por la Fiduprevisora S.A, además la  publicación en la página web de contextualización sobre la labor de rendición de cuentas a cargo de la entidad. La transmisión en vivo de la Audiencia pública  se realizó en el canal de YouTube, al cual se puede acceder mediante el siguiente enlace: </t>
    </r>
    <r>
      <rPr>
        <u/>
        <sz val="10"/>
        <rFont val="Arial"/>
        <family val="2"/>
      </rPr>
      <t xml:space="preserve">https://www.youtube.com/watch?v=yCW-wQ7oDVA
</t>
    </r>
    <r>
      <rPr>
        <sz val="10"/>
        <rFont val="Arial"/>
        <family val="2"/>
      </rPr>
      <t>Se observa en el en vivo, que los participantes plantearon algunas inquietudes de las cuales solo 3 fueron resueltas en la transmisión, incumpliendo  lo dispuesto en el componente 3 literal A elemento del dialogo del documento denominado “Estrategias Para La Construcción Del Plan Anticorrupción Y De Atención Al Ciudadano” del DAFP, que indica que éste elemento corresponde a</t>
    </r>
    <r>
      <rPr>
        <u/>
        <sz val="10"/>
        <rFont val="Arial"/>
        <family val="2"/>
      </rPr>
      <t xml:space="preserve"> </t>
    </r>
    <r>
      <rPr>
        <i/>
        <u/>
        <sz val="10"/>
        <rFont val="Arial"/>
        <family val="2"/>
      </rPr>
      <t>la sustentación, explicaciones y justificaciones o respuestas de la administración ante las inquietudes de los ciudadanos relacionadas con los resultados y decisiones;.Estosdiálogos pueden realizarse a través de espacios (bien sea presenciales - generales, por segmentos o focalizados, virtuales por medio de nuevas tecnologías) donde se mantiene un contacto directo con la población.</t>
    </r>
    <r>
      <rPr>
        <i/>
        <sz val="10"/>
        <rFont val="Arial"/>
        <family val="2"/>
      </rPr>
      <t xml:space="preserve">
</t>
    </r>
  </si>
  <si>
    <t>En la sección noticias de la página web de la entidad se observa publicada  la evaluación de la audiencia pública de la rendición de cuentas 2020; así mismo se evidencia un archivo con la tabulación de la evaluación en donde sólo 5 personas participaron, lo que equivale a un 0.94% frente a 530 participantes.
Como la actividad fue creada con el objetivo de medir el grado de satisfacción de la audiencia, en el ejercicio de la rendición de cuentas, se sugiere tomar medidas tendientes a lograr que los asistentes puedan dar sus opiniones u observaciones, que son un insumo para el mejoramiento de los próximos ejercicios de rendición de cuentas.
Se recomienda hacer uso del elemento de incentivos que se refiere a premios que contribuyan al aumento de la participación de los ciudadanos en estos ejercicios.</t>
  </si>
  <si>
    <t xml:space="preserve">Se observa el informe de comportamiento de solicitudes del tercer  trimestre de 2020 .
Es importante hacer la aclaración del cambio en el numero de entregables, considerando que el del 4 trimestre se elabora en la próxima vigencia y el del II semestre de SAC.
Sin embargo, pesé a que la actividad se cumplió dentro de los términos, es importante tener en cuenta para el planteamiento del PAAC 2021, que en relación a la descripción de la actividad, no se evidenció articulación entre la actividad y los entregables definidos, por lo anterior se recomienda que, para las actividades a diseñar en la vigencia 2021 la evidencia sea consistente y que permita corroborar las fuentes tanto del numerador como el denominador que facilite validar la gestión para cada cuatrimestre.
De acuerdo a lo anterior, se debe hacer la aclaración del cambio en el número de entregables, considerando que el del 4 trimestre y el del II semestre de SAC se elabora en la próxima vigencia.
</t>
  </si>
  <si>
    <t xml:space="preserve">Se observa archivo de Excel que relaciona las solicitudes para actualización en la página web, a links específicos, además contiene las acciones a ejecutar como por ejemplo (si es contenido nuevo o actualización), sin embargo, no se observa una actividad de revisión de la información que se encuentra publicada en la página, y si esta se encuentra actualizada o no.
Así mismo, se evidencia un archivo llamado “Reporte de Auditoria ITA período 2020” de la Procuraduría General de la Republica en el cual existe una matriz que evalúa las publicaciones en la página web y su funcionalidad. 
Adicionalmente pesé a que la actividad se cumplió dentro de los términos, es importante tener en cuenta para el planteamiento del PAAC 2021 lo siguiente en relación a la descripción de la actividad, pues no se evidenció articulación entre la actividad y los entregables definidos, por lo anterior se recomienda que la evidencia sea consistente y que permita corroborar las fuentes y contenido esperado, de manera que se facilite validar la gestión para cada cuatrimestre.
</t>
  </si>
  <si>
    <t xml:space="preserve">No aplica seguimiento, pues la actividad se cerró en el segundo cuatrimestre de la vigencia.
</t>
  </si>
  <si>
    <t>Se evidencia archivo PDF que contiene el informe de población beneficiaria en protección constitucional 2020, cumpliendo con el entregable esperado. Al respecto, es importante indicar que el informe no permite identificar los canales de atención, objetivo de la actividad (Control de canales de atencion - poblacion beneficiaria)</t>
  </si>
  <si>
    <t>Se evidencia cuadro de Excel en el que se relacionan la lista de asistencia del personal de la entidad y los resultados de la evaluación para fortalecer los conocimientos en SAC, se observó que participo un total de 498 funcionarios.</t>
  </si>
  <si>
    <t>Se evidencia el incumplimiento del objetivo trazado inicialmente, por lo que se hace necesaria la incorporación en el PAAC 2021, acompañando la presente actividad con las certificaciones del personal capacitado.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t>
  </si>
  <si>
    <t>Se evidencia cuadro de Excel en el que se relacionan la lista de asistencia del personal de la entidad y los resultados de la evaluación de conocimiento de la APP de los Centros de Relevo, participo un total de 10 funcionarios de los CAU.
Adicionalmente, para el diseño del PAAC de la vigencia 2021, recomendamos tener en cuenta lo mencionado en el II seguimiento con fecha a (31-08-2020) donde indicamos que dentro de la actividad no se contempla el "Adecuar los medios electrónicos para permitir la accesibilidad a población en situación de discapacidad." de acuerdo a lo señalado en el documento de Estrategias para la construcción del PAAC.</t>
  </si>
  <si>
    <t>Se evidencia archivo en PDF con el informe de gestión quejas, reclamos y solicitudes de acceso a la información III Trimestre, sin embargo, no se observa la socialización  a nivel externo de la entidad (publicación  en la página web). 
Es importante hacer la aclaración del cambio en el número de entregables, considerando que el del 4 trimestre se elabora en la vigencia 2021.</t>
  </si>
  <si>
    <t>Se evidencia cuadro de Excel en el que se relacionan las quejas recibidas por la Unidad de Control Interno Disciplinario para los meses de septiembre, octubre, noviembre y diciembre  de la presente vigencia. En total se radicaron 16 quejas. 
Sin embargo, pesé a que la actividad se cumplió dentro de los términos, es importante tener en cuenta para el planteamiento del PAAC 2021 que, en relación a la descripción de la actividad, no se evidenció articulación entre la actividad y los entregables definidos, por lo anterior se recomienda que, para las actividades a diseñar en la vigencia 2021 la evidencia sea consistente y que permita corroborar las fuentes tanto del numerador como el denominador que facilite validar la gestión para cada cuatrimestre.</t>
  </si>
  <si>
    <t>Se observa la evidencia de las piezas digitales publicadas en los meses de agosto, septiembre y noviembre.
Se observa que los entregables de la actividad, correspondían a 20 publicaciones por trimestre lo que equivale a 80 publicaciones durante la vigencia, sin embargo, se evidenciaron sólo 11 publicaciones en redes sociales de la entidad (Facebook, Instagram y Twitter) en relación a lo anterior y dado el  incumplimiento del objetivo trazado inicialmente, se hace necesaria la incorporación en el PAAC 2021, acompañando la presente actividad con las respectivas piezas publicadas para su ejecución efectiva. 
Es importante mencionar que el no cumplir con las actividades planteadas en el PAAC genera inobservancia del acápite III numeral 12. del documento “Estrategias Para La Construcción Del Plan Anticorrupción y De Atención Al Ciudadano” del DAFP, que indica “Sanción por incumplimiento: Constituye falta disciplinaria grave el incumplimiento de la implementación del Plan Anticorrupción y de Atención al Ciudadano2”.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</si>
</sst>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yy"/>
    <numFmt numFmtId="165" formatCode="&quot;$&quot;#,##0;[Red]\-&quot;$&quot;#,##0"/>
    <numFmt numFmtId="166" formatCode="0.0%"/>
  </numFmts>
  <fonts count="5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4"/>
      <color indexed="12"/>
      <name val="Arial"/>
      <family val="2"/>
    </font>
    <font>
      <sz val="14"/>
      <name val="Arial"/>
      <family val="2"/>
    </font>
    <font>
      <b/>
      <sz val="14"/>
      <name val="Arial"/>
      <family val="2"/>
    </font>
    <font>
      <sz val="14"/>
      <color indexed="8"/>
      <name val="Arial"/>
      <family val="2"/>
    </font>
    <font>
      <b/>
      <sz val="14"/>
      <color indexed="8"/>
      <name val="Arial"/>
      <family val="2"/>
    </font>
    <font>
      <sz val="14"/>
      <color indexed="10"/>
      <name val="Arial"/>
      <family val="2"/>
    </font>
    <font>
      <b/>
      <sz val="12"/>
      <name val="Arial"/>
      <family val="2"/>
    </font>
    <font>
      <b/>
      <sz val="16"/>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72"/>
      <name val="Arial"/>
      <family val="2"/>
    </font>
    <font>
      <b/>
      <sz val="9"/>
      <color indexed="81"/>
      <name val="Tahoma"/>
      <family val="2"/>
    </font>
    <font>
      <sz val="11"/>
      <color theme="1"/>
      <name val="Calibri"/>
      <family val="2"/>
      <scheme val="minor"/>
    </font>
    <font>
      <sz val="14"/>
      <color rgb="FF0000FF"/>
      <name val="Arial"/>
      <family val="2"/>
    </font>
    <font>
      <b/>
      <sz val="20"/>
      <color rgb="FF002060"/>
      <name val="Arial"/>
      <family val="2"/>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b/>
      <sz val="10"/>
      <color rgb="FFFF0000"/>
      <name val="Arial"/>
      <family val="2"/>
    </font>
    <font>
      <u/>
      <sz val="10"/>
      <name val="Arial"/>
      <family val="2"/>
    </font>
    <font>
      <sz val="16"/>
      <name val="Calibri"/>
      <family val="2"/>
      <scheme val="minor"/>
    </font>
    <font>
      <b/>
      <sz val="12"/>
      <name val="Calibri"/>
      <family val="2"/>
      <scheme val="minor"/>
    </font>
    <font>
      <sz val="12"/>
      <name val="Calibri"/>
      <family val="2"/>
      <scheme val="minor"/>
    </font>
    <font>
      <b/>
      <sz val="12"/>
      <color rgb="FFFFFFFF"/>
      <name val="Arial"/>
      <family val="2"/>
    </font>
    <font>
      <b/>
      <sz val="12"/>
      <color rgb="FF000000"/>
      <name val="Arial"/>
      <family val="2"/>
    </font>
    <font>
      <sz val="12"/>
      <color rgb="FF000000"/>
      <name val="Arial"/>
      <family val="2"/>
    </font>
    <font>
      <b/>
      <sz val="10"/>
      <color rgb="FF00B050"/>
      <name val="Arial"/>
      <family val="2"/>
    </font>
    <font>
      <b/>
      <sz val="12"/>
      <color rgb="FFC00000"/>
      <name val="Arial"/>
      <family val="2"/>
    </font>
    <font>
      <b/>
      <sz val="10"/>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rgb="FF000000"/>
      <name val="Calibri"/>
      <family val="2"/>
      <scheme val="minor"/>
    </font>
    <font>
      <sz val="8"/>
      <name val="Calibri"/>
      <family val="2"/>
      <scheme val="minor"/>
    </font>
    <font>
      <i/>
      <sz val="10"/>
      <name val="Arial"/>
      <family val="2"/>
    </font>
    <font>
      <i/>
      <u/>
      <sz val="10"/>
      <name val="Arial"/>
      <family val="2"/>
    </font>
    <font>
      <sz val="10"/>
      <color rgb="FF800000"/>
      <name val="Arial"/>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9"/>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772544"/>
        <bgColor indexed="64"/>
      </patternFill>
    </fill>
    <fill>
      <patternFill patternType="solid">
        <fgColor theme="5" tint="-0.499984740745262"/>
        <bgColor indexed="64"/>
      </patternFill>
    </fill>
    <fill>
      <patternFill patternType="solid">
        <fgColor rgb="FF800000"/>
        <bgColor indexed="64"/>
      </patternFill>
    </fill>
    <fill>
      <patternFill patternType="solid">
        <fgColor rgb="FF990000"/>
        <bgColor indexed="64"/>
      </patternFill>
    </fill>
  </fills>
  <borders count="71">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s>
  <cellStyleXfs count="14">
    <xf numFmtId="0" fontId="0" fillId="0" borderId="0"/>
    <xf numFmtId="0" fontId="21"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599">
    <xf numFmtId="0" fontId="0" fillId="0" borderId="0" xfId="0"/>
    <xf numFmtId="0" fontId="5" fillId="2" borderId="0" xfId="0" applyFont="1" applyFill="1" applyAlignment="1">
      <alignment vertical="center" wrapText="1"/>
    </xf>
    <xf numFmtId="0" fontId="5" fillId="2" borderId="0" xfId="0" applyFont="1" applyFill="1" applyAlignment="1">
      <alignment horizontal="center" vertical="center" wrapText="1"/>
    </xf>
    <xf numFmtId="1" fontId="5" fillId="2" borderId="0" xfId="2" applyNumberFormat="1" applyFont="1" applyFill="1" applyAlignment="1">
      <alignment horizontal="center" vertical="center" wrapText="1"/>
    </xf>
    <xf numFmtId="1" fontId="6" fillId="2" borderId="0" xfId="2"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2" borderId="0" xfId="2" applyNumberFormat="1" applyFont="1" applyFill="1" applyBorder="1" applyAlignment="1">
      <alignment horizontal="center" vertical="center" wrapText="1"/>
    </xf>
    <xf numFmtId="0" fontId="7" fillId="3" borderId="0"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5" fillId="0" borderId="0" xfId="0" applyFont="1" applyFill="1" applyAlignment="1">
      <alignment vertical="center" wrapText="1"/>
    </xf>
    <xf numFmtId="0" fontId="7" fillId="0" borderId="0" xfId="0" applyFont="1" applyFill="1" applyAlignment="1">
      <alignment vertical="center" wrapText="1"/>
    </xf>
    <xf numFmtId="9" fontId="7" fillId="0" borderId="2" xfId="2" applyNumberFormat="1" applyFont="1" applyFill="1" applyBorder="1" applyAlignment="1">
      <alignment horizontal="center" vertical="center" wrapText="1"/>
    </xf>
    <xf numFmtId="9" fontId="7" fillId="0" borderId="3" xfId="2" applyNumberFormat="1" applyFont="1" applyFill="1" applyBorder="1" applyAlignment="1">
      <alignment horizontal="center" vertical="center" wrapText="1"/>
    </xf>
    <xf numFmtId="0" fontId="7" fillId="2" borderId="0" xfId="0" applyFont="1" applyFill="1" applyAlignment="1">
      <alignment vertical="center" wrapText="1"/>
    </xf>
    <xf numFmtId="0" fontId="7" fillId="3" borderId="4" xfId="0" applyFont="1" applyFill="1" applyBorder="1" applyAlignment="1">
      <alignment horizontal="center" vertical="center" wrapText="1"/>
    </xf>
    <xf numFmtId="1" fontId="7" fillId="2" borderId="0" xfId="2"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pplyBorder="1" applyAlignment="1">
      <alignment wrapText="1"/>
    </xf>
    <xf numFmtId="0" fontId="5" fillId="2" borderId="4" xfId="0" applyFont="1" applyFill="1" applyBorder="1" applyAlignment="1">
      <alignment horizontal="center" vertical="center" wrapText="1"/>
    </xf>
    <xf numFmtId="1" fontId="5" fillId="2" borderId="0" xfId="2" applyNumberFormat="1" applyFont="1" applyFill="1" applyBorder="1" applyAlignment="1">
      <alignment horizontal="center" vertical="center" wrapText="1"/>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9" fillId="0" borderId="3" xfId="0" applyFont="1" applyFill="1" applyBorder="1" applyAlignment="1">
      <alignment vertical="center" wrapText="1"/>
    </xf>
    <xf numFmtId="0" fontId="7" fillId="2" borderId="0" xfId="0" applyFont="1" applyFill="1" applyAlignment="1">
      <alignment horizontal="left" vertical="center" wrapText="1"/>
    </xf>
    <xf numFmtId="0" fontId="6" fillId="2" borderId="4" xfId="0" applyFont="1" applyFill="1" applyBorder="1" applyAlignment="1">
      <alignment horizontal="center" vertical="center" wrapText="1"/>
    </xf>
    <xf numFmtId="0" fontId="7" fillId="0" borderId="0" xfId="0" applyFont="1" applyBorder="1" applyAlignment="1">
      <alignment horizontal="left" wrapText="1"/>
    </xf>
    <xf numFmtId="0" fontId="6" fillId="2" borderId="1" xfId="0" applyFont="1" applyFill="1" applyBorder="1" applyAlignment="1">
      <alignment horizontal="left" vertical="center" wrapText="1"/>
    </xf>
    <xf numFmtId="0" fontId="8" fillId="0" borderId="2" xfId="2" applyNumberFormat="1" applyFont="1" applyFill="1" applyBorder="1" applyAlignment="1">
      <alignment horizontal="left" vertical="center" wrapText="1"/>
    </xf>
    <xf numFmtId="0" fontId="7" fillId="3" borderId="0" xfId="0" applyFont="1" applyFill="1" applyBorder="1" applyAlignment="1">
      <alignment horizontal="center" vertical="center" wrapText="1"/>
    </xf>
    <xf numFmtId="9" fontId="7" fillId="2" borderId="3" xfId="2" applyNumberFormat="1" applyFont="1" applyFill="1" applyBorder="1" applyAlignment="1">
      <alignment horizontal="center" vertical="center" wrapText="1"/>
    </xf>
    <xf numFmtId="0" fontId="10" fillId="0" borderId="5" xfId="0" applyFont="1" applyFill="1" applyBorder="1" applyAlignment="1">
      <alignment vertical="top"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0"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8" fillId="0" borderId="0" xfId="0" applyFont="1" applyFill="1" applyAlignment="1">
      <alignment vertical="center" wrapText="1"/>
    </xf>
    <xf numFmtId="0" fontId="8" fillId="2" borderId="0" xfId="0" applyFont="1" applyFill="1" applyAlignment="1">
      <alignment vertical="center" wrapText="1"/>
    </xf>
    <xf numFmtId="0" fontId="7" fillId="0" borderId="6" xfId="0" applyFont="1" applyBorder="1" applyAlignment="1">
      <alignment wrapText="1"/>
    </xf>
    <xf numFmtId="0" fontId="7" fillId="0" borderId="0" xfId="0" applyFont="1" applyFill="1" applyBorder="1" applyAlignment="1">
      <alignment vertical="center" wrapText="1"/>
    </xf>
    <xf numFmtId="0" fontId="22" fillId="0" borderId="4" xfId="0" applyFont="1" applyFill="1" applyBorder="1" applyAlignment="1">
      <alignment horizontal="center" vertical="center" wrapText="1"/>
    </xf>
    <xf numFmtId="1" fontId="22" fillId="2" borderId="0" xfId="2"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5" fillId="3" borderId="0"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13"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0" fontId="13" fillId="2" borderId="0" xfId="2" applyNumberFormat="1" applyFont="1" applyFill="1" applyBorder="1" applyAlignment="1">
      <alignment horizontal="center" vertical="center" wrapText="1"/>
    </xf>
    <xf numFmtId="10" fontId="5" fillId="3" borderId="0" xfId="2"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7" fillId="0" borderId="2" xfId="2"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4" borderId="5" xfId="0" applyFont="1" applyFill="1" applyBorder="1" applyAlignment="1">
      <alignment vertical="top" wrapText="1"/>
    </xf>
    <xf numFmtId="0" fontId="10" fillId="4" borderId="5" xfId="0" applyFont="1" applyFill="1" applyBorder="1" applyAlignment="1">
      <alignment horizontal="justify" vertical="center" wrapText="1"/>
    </xf>
    <xf numFmtId="0" fontId="7" fillId="0" borderId="0" xfId="0" applyFont="1" applyFill="1" applyBorder="1" applyAlignment="1">
      <alignment horizontal="center" vertical="center" wrapText="1"/>
    </xf>
    <xf numFmtId="9" fontId="7" fillId="5" borderId="2" xfId="2" applyNumberFormat="1"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6" borderId="2" xfId="2" applyNumberFormat="1" applyFont="1" applyFill="1" applyBorder="1" applyAlignment="1">
      <alignment horizontal="center" vertical="center" wrapText="1"/>
    </xf>
    <xf numFmtId="166" fontId="7" fillId="6" borderId="2" xfId="2" applyNumberFormat="1" applyFont="1" applyFill="1" applyBorder="1" applyAlignment="1">
      <alignment horizontal="center" vertical="center" wrapText="1"/>
    </xf>
    <xf numFmtId="9" fontId="7" fillId="6" borderId="2" xfId="2" applyFont="1" applyFill="1" applyBorder="1" applyAlignment="1">
      <alignment horizontal="center" vertical="center" wrapText="1"/>
    </xf>
    <xf numFmtId="0" fontId="7" fillId="2" borderId="9" xfId="0" applyFont="1" applyFill="1" applyBorder="1" applyAlignment="1">
      <alignment vertical="center" wrapText="1"/>
    </xf>
    <xf numFmtId="1" fontId="8" fillId="2" borderId="10" xfId="2" applyNumberFormat="1" applyFont="1" applyFill="1" applyBorder="1" applyAlignment="1">
      <alignment horizontal="center" vertical="center" wrapText="1"/>
    </xf>
    <xf numFmtId="1" fontId="8" fillId="2" borderId="11" xfId="2" applyNumberFormat="1" applyFont="1" applyFill="1" applyBorder="1" applyAlignment="1">
      <alignment horizontal="center" vertical="center" wrapText="1"/>
    </xf>
    <xf numFmtId="9" fontId="7" fillId="0" borderId="12" xfId="2" applyFont="1" applyFill="1" applyBorder="1" applyAlignment="1">
      <alignment horizontal="center" vertical="center" wrapText="1"/>
    </xf>
    <xf numFmtId="0" fontId="9" fillId="0" borderId="12" xfId="0" applyFont="1" applyFill="1" applyBorder="1" applyAlignment="1">
      <alignment vertical="center" wrapText="1"/>
    </xf>
    <xf numFmtId="0" fontId="10" fillId="0" borderId="13" xfId="0" applyFont="1" applyFill="1" applyBorder="1" applyAlignment="1">
      <alignment vertical="top" wrapText="1"/>
    </xf>
    <xf numFmtId="0" fontId="10" fillId="4" borderId="13" xfId="0" applyFont="1" applyFill="1" applyBorder="1" applyAlignment="1">
      <alignment vertical="top" wrapText="1"/>
    </xf>
    <xf numFmtId="9" fontId="7" fillId="0" borderId="14" xfId="2" applyNumberFormat="1" applyFont="1" applyFill="1" applyBorder="1" applyAlignment="1">
      <alignment horizontal="center" vertical="center" wrapText="1"/>
    </xf>
    <xf numFmtId="9" fontId="7" fillId="5" borderId="14" xfId="3" applyFont="1" applyFill="1" applyBorder="1" applyAlignment="1">
      <alignment horizontal="center" vertical="center" wrapText="1"/>
    </xf>
    <xf numFmtId="9" fontId="7" fillId="0" borderId="12" xfId="2" applyNumberFormat="1" applyFont="1" applyFill="1" applyBorder="1" applyAlignment="1">
      <alignment horizontal="center" vertical="center" wrapText="1"/>
    </xf>
    <xf numFmtId="0" fontId="7" fillId="0" borderId="14" xfId="0" applyFont="1" applyFill="1" applyBorder="1" applyAlignment="1">
      <alignment horizontal="justify" vertical="center" wrapText="1"/>
    </xf>
    <xf numFmtId="0" fontId="10" fillId="4" borderId="13" xfId="0" applyFont="1" applyFill="1" applyBorder="1" applyAlignment="1">
      <alignment horizontal="justify" vertical="center" wrapText="1"/>
    </xf>
    <xf numFmtId="0" fontId="10" fillId="0" borderId="13" xfId="0" applyFont="1" applyFill="1" applyBorder="1" applyAlignment="1">
      <alignment horizontal="justify" vertical="center" wrapText="1"/>
    </xf>
    <xf numFmtId="9" fontId="7" fillId="5" borderId="2" xfId="3" applyFont="1" applyFill="1" applyBorder="1" applyAlignment="1">
      <alignment horizontal="center" vertical="center" wrapText="1"/>
    </xf>
    <xf numFmtId="9" fontId="7" fillId="0" borderId="2" xfId="3" applyFont="1" applyFill="1" applyBorder="1" applyAlignment="1">
      <alignment horizontal="center" vertical="center" wrapText="1"/>
    </xf>
    <xf numFmtId="0" fontId="8" fillId="0" borderId="14" xfId="2" applyNumberFormat="1" applyFont="1" applyFill="1" applyBorder="1" applyAlignment="1">
      <alignment horizontal="left" vertical="center" wrapText="1"/>
    </xf>
    <xf numFmtId="9" fontId="7" fillId="5" borderId="14" xfId="2"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7" fillId="4" borderId="14" xfId="0" applyFont="1" applyFill="1" applyBorder="1" applyAlignment="1">
      <alignment horizontal="justify" vertical="center" wrapText="1"/>
    </xf>
    <xf numFmtId="9" fontId="7" fillId="0" borderId="14" xfId="3" applyFont="1" applyFill="1" applyBorder="1" applyAlignment="1">
      <alignment horizontal="center" vertical="center" wrapText="1"/>
    </xf>
    <xf numFmtId="0" fontId="7" fillId="2" borderId="8" xfId="0" applyFont="1" applyFill="1" applyBorder="1" applyAlignment="1">
      <alignment vertical="center" wrapText="1"/>
    </xf>
    <xf numFmtId="0" fontId="7" fillId="0" borderId="8" xfId="0" applyFont="1" applyFill="1" applyBorder="1" applyAlignment="1">
      <alignment horizontal="center" vertical="center" wrapText="1"/>
    </xf>
    <xf numFmtId="1" fontId="8" fillId="0" borderId="11" xfId="2"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0" fontId="10" fillId="4" borderId="3" xfId="0" applyFont="1" applyFill="1" applyBorder="1" applyAlignment="1">
      <alignment vertical="top" wrapText="1"/>
    </xf>
    <xf numFmtId="0" fontId="10" fillId="0" borderId="3" xfId="0" applyFont="1" applyFill="1" applyBorder="1" applyAlignment="1">
      <alignment vertical="top" wrapText="1"/>
    </xf>
    <xf numFmtId="0" fontId="10" fillId="0" borderId="3" xfId="0" applyFont="1" applyFill="1" applyBorder="1" applyAlignment="1">
      <alignment horizontal="justify" vertical="center" wrapText="1"/>
    </xf>
    <xf numFmtId="0" fontId="8" fillId="0" borderId="12" xfId="2" applyNumberFormat="1" applyFont="1" applyFill="1" applyBorder="1" applyAlignment="1">
      <alignment horizontal="left" vertical="center" wrapText="1"/>
    </xf>
    <xf numFmtId="0" fontId="10" fillId="4" borderId="12" xfId="0" applyFont="1" applyFill="1" applyBorder="1" applyAlignment="1">
      <alignment vertical="top" wrapText="1"/>
    </xf>
    <xf numFmtId="0" fontId="7" fillId="0" borderId="3" xfId="2" applyNumberFormat="1" applyFont="1" applyFill="1" applyBorder="1" applyAlignment="1">
      <alignment horizontal="center" vertical="center" wrapText="1"/>
    </xf>
    <xf numFmtId="1" fontId="8" fillId="0" borderId="10" xfId="2" applyNumberFormat="1" applyFont="1" applyFill="1" applyBorder="1" applyAlignment="1">
      <alignment horizontal="center" vertical="center" wrapText="1"/>
    </xf>
    <xf numFmtId="0" fontId="7" fillId="0" borderId="12" xfId="2" applyNumberFormat="1" applyFont="1" applyFill="1" applyBorder="1" applyAlignment="1">
      <alignment horizontal="justify" vertical="center" wrapText="1"/>
    </xf>
    <xf numFmtId="0" fontId="7" fillId="0" borderId="12"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2" fillId="0" borderId="13" xfId="0" applyFont="1" applyFill="1" applyBorder="1" applyAlignment="1">
      <alignment horizontal="justify" vertical="top" wrapText="1"/>
    </xf>
    <xf numFmtId="0" fontId="12" fillId="4" borderId="12"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7" fillId="2" borderId="12" xfId="2" applyNumberFormat="1"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8" fillId="0" borderId="12" xfId="2" applyNumberFormat="1" applyFont="1" applyFill="1" applyBorder="1" applyAlignment="1">
      <alignment horizontal="justify" vertical="center" wrapText="1"/>
    </xf>
    <xf numFmtId="9" fontId="7" fillId="6" borderId="14" xfId="2" applyNumberFormat="1" applyFont="1" applyFill="1" applyBorder="1" applyAlignment="1">
      <alignment horizontal="center" vertical="center" wrapText="1"/>
    </xf>
    <xf numFmtId="0" fontId="10" fillId="4" borderId="3" xfId="0" applyFont="1" applyFill="1" applyBorder="1" applyAlignment="1">
      <alignment horizontal="justify" vertical="center" wrapText="1"/>
    </xf>
    <xf numFmtId="9" fontId="7" fillId="6" borderId="2" xfId="3" applyFont="1" applyFill="1" applyBorder="1" applyAlignment="1">
      <alignment horizontal="center" vertical="center" wrapText="1"/>
    </xf>
    <xf numFmtId="0" fontId="12" fillId="0" borderId="3" xfId="0" applyFont="1" applyFill="1" applyBorder="1" applyAlignment="1">
      <alignment horizontal="justify" vertical="top" wrapText="1"/>
    </xf>
    <xf numFmtId="0" fontId="8" fillId="4" borderId="12" xfId="2" applyNumberFormat="1" applyFont="1" applyFill="1" applyBorder="1" applyAlignment="1">
      <alignment horizontal="left" vertical="center" wrapText="1"/>
    </xf>
    <xf numFmtId="166" fontId="7" fillId="0" borderId="12" xfId="2" applyNumberFormat="1" applyFont="1" applyFill="1" applyBorder="1" applyAlignment="1">
      <alignment horizontal="center" vertical="center" wrapText="1"/>
    </xf>
    <xf numFmtId="10" fontId="7" fillId="6" borderId="14" xfId="2" applyNumberFormat="1" applyFont="1" applyFill="1" applyBorder="1" applyAlignment="1">
      <alignment horizontal="center" vertical="center" wrapText="1"/>
    </xf>
    <xf numFmtId="0" fontId="8" fillId="7" borderId="3" xfId="2" applyNumberFormat="1" applyFont="1" applyFill="1" applyBorder="1" applyAlignment="1">
      <alignment horizontal="justify" vertical="center" wrapText="1"/>
    </xf>
    <xf numFmtId="0" fontId="8" fillId="7" borderId="12" xfId="2" applyNumberFormat="1" applyFont="1" applyFill="1" applyBorder="1" applyAlignment="1">
      <alignment horizontal="justify" vertical="center" wrapText="1"/>
    </xf>
    <xf numFmtId="9" fontId="7" fillId="0" borderId="14"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0" fontId="7" fillId="0" borderId="3" xfId="2" applyNumberFormat="1" applyFont="1" applyFill="1" applyBorder="1" applyAlignment="1">
      <alignment horizontal="left" vertical="top" wrapText="1"/>
    </xf>
    <xf numFmtId="0" fontId="7" fillId="7" borderId="3" xfId="2" applyNumberFormat="1" applyFont="1" applyFill="1" applyBorder="1" applyAlignment="1">
      <alignment horizontal="justify" vertical="center" wrapText="1"/>
    </xf>
    <xf numFmtId="0" fontId="8" fillId="0" borderId="3" xfId="2" applyNumberFormat="1" applyFont="1" applyFill="1" applyBorder="1" applyAlignment="1">
      <alignment horizontal="left" vertical="top" wrapText="1"/>
    </xf>
    <xf numFmtId="0" fontId="8" fillId="0" borderId="12" xfId="2" applyNumberFormat="1" applyFont="1" applyFill="1" applyBorder="1" applyAlignment="1">
      <alignment horizontal="left" vertical="top" wrapText="1"/>
    </xf>
    <xf numFmtId="0" fontId="7" fillId="7" borderId="3" xfId="2" applyNumberFormat="1" applyFont="1" applyFill="1" applyBorder="1" applyAlignment="1">
      <alignment horizontal="left" vertical="top" wrapText="1"/>
    </xf>
    <xf numFmtId="0" fontId="8" fillId="7" borderId="12" xfId="2" applyNumberFormat="1" applyFont="1" applyFill="1" applyBorder="1" applyAlignment="1">
      <alignment horizontal="left" vertical="top" wrapText="1"/>
    </xf>
    <xf numFmtId="0" fontId="5" fillId="2"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8" borderId="3" xfId="2" applyNumberFormat="1" applyFont="1" applyFill="1" applyBorder="1" applyAlignment="1">
      <alignment horizontal="justify" vertical="center" wrapText="1"/>
    </xf>
    <xf numFmtId="0" fontId="8" fillId="8" borderId="3" xfId="2" applyNumberFormat="1" applyFont="1" applyFill="1" applyBorder="1" applyAlignment="1">
      <alignment horizontal="left" vertical="top" wrapText="1"/>
    </xf>
    <xf numFmtId="0" fontId="8" fillId="8" borderId="12" xfId="2" applyNumberFormat="1" applyFont="1" applyFill="1" applyBorder="1" applyAlignment="1">
      <alignment horizontal="left" vertical="top" wrapText="1"/>
    </xf>
    <xf numFmtId="9" fontId="7" fillId="6" borderId="14" xfId="3" applyFont="1" applyFill="1" applyBorder="1" applyAlignment="1">
      <alignment horizontal="center" vertical="center" wrapText="1"/>
    </xf>
    <xf numFmtId="0" fontId="7" fillId="3"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7" borderId="3" xfId="2" applyNumberFormat="1" applyFont="1" applyFill="1" applyBorder="1" applyAlignment="1">
      <alignment horizontal="justify" vertical="center" wrapText="1"/>
    </xf>
    <xf numFmtId="0" fontId="10" fillId="7" borderId="3" xfId="0" applyFont="1" applyFill="1" applyBorder="1" applyAlignment="1">
      <alignment horizontal="justify" vertical="center" wrapText="1"/>
    </xf>
    <xf numFmtId="165" fontId="6" fillId="2" borderId="0" xfId="0" applyNumberFormat="1" applyFont="1" applyFill="1" applyBorder="1" applyAlignment="1">
      <alignment horizontal="center" vertical="center" wrapText="1"/>
    </xf>
    <xf numFmtId="9" fontId="7" fillId="0" borderId="3" xfId="3" applyFont="1" applyFill="1" applyBorder="1" applyAlignment="1">
      <alignment horizontal="center" vertical="center" wrapText="1"/>
    </xf>
    <xf numFmtId="9" fontId="7" fillId="6" borderId="2" xfId="3" applyFont="1" applyFill="1" applyBorder="1" applyAlignment="1">
      <alignment horizontal="center" vertical="center" wrapText="1"/>
    </xf>
    <xf numFmtId="0" fontId="10" fillId="0" borderId="3" xfId="0" applyFont="1" applyFill="1" applyBorder="1" applyAlignment="1">
      <alignment horizontal="left" vertical="top" wrapText="1"/>
    </xf>
    <xf numFmtId="0" fontId="12" fillId="4" borderId="3" xfId="0" applyFont="1" applyFill="1" applyBorder="1" applyAlignment="1">
      <alignment horizontal="justify" vertical="center" wrapText="1"/>
    </xf>
    <xf numFmtId="10" fontId="7" fillId="0" borderId="3" xfId="2" applyNumberFormat="1" applyFont="1" applyFill="1" applyBorder="1" applyAlignment="1">
      <alignment horizontal="center" vertical="center" wrapText="1"/>
    </xf>
    <xf numFmtId="10" fontId="7" fillId="6" borderId="2" xfId="2" applyNumberFormat="1" applyFont="1" applyFill="1" applyBorder="1" applyAlignment="1">
      <alignment horizontal="center" vertical="center" wrapText="1"/>
    </xf>
    <xf numFmtId="9" fontId="23" fillId="9" borderId="15" xfId="2" applyFont="1" applyFill="1" applyBorder="1" applyAlignment="1">
      <alignment vertical="center" wrapText="1"/>
    </xf>
    <xf numFmtId="9" fontId="23" fillId="10" borderId="15" xfId="2" applyFont="1" applyFill="1" applyBorder="1" applyAlignment="1">
      <alignment vertical="center" wrapText="1"/>
    </xf>
    <xf numFmtId="0" fontId="7" fillId="0" borderId="0" xfId="0" applyFont="1" applyFill="1" applyBorder="1" applyAlignment="1">
      <alignment horizontal="justify" vertical="center" wrapText="1"/>
    </xf>
    <xf numFmtId="164" fontId="7" fillId="2"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11" borderId="0" xfId="0" applyFont="1" applyFill="1" applyAlignment="1">
      <alignment vertical="center" wrapText="1"/>
    </xf>
    <xf numFmtId="0" fontId="24" fillId="12" borderId="11" xfId="0" applyFont="1" applyFill="1" applyBorder="1" applyAlignment="1">
      <alignment horizontal="center" vertical="center" wrapText="1"/>
    </xf>
    <xf numFmtId="0" fontId="7" fillId="11" borderId="0" xfId="0" applyFont="1" applyFill="1" applyAlignment="1">
      <alignment horizontal="left" vertical="center" wrapText="1"/>
    </xf>
    <xf numFmtId="164" fontId="7" fillId="0" borderId="12" xfId="0" applyNumberFormat="1" applyFont="1" applyFill="1" applyBorder="1" applyAlignment="1">
      <alignment horizontal="center" vertical="center" wrapText="1"/>
    </xf>
    <xf numFmtId="164" fontId="7" fillId="0" borderId="14"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7" fillId="2" borderId="7" xfId="0" applyFont="1" applyFill="1" applyBorder="1" applyAlignment="1">
      <alignment vertical="center" wrapText="1"/>
    </xf>
    <xf numFmtId="0" fontId="7" fillId="2" borderId="6" xfId="0" applyFont="1" applyFill="1" applyBorder="1" applyAlignment="1">
      <alignment vertical="center" wrapText="1"/>
    </xf>
    <xf numFmtId="0" fontId="8" fillId="2" borderId="6" xfId="0" applyFont="1" applyFill="1" applyBorder="1" applyAlignment="1">
      <alignment vertical="center" wrapText="1"/>
    </xf>
    <xf numFmtId="0" fontId="8" fillId="2" borderId="0" xfId="0" quotePrefix="1" applyFont="1" applyFill="1" applyBorder="1" applyAlignment="1">
      <alignment horizontal="center" vertical="center" wrapText="1"/>
    </xf>
    <xf numFmtId="0" fontId="7" fillId="2" borderId="0" xfId="0" applyFont="1" applyFill="1" applyAlignment="1">
      <alignment horizontal="center" vertical="center" wrapText="1"/>
    </xf>
    <xf numFmtId="164" fontId="7" fillId="0" borderId="3" xfId="0" applyNumberFormat="1" applyFont="1" applyFill="1" applyBorder="1" applyAlignment="1">
      <alignment horizontal="center" vertical="center" wrapText="1"/>
    </xf>
    <xf numFmtId="164" fontId="7" fillId="0" borderId="16"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justify" vertical="center" wrapText="1"/>
    </xf>
    <xf numFmtId="0" fontId="24" fillId="12" borderId="1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Border="1" applyAlignment="1">
      <alignment horizontal="left" vertical="center" wrapText="1"/>
    </xf>
    <xf numFmtId="0" fontId="7" fillId="0" borderId="3" xfId="0" applyFont="1" applyFill="1" applyBorder="1" applyAlignment="1">
      <alignment horizontal="justify" vertical="center" wrapText="1"/>
    </xf>
    <xf numFmtId="0" fontId="25" fillId="3" borderId="17" xfId="0"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24" fillId="12" borderId="18"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19" xfId="0" applyFont="1" applyFill="1" applyBorder="1" applyAlignment="1">
      <alignment vertical="center" wrapText="1"/>
    </xf>
    <xf numFmtId="0" fontId="7" fillId="2" borderId="20" xfId="0" applyFont="1" applyFill="1" applyBorder="1" applyAlignment="1">
      <alignment vertical="center" wrapText="1"/>
    </xf>
    <xf numFmtId="0" fontId="25" fillId="3" borderId="21" xfId="0" applyFont="1" applyFill="1" applyBorder="1" applyAlignment="1">
      <alignment vertical="center" wrapText="1"/>
    </xf>
    <xf numFmtId="0" fontId="7" fillId="0" borderId="12" xfId="0" applyFont="1" applyFill="1" applyBorder="1" applyAlignment="1">
      <alignment vertical="center" wrapText="1"/>
    </xf>
    <xf numFmtId="164" fontId="7" fillId="0" borderId="22" xfId="0" applyNumberFormat="1" applyFont="1" applyFill="1" applyBorder="1" applyAlignment="1">
      <alignment horizontal="center" vertical="center" wrapText="1"/>
    </xf>
    <xf numFmtId="164" fontId="7" fillId="11" borderId="2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18" xfId="0" applyFont="1" applyFill="1" applyBorder="1" applyAlignment="1">
      <alignment horizontal="center" vertical="center" wrapText="1"/>
    </xf>
    <xf numFmtId="0" fontId="7" fillId="0" borderId="19" xfId="0" applyFont="1" applyFill="1" applyBorder="1" applyAlignment="1">
      <alignment horizontal="justify" vertical="center" wrapText="1"/>
    </xf>
    <xf numFmtId="9" fontId="7" fillId="0" borderId="19" xfId="2" applyFont="1" applyFill="1" applyBorder="1" applyAlignment="1">
      <alignment horizontal="center" vertical="center" wrapText="1"/>
    </xf>
    <xf numFmtId="164" fontId="7" fillId="0" borderId="19" xfId="0" applyNumberFormat="1" applyFont="1" applyFill="1" applyBorder="1" applyAlignment="1">
      <alignment horizontal="center" vertical="center" wrapText="1"/>
    </xf>
    <xf numFmtId="164" fontId="7" fillId="0" borderId="20" xfId="0" applyNumberFormat="1"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24" fillId="12" borderId="24" xfId="0" applyFont="1" applyFill="1" applyBorder="1" applyAlignment="1">
      <alignment horizontal="center" vertical="center" wrapText="1"/>
    </xf>
    <xf numFmtId="0" fontId="7" fillId="0" borderId="10" xfId="0" applyFont="1" applyFill="1" applyBorder="1" applyAlignment="1">
      <alignment horizontal="justify" vertical="center" wrapText="1"/>
    </xf>
    <xf numFmtId="9" fontId="7" fillId="0" borderId="10" xfId="2" applyFont="1" applyFill="1" applyBorder="1" applyAlignment="1">
      <alignment horizontal="center" vertical="center" wrapText="1"/>
    </xf>
    <xf numFmtId="164" fontId="7" fillId="0" borderId="10" xfId="0" applyNumberFormat="1" applyFont="1" applyFill="1" applyBorder="1" applyAlignment="1">
      <alignment horizontal="center" vertical="center" wrapText="1"/>
    </xf>
    <xf numFmtId="164" fontId="7" fillId="0" borderId="11" xfId="0" applyNumberFormat="1" applyFont="1" applyFill="1" applyBorder="1" applyAlignment="1">
      <alignment horizontal="center" vertical="center" wrapText="1"/>
    </xf>
    <xf numFmtId="0" fontId="7" fillId="0" borderId="10" xfId="0" applyFont="1" applyFill="1" applyBorder="1" applyAlignment="1">
      <alignment vertical="center" wrapText="1"/>
    </xf>
    <xf numFmtId="9" fontId="7" fillId="0" borderId="10" xfId="0" applyNumberFormat="1" applyFont="1" applyFill="1" applyBorder="1" applyAlignment="1">
      <alignment horizontal="center" vertical="center" wrapText="1"/>
    </xf>
    <xf numFmtId="0" fontId="7" fillId="0" borderId="19" xfId="0" applyFont="1" applyFill="1" applyBorder="1" applyAlignment="1">
      <alignment vertical="center" wrapText="1"/>
    </xf>
    <xf numFmtId="9" fontId="7" fillId="0" borderId="19"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8" fillId="0" borderId="0" xfId="0" applyFont="1" applyAlignment="1">
      <alignment horizontal="center" vertical="center" wrapText="1"/>
    </xf>
    <xf numFmtId="0" fontId="34" fillId="0" borderId="0" xfId="4" applyFont="1" applyAlignment="1">
      <alignment vertical="center" wrapText="1"/>
    </xf>
    <xf numFmtId="0" fontId="5" fillId="0" borderId="0" xfId="0" applyFont="1" applyAlignment="1">
      <alignment horizontal="center" vertical="center" wrapText="1"/>
    </xf>
    <xf numFmtId="0" fontId="5" fillId="0" borderId="0" xfId="4" applyFont="1" applyBorder="1" applyAlignment="1">
      <alignment horizontal="center" vertical="center" wrapText="1"/>
    </xf>
    <xf numFmtId="0" fontId="35" fillId="0" borderId="0" xfId="0" applyFont="1" applyFill="1" applyBorder="1" applyAlignment="1">
      <alignment horizontal="justify" vertical="center" wrapText="1"/>
    </xf>
    <xf numFmtId="0" fontId="36" fillId="0" borderId="0" xfId="0" applyFont="1" applyFill="1" applyBorder="1" applyAlignment="1">
      <alignment vertical="center" wrapText="1"/>
    </xf>
    <xf numFmtId="0" fontId="35" fillId="0" borderId="0" xfId="0" applyFont="1" applyFill="1" applyBorder="1" applyAlignment="1">
      <alignment vertical="center"/>
    </xf>
    <xf numFmtId="9"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36" fillId="0" borderId="0" xfId="0" applyFont="1" applyFill="1" applyBorder="1" applyAlignment="1">
      <alignment horizontal="center" vertical="center" wrapText="1"/>
    </xf>
    <xf numFmtId="0" fontId="0" fillId="0" borderId="0" xfId="0" applyFont="1" applyAlignment="1">
      <alignment horizontal="left" vertical="center" wrapText="1"/>
    </xf>
    <xf numFmtId="0" fontId="29" fillId="17" borderId="47" xfId="0" applyFont="1" applyFill="1" applyBorder="1" applyAlignment="1">
      <alignment horizontal="center" vertical="center" wrapText="1"/>
    </xf>
    <xf numFmtId="9" fontId="0" fillId="0" borderId="0" xfId="2" applyFont="1" applyAlignment="1">
      <alignment horizontal="center" vertical="center" wrapText="1"/>
    </xf>
    <xf numFmtId="9" fontId="0" fillId="0" borderId="0" xfId="0" applyNumberFormat="1" applyAlignment="1">
      <alignment horizontal="center" vertical="center" wrapText="1"/>
    </xf>
    <xf numFmtId="9" fontId="0" fillId="0" borderId="0" xfId="2" applyNumberFormat="1" applyFont="1" applyAlignment="1">
      <alignment horizontal="center" vertical="center" wrapText="1"/>
    </xf>
    <xf numFmtId="0" fontId="0" fillId="0" borderId="0" xfId="0" applyFont="1" applyAlignment="1">
      <alignment horizontal="center" vertical="center" wrapText="1"/>
    </xf>
    <xf numFmtId="9" fontId="36" fillId="0" borderId="0" xfId="2"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Font="1" applyBorder="1" applyAlignment="1">
      <alignment vertical="center" wrapText="1"/>
    </xf>
    <xf numFmtId="0" fontId="0" fillId="0" borderId="12" xfId="0" applyFont="1" applyFill="1" applyBorder="1" applyAlignment="1">
      <alignment horizontal="left" vertical="center" wrapText="1"/>
    </xf>
    <xf numFmtId="0" fontId="0" fillId="0" borderId="14" xfId="0" applyFont="1" applyBorder="1" applyAlignment="1">
      <alignment vertical="top" wrapText="1"/>
    </xf>
    <xf numFmtId="0" fontId="28" fillId="0" borderId="0" xfId="0" applyFont="1"/>
    <xf numFmtId="0" fontId="0" fillId="18" borderId="0" xfId="0" applyFill="1"/>
    <xf numFmtId="0" fontId="0" fillId="18" borderId="0" xfId="0" applyFill="1" applyBorder="1"/>
    <xf numFmtId="0" fontId="0" fillId="0" borderId="0" xfId="0" applyBorder="1"/>
    <xf numFmtId="0" fontId="0" fillId="18" borderId="0" xfId="0" applyFont="1" applyFill="1" applyBorder="1" applyAlignment="1">
      <alignment horizontal="left" vertical="center" wrapText="1"/>
    </xf>
    <xf numFmtId="9" fontId="0" fillId="0" borderId="0" xfId="2" applyFont="1" applyBorder="1" applyAlignment="1">
      <alignment horizontal="center" vertical="center" wrapText="1"/>
    </xf>
    <xf numFmtId="0" fontId="29" fillId="0" borderId="0" xfId="0" applyFont="1" applyFill="1" applyBorder="1" applyAlignment="1">
      <alignment horizontal="center" vertical="center" wrapText="1"/>
    </xf>
    <xf numFmtId="0" fontId="40" fillId="0" borderId="0" xfId="0" applyFont="1" applyBorder="1" applyAlignment="1">
      <alignment vertical="center" wrapText="1"/>
    </xf>
    <xf numFmtId="0" fontId="0" fillId="0" borderId="0" xfId="0" applyFont="1" applyBorder="1" applyAlignment="1">
      <alignment vertical="top" wrapText="1"/>
    </xf>
    <xf numFmtId="0" fontId="0" fillId="0" borderId="0" xfId="0" applyFont="1" applyFill="1" applyBorder="1" applyAlignment="1">
      <alignment vertical="center" wrapText="1"/>
    </xf>
    <xf numFmtId="0" fontId="40" fillId="0" borderId="0" xfId="0" applyFont="1" applyFill="1" applyBorder="1" applyAlignment="1">
      <alignment vertical="center" wrapText="1"/>
    </xf>
    <xf numFmtId="0" fontId="29" fillId="20" borderId="47" xfId="0" applyFont="1" applyFill="1" applyBorder="1" applyAlignment="1">
      <alignment horizontal="center" vertical="center" wrapText="1"/>
    </xf>
    <xf numFmtId="9" fontId="0" fillId="0" borderId="0" xfId="2" applyNumberFormat="1" applyFont="1" applyBorder="1" applyAlignment="1">
      <alignment horizontal="center" vertical="center" wrapText="1"/>
    </xf>
    <xf numFmtId="9" fontId="0" fillId="0" borderId="0" xfId="2" applyNumberFormat="1" applyFont="1" applyFill="1" applyBorder="1" applyAlignment="1">
      <alignment horizontal="center" vertical="center" wrapText="1"/>
    </xf>
    <xf numFmtId="9" fontId="4" fillId="0" borderId="0" xfId="2" applyNumberFormat="1" applyFont="1" applyFill="1" applyBorder="1" applyAlignment="1">
      <alignment horizontal="center" vertical="center" wrapText="1"/>
    </xf>
    <xf numFmtId="0" fontId="5" fillId="0" borderId="0" xfId="4" applyFont="1" applyBorder="1" applyAlignment="1">
      <alignment horizontal="left" vertical="center" wrapText="1"/>
    </xf>
    <xf numFmtId="0" fontId="0" fillId="0" borderId="0" xfId="0" applyBorder="1" applyAlignment="1">
      <alignment horizontal="center" vertical="center" wrapText="1"/>
    </xf>
    <xf numFmtId="0" fontId="28" fillId="0" borderId="0" xfId="0" applyFont="1" applyBorder="1" applyAlignment="1">
      <alignment horizontal="center" vertical="center" wrapText="1"/>
    </xf>
    <xf numFmtId="0" fontId="36" fillId="0" borderId="0" xfId="0" applyFont="1" applyFill="1" applyBorder="1" applyAlignment="1">
      <alignment horizontal="left" vertical="center" wrapText="1"/>
    </xf>
    <xf numFmtId="0" fontId="38" fillId="0" borderId="3" xfId="0" applyFont="1" applyBorder="1" applyAlignment="1">
      <alignment horizontal="center" vertical="center" wrapText="1" readingOrder="1"/>
    </xf>
    <xf numFmtId="0" fontId="38" fillId="0" borderId="3" xfId="0" applyFont="1" applyBorder="1" applyAlignment="1">
      <alignment horizontal="left" vertical="center" wrapText="1" readingOrder="1"/>
    </xf>
    <xf numFmtId="0" fontId="38" fillId="0" borderId="3" xfId="0" applyFont="1" applyBorder="1" applyAlignment="1">
      <alignment horizontal="right" vertical="center" wrapText="1" readingOrder="1"/>
    </xf>
    <xf numFmtId="0" fontId="41" fillId="0" borderId="3" xfId="0" applyFont="1" applyBorder="1" applyAlignment="1">
      <alignment horizontal="left" vertical="center" wrapText="1" readingOrder="1"/>
    </xf>
    <xf numFmtId="9" fontId="0" fillId="0" borderId="0" xfId="2" applyFont="1"/>
    <xf numFmtId="0" fontId="0" fillId="0" borderId="3" xfId="0" applyBorder="1"/>
    <xf numFmtId="0" fontId="0" fillId="0" borderId="3" xfId="0" applyBorder="1" applyAlignment="1"/>
    <xf numFmtId="0" fontId="0" fillId="0" borderId="3" xfId="0" applyBorder="1" applyAlignment="1">
      <alignment vertical="center"/>
    </xf>
    <xf numFmtId="0" fontId="39" fillId="0" borderId="37" xfId="0" applyFont="1" applyFill="1" applyBorder="1" applyAlignment="1">
      <alignment horizontal="center" vertical="center" wrapText="1" readingOrder="1"/>
    </xf>
    <xf numFmtId="0" fontId="41" fillId="0" borderId="62" xfId="0" applyFont="1" applyBorder="1" applyAlignment="1">
      <alignment horizontal="left" vertical="center" wrapText="1" readingOrder="1"/>
    </xf>
    <xf numFmtId="0" fontId="41" fillId="0" borderId="62" xfId="0" applyFont="1" applyBorder="1" applyAlignment="1">
      <alignment horizontal="center" vertical="center" wrapText="1" readingOrder="1"/>
    </xf>
    <xf numFmtId="0" fontId="0" fillId="0" borderId="3" xfId="0" applyBorder="1" applyAlignment="1">
      <alignment horizontal="center" vertical="center"/>
    </xf>
    <xf numFmtId="0" fontId="43" fillId="0" borderId="0" xfId="0" applyFont="1"/>
    <xf numFmtId="0" fontId="43" fillId="0" borderId="0" xfId="0" applyFont="1" applyAlignment="1">
      <alignment vertical="center"/>
    </xf>
    <xf numFmtId="0" fontId="42" fillId="0" borderId="29" xfId="0" applyFont="1" applyBorder="1" applyAlignment="1">
      <alignment horizontal="center" vertical="center" wrapText="1"/>
    </xf>
    <xf numFmtId="0" fontId="43" fillId="0" borderId="10" xfId="0" applyFont="1" applyBorder="1" applyAlignment="1">
      <alignment vertical="center" wrapText="1"/>
    </xf>
    <xf numFmtId="0" fontId="43" fillId="0" borderId="10" xfId="0" applyFont="1" applyBorder="1" applyAlignment="1">
      <alignment vertical="center" wrapText="1" readingOrder="1"/>
    </xf>
    <xf numFmtId="0" fontId="45" fillId="0" borderId="3" xfId="0" applyFont="1" applyBorder="1" applyAlignment="1">
      <alignment vertical="center" wrapText="1" readingOrder="1"/>
    </xf>
    <xf numFmtId="0" fontId="43" fillId="0" borderId="3" xfId="0" applyFont="1" applyBorder="1" applyAlignment="1">
      <alignment vertical="center" wrapText="1" readingOrder="1"/>
    </xf>
    <xf numFmtId="0" fontId="43" fillId="0" borderId="3" xfId="0" applyFont="1" applyFill="1" applyBorder="1" applyAlignment="1">
      <alignment horizontal="center" vertical="center" wrapText="1"/>
    </xf>
    <xf numFmtId="0" fontId="42" fillId="0" borderId="32" xfId="0" applyFont="1" applyBorder="1" applyAlignment="1">
      <alignment horizontal="center" vertical="center" wrapText="1"/>
    </xf>
    <xf numFmtId="0" fontId="45" fillId="0" borderId="12" xfId="0" applyFont="1" applyBorder="1" applyAlignment="1">
      <alignment vertical="center" wrapText="1" readingOrder="1"/>
    </xf>
    <xf numFmtId="0" fontId="43" fillId="3" borderId="12" xfId="0" applyFont="1" applyFill="1" applyBorder="1" applyAlignment="1">
      <alignment vertical="center" wrapText="1" readingOrder="1"/>
    </xf>
    <xf numFmtId="0" fontId="43" fillId="0" borderId="14" xfId="0" applyFont="1" applyBorder="1" applyAlignment="1">
      <alignment vertical="center" wrapText="1"/>
    </xf>
    <xf numFmtId="0" fontId="43" fillId="0" borderId="0" xfId="0" applyFont="1" applyFill="1" applyBorder="1"/>
    <xf numFmtId="0" fontId="46" fillId="0" borderId="0" xfId="0" applyFont="1" applyFill="1" applyBorder="1" applyAlignment="1">
      <alignment horizontal="center" wrapText="1" readingOrder="1"/>
    </xf>
    <xf numFmtId="0" fontId="45" fillId="0" borderId="0" xfId="0" applyFont="1" applyFill="1" applyBorder="1" applyAlignment="1">
      <alignment vertical="center" wrapText="1" readingOrder="1"/>
    </xf>
    <xf numFmtId="0" fontId="43" fillId="0" borderId="0" xfId="0" applyFont="1" applyFill="1" applyBorder="1" applyAlignment="1">
      <alignment vertical="center" wrapText="1" readingOrder="1"/>
    </xf>
    <xf numFmtId="0" fontId="44" fillId="21" borderId="68" xfId="0" applyFont="1" applyFill="1" applyBorder="1" applyAlignment="1">
      <alignment horizontal="center" vertical="center" wrapText="1" readingOrder="1"/>
    </xf>
    <xf numFmtId="0" fontId="44" fillId="21" borderId="69" xfId="0" applyFont="1" applyFill="1" applyBorder="1" applyAlignment="1">
      <alignment horizontal="center" vertical="center" wrapText="1" readingOrder="1"/>
    </xf>
    <xf numFmtId="0" fontId="44" fillId="21" borderId="70" xfId="0" applyFont="1" applyFill="1" applyBorder="1" applyAlignment="1">
      <alignment horizontal="center" vertical="center" wrapText="1" readingOrder="1"/>
    </xf>
    <xf numFmtId="0" fontId="44" fillId="21" borderId="68" xfId="0" applyFont="1" applyFill="1" applyBorder="1" applyAlignment="1">
      <alignment horizontal="center" vertical="center" wrapText="1"/>
    </xf>
    <xf numFmtId="0" fontId="45" fillId="0" borderId="10" xfId="0" applyFont="1" applyBorder="1" applyAlignment="1">
      <alignment horizontal="center" vertical="center" wrapText="1"/>
    </xf>
    <xf numFmtId="0" fontId="45" fillId="0" borderId="3" xfId="0" applyFont="1" applyBorder="1" applyAlignment="1">
      <alignment horizontal="center" vertical="center" wrapText="1"/>
    </xf>
    <xf numFmtId="0" fontId="46" fillId="0" borderId="0" xfId="0" applyFont="1" applyFill="1" applyBorder="1" applyAlignment="1">
      <alignment horizontal="center" wrapText="1"/>
    </xf>
    <xf numFmtId="0" fontId="45" fillId="0" borderId="0" xfId="0" applyFont="1" applyFill="1" applyBorder="1" applyAlignment="1">
      <alignment horizontal="center" vertical="center" wrapText="1"/>
    </xf>
    <xf numFmtId="0" fontId="43" fillId="0" borderId="0" xfId="0" applyFont="1" applyAlignment="1">
      <alignment horizontal="center"/>
    </xf>
    <xf numFmtId="0" fontId="43" fillId="0" borderId="12" xfId="0" applyFont="1" applyBorder="1" applyAlignment="1">
      <alignment horizontal="center" vertical="center" wrapText="1"/>
    </xf>
    <xf numFmtId="0" fontId="0" fillId="0" borderId="0" xfId="0" applyBorder="1" applyAlignment="1">
      <alignment horizontal="center" vertical="center" wrapText="1"/>
    </xf>
    <xf numFmtId="0" fontId="47" fillId="0" borderId="0" xfId="0" applyFont="1" applyAlignment="1">
      <alignment vertical="center"/>
    </xf>
    <xf numFmtId="0" fontId="47" fillId="0" borderId="3" xfId="0" applyFont="1" applyBorder="1" applyAlignment="1">
      <alignment horizontal="center" vertical="center"/>
    </xf>
    <xf numFmtId="0" fontId="47" fillId="0" borderId="3" xfId="0" applyFont="1" applyBorder="1" applyAlignment="1">
      <alignment horizontal="left" vertical="center"/>
    </xf>
    <xf numFmtId="0" fontId="47" fillId="0" borderId="3" xfId="0" applyFont="1" applyBorder="1" applyAlignment="1">
      <alignment horizontal="left" vertical="center" wrapText="1"/>
    </xf>
    <xf numFmtId="0" fontId="47" fillId="0" borderId="0" xfId="0" applyFont="1" applyAlignment="1">
      <alignment horizontal="center" vertical="center"/>
    </xf>
    <xf numFmtId="0" fontId="44" fillId="22" borderId="3" xfId="0" applyFont="1" applyFill="1" applyBorder="1" applyAlignment="1">
      <alignment horizontal="center"/>
    </xf>
    <xf numFmtId="0" fontId="30" fillId="0" borderId="3" xfId="0" applyFont="1" applyFill="1" applyBorder="1" applyAlignment="1">
      <alignment horizontal="left" vertical="center" wrapText="1"/>
    </xf>
    <xf numFmtId="0" fontId="32" fillId="0" borderId="25" xfId="0" applyFont="1" applyBorder="1" applyAlignment="1">
      <alignment vertical="center" wrapText="1"/>
    </xf>
    <xf numFmtId="0" fontId="32" fillId="0" borderId="4" xfId="0" applyFont="1" applyBorder="1" applyAlignment="1">
      <alignment vertical="center" wrapText="1"/>
    </xf>
    <xf numFmtId="0" fontId="32" fillId="0" borderId="26" xfId="0" applyFont="1" applyBorder="1" applyAlignment="1">
      <alignment vertical="center" wrapText="1"/>
    </xf>
    <xf numFmtId="0" fontId="0"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0" fillId="0" borderId="3" xfId="0" applyFont="1" applyBorder="1" applyAlignment="1">
      <alignment horizontal="left" vertical="center" wrapText="1"/>
    </xf>
    <xf numFmtId="0" fontId="30" fillId="0" borderId="29" xfId="0" applyFont="1" applyFill="1" applyBorder="1" applyAlignment="1">
      <alignment horizontal="left" vertical="center" wrapText="1"/>
    </xf>
    <xf numFmtId="0" fontId="30" fillId="0" borderId="10"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5" xfId="0" applyFont="1" applyFill="1" applyBorder="1" applyAlignment="1">
      <alignment horizontal="left" vertical="center" wrapText="1"/>
    </xf>
    <xf numFmtId="0" fontId="0" fillId="0" borderId="10" xfId="0" applyFont="1" applyBorder="1" applyAlignment="1">
      <alignment horizontal="center" vertical="center" wrapText="1"/>
    </xf>
    <xf numFmtId="9" fontId="4" fillId="0" borderId="3" xfId="2" applyFont="1" applyBorder="1" applyAlignment="1">
      <alignment horizontal="center" vertical="center" wrapText="1"/>
    </xf>
    <xf numFmtId="0" fontId="30" fillId="0" borderId="1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28" fillId="0" borderId="3" xfId="0" applyFont="1" applyBorder="1" applyAlignment="1">
      <alignment horizontal="left" vertical="center" wrapText="1"/>
    </xf>
    <xf numFmtId="0" fontId="28" fillId="0"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xf>
    <xf numFmtId="0" fontId="40" fillId="0" borderId="2" xfId="0" applyFont="1" applyBorder="1" applyAlignment="1">
      <alignment vertical="center" wrapText="1"/>
    </xf>
    <xf numFmtId="0" fontId="0" fillId="0" borderId="11" xfId="0" applyFont="1" applyFill="1" applyBorder="1" applyAlignment="1">
      <alignment vertical="center" wrapText="1"/>
    </xf>
    <xf numFmtId="0" fontId="0" fillId="0" borderId="29" xfId="0" applyFont="1" applyFill="1" applyBorder="1" applyAlignment="1">
      <alignment horizontal="left" vertical="center" wrapText="1"/>
    </xf>
    <xf numFmtId="0" fontId="40" fillId="0" borderId="11" xfId="0" applyFont="1" applyBorder="1" applyAlignment="1">
      <alignment vertical="center" wrapText="1"/>
    </xf>
    <xf numFmtId="0" fontId="0" fillId="3" borderId="29" xfId="0" applyFont="1" applyFill="1" applyBorder="1" applyAlignment="1">
      <alignment vertical="center" wrapText="1"/>
    </xf>
    <xf numFmtId="0" fontId="0" fillId="0" borderId="30" xfId="0" applyFont="1" applyFill="1" applyBorder="1" applyAlignment="1">
      <alignment vertical="center" wrapText="1"/>
    </xf>
    <xf numFmtId="0" fontId="0" fillId="3" borderId="30"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14" xfId="0" applyFont="1" applyFill="1" applyBorder="1" applyAlignment="1">
      <alignment horizontal="left" vertical="center" wrapText="1"/>
    </xf>
    <xf numFmtId="9" fontId="4" fillId="0" borderId="12" xfId="2" applyFont="1" applyBorder="1" applyAlignment="1">
      <alignment horizontal="center" vertical="center" wrapText="1"/>
    </xf>
    <xf numFmtId="9" fontId="4" fillId="0" borderId="10" xfId="2" applyFont="1" applyBorder="1" applyAlignment="1">
      <alignment horizontal="center" vertical="center" wrapText="1"/>
    </xf>
    <xf numFmtId="0" fontId="0" fillId="0" borderId="2" xfId="0" applyFont="1" applyFill="1" applyBorder="1" applyAlignment="1">
      <alignment vertical="center" wrapText="1"/>
    </xf>
    <xf numFmtId="0" fontId="0" fillId="0" borderId="11" xfId="0" applyFont="1" applyBorder="1" applyAlignment="1">
      <alignment horizontal="left" vertical="center" wrapText="1"/>
    </xf>
    <xf numFmtId="0" fontId="0" fillId="3" borderId="66" xfId="0" applyFont="1" applyFill="1" applyBorder="1" applyAlignment="1">
      <alignment horizontal="left" vertical="center" wrapText="1"/>
    </xf>
    <xf numFmtId="0" fontId="4" fillId="0" borderId="29" xfId="4" applyFont="1" applyFill="1" applyBorder="1" applyAlignment="1">
      <alignment horizontal="left" vertical="center" wrapText="1"/>
    </xf>
    <xf numFmtId="9" fontId="4" fillId="0" borderId="37" xfId="2" applyFont="1" applyBorder="1" applyAlignment="1">
      <alignment horizontal="center" vertical="center" wrapText="1"/>
    </xf>
    <xf numFmtId="0" fontId="0" fillId="0" borderId="37" xfId="0" applyFont="1" applyBorder="1" applyAlignment="1">
      <alignment horizontal="left" vertical="center" wrapText="1"/>
    </xf>
    <xf numFmtId="0" fontId="4" fillId="3" borderId="30" xfId="4" applyFont="1" applyFill="1" applyBorder="1" applyAlignment="1">
      <alignment horizontal="left" vertical="center" wrapText="1"/>
    </xf>
    <xf numFmtId="0" fontId="4" fillId="0" borderId="30" xfId="4" applyFont="1" applyFill="1" applyBorder="1" applyAlignment="1">
      <alignment horizontal="left" vertical="center" wrapText="1"/>
    </xf>
    <xf numFmtId="0" fontId="0" fillId="3" borderId="29" xfId="0" applyFont="1" applyFill="1" applyBorder="1" applyAlignment="1">
      <alignment horizontal="left" vertical="center" wrapText="1"/>
    </xf>
    <xf numFmtId="0" fontId="0" fillId="0" borderId="3" xfId="0" applyFont="1" applyBorder="1" applyAlignment="1">
      <alignment vertical="center" wrapText="1"/>
    </xf>
    <xf numFmtId="0" fontId="40" fillId="0" borderId="3" xfId="0" applyFont="1" applyBorder="1" applyAlignment="1">
      <alignment vertical="center" wrapText="1"/>
    </xf>
    <xf numFmtId="0" fontId="0" fillId="0" borderId="3" xfId="0" applyFont="1" applyFill="1" applyBorder="1" applyAlignment="1">
      <alignment vertical="center" wrapText="1"/>
    </xf>
    <xf numFmtId="0" fontId="0" fillId="0" borderId="37" xfId="0" applyFont="1" applyFill="1" applyBorder="1" applyAlignment="1">
      <alignment horizontal="center" vertical="center" wrapText="1"/>
    </xf>
    <xf numFmtId="0" fontId="0" fillId="0" borderId="62" xfId="0" applyFont="1" applyFill="1" applyBorder="1" applyAlignment="1">
      <alignment horizontal="left" vertical="center" wrapText="1"/>
    </xf>
    <xf numFmtId="0" fontId="30" fillId="0" borderId="62" xfId="0" applyFont="1" applyFill="1" applyBorder="1" applyAlignment="1">
      <alignment horizontal="center" vertical="center" wrapText="1"/>
    </xf>
    <xf numFmtId="0" fontId="0" fillId="0" borderId="11" xfId="0" applyFont="1" applyBorder="1" applyAlignment="1">
      <alignment vertical="center" wrapText="1"/>
    </xf>
    <xf numFmtId="0" fontId="0" fillId="0" borderId="2" xfId="0" applyFont="1" applyBorder="1" applyAlignment="1">
      <alignment vertical="top" wrapText="1"/>
    </xf>
    <xf numFmtId="0" fontId="0" fillId="0" borderId="10" xfId="0" applyFont="1" applyFill="1" applyBorder="1" applyAlignment="1">
      <alignment vertical="center" wrapText="1"/>
    </xf>
    <xf numFmtId="0" fontId="0" fillId="0" borderId="66" xfId="0" applyFont="1" applyFill="1" applyBorder="1" applyAlignment="1">
      <alignment horizontal="left" vertical="center" wrapText="1"/>
    </xf>
    <xf numFmtId="0" fontId="30" fillId="3" borderId="37" xfId="0" applyFont="1" applyFill="1" applyBorder="1" applyAlignment="1">
      <alignment horizontal="center" vertical="center" wrapText="1"/>
    </xf>
    <xf numFmtId="0" fontId="40" fillId="0" borderId="10" xfId="0" applyFont="1" applyBorder="1" applyAlignment="1">
      <alignment vertical="center" wrapText="1"/>
    </xf>
    <xf numFmtId="0" fontId="0" fillId="0" borderId="12" xfId="0" applyFont="1" applyFill="1" applyBorder="1" applyAlignment="1">
      <alignment vertical="center" wrapText="1"/>
    </xf>
    <xf numFmtId="0" fontId="4" fillId="3" borderId="29" xfId="4" applyFont="1" applyFill="1" applyBorder="1" applyAlignment="1">
      <alignment horizontal="left" vertical="center" wrapText="1"/>
    </xf>
    <xf numFmtId="0" fontId="4" fillId="3" borderId="30" xfId="4" applyNumberFormat="1" applyFont="1" applyFill="1" applyBorder="1" applyAlignment="1">
      <alignment horizontal="left" vertical="center" wrapText="1"/>
    </xf>
    <xf numFmtId="0" fontId="0" fillId="0" borderId="66" xfId="0" applyFont="1" applyBorder="1" applyAlignment="1">
      <alignment vertical="center" wrapText="1"/>
    </xf>
    <xf numFmtId="0" fontId="0" fillId="0" borderId="4" xfId="0" applyBorder="1" applyAlignment="1">
      <alignment horizontal="center" vertical="center" wrapText="1"/>
    </xf>
    <xf numFmtId="0" fontId="0" fillId="0" borderId="26" xfId="0" applyBorder="1" applyAlignment="1">
      <alignment horizontal="center" vertical="center" wrapText="1"/>
    </xf>
    <xf numFmtId="9" fontId="4" fillId="0" borderId="10" xfId="0" applyNumberFormat="1" applyFont="1" applyFill="1" applyBorder="1" applyAlignment="1">
      <alignment horizontal="center" vertical="center"/>
    </xf>
    <xf numFmtId="0" fontId="4" fillId="3" borderId="11" xfId="0" applyFont="1" applyFill="1" applyBorder="1" applyAlignment="1">
      <alignment horizontal="left" vertical="center" wrapText="1"/>
    </xf>
    <xf numFmtId="0" fontId="4" fillId="0" borderId="2" xfId="0" applyFont="1" applyBorder="1" applyAlignment="1">
      <alignment horizontal="left" vertical="center" wrapText="1"/>
    </xf>
    <xf numFmtId="9" fontId="4" fillId="0" borderId="3" xfId="0" applyNumberFormat="1" applyFont="1" applyFill="1" applyBorder="1" applyAlignment="1">
      <alignment horizontal="center" vertical="center"/>
    </xf>
    <xf numFmtId="0" fontId="4" fillId="3" borderId="2" xfId="0" applyFont="1" applyFill="1" applyBorder="1" applyAlignment="1">
      <alignment horizontal="left" vertical="center" wrapText="1"/>
    </xf>
    <xf numFmtId="0" fontId="4" fillId="0" borderId="66" xfId="0" applyFont="1" applyBorder="1" applyAlignment="1">
      <alignment horizontal="left" vertical="center" wrapText="1"/>
    </xf>
    <xf numFmtId="0" fontId="4" fillId="0" borderId="11" xfId="0" applyFont="1" applyBorder="1" applyAlignment="1">
      <alignment horizontal="left" vertical="center" wrapText="1"/>
    </xf>
    <xf numFmtId="9" fontId="4" fillId="0" borderId="37" xfId="0" applyNumberFormat="1" applyFont="1" applyFill="1" applyBorder="1" applyAlignment="1">
      <alignment horizontal="center" vertical="center"/>
    </xf>
    <xf numFmtId="0" fontId="4" fillId="3" borderId="66" xfId="0" applyFont="1" applyFill="1" applyBorder="1" applyAlignment="1">
      <alignment horizontal="left" vertical="center" wrapText="1"/>
    </xf>
    <xf numFmtId="9" fontId="4" fillId="3" borderId="10"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9" fontId="4" fillId="0" borderId="3" xfId="2" applyFont="1" applyFill="1" applyBorder="1" applyAlignment="1">
      <alignment horizontal="center" vertical="center" wrapText="1"/>
    </xf>
    <xf numFmtId="0" fontId="0" fillId="3" borderId="65" xfId="0" applyFont="1" applyFill="1" applyBorder="1" applyAlignment="1">
      <alignment vertical="center" wrapText="1"/>
    </xf>
    <xf numFmtId="0" fontId="0" fillId="0" borderId="37" xfId="0" applyFont="1" applyFill="1" applyBorder="1" applyAlignment="1">
      <alignment vertical="center" wrapText="1"/>
    </xf>
    <xf numFmtId="0" fontId="0" fillId="3" borderId="14" xfId="0" applyFont="1" applyFill="1" applyBorder="1" applyAlignment="1">
      <alignment horizontal="left" vertical="center" wrapText="1"/>
    </xf>
    <xf numFmtId="9" fontId="4" fillId="0" borderId="37"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25" xfId="0" applyBorder="1" applyAlignment="1">
      <alignment horizontal="center" vertical="center" wrapText="1"/>
    </xf>
    <xf numFmtId="0" fontId="30" fillId="0" borderId="62"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2" xfId="0" applyFont="1" applyFill="1" applyBorder="1" applyAlignment="1">
      <alignment vertical="center" wrapText="1"/>
    </xf>
    <xf numFmtId="0" fontId="40" fillId="0" borderId="63" xfId="0" applyFont="1" applyBorder="1" applyAlignment="1">
      <alignment vertical="center" wrapText="1"/>
    </xf>
    <xf numFmtId="0" fontId="30" fillId="0" borderId="32"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Border="1" applyAlignment="1">
      <alignment vertical="top" wrapText="1"/>
    </xf>
    <xf numFmtId="0" fontId="4" fillId="0" borderId="65" xfId="4" applyFont="1" applyFill="1" applyBorder="1" applyAlignment="1">
      <alignment horizontal="left" vertical="center" wrapText="1"/>
    </xf>
    <xf numFmtId="0" fontId="4" fillId="3" borderId="65" xfId="4" applyNumberFormat="1" applyFont="1" applyFill="1" applyBorder="1" applyAlignment="1">
      <alignment horizontal="left" vertical="center" wrapText="1"/>
    </xf>
    <xf numFmtId="0" fontId="4" fillId="0" borderId="29" xfId="4" applyFont="1" applyFill="1" applyBorder="1" applyAlignment="1">
      <alignment horizontal="left" vertical="top" wrapText="1"/>
    </xf>
    <xf numFmtId="0" fontId="4" fillId="0" borderId="30" xfId="0" applyFont="1" applyBorder="1" applyAlignment="1">
      <alignment horizontal="left" vertical="center" wrapText="1"/>
    </xf>
    <xf numFmtId="0" fontId="4" fillId="0" borderId="65" xfId="0" applyFont="1" applyBorder="1" applyAlignment="1">
      <alignment horizontal="left" vertical="center" wrapText="1"/>
    </xf>
    <xf numFmtId="0" fontId="4" fillId="0" borderId="32" xfId="4" applyFont="1" applyFill="1" applyBorder="1" applyAlignment="1">
      <alignment horizontal="left" vertical="center" wrapText="1"/>
    </xf>
    <xf numFmtId="0" fontId="50" fillId="3" borderId="3" xfId="0" applyFont="1" applyFill="1" applyBorder="1" applyAlignment="1">
      <alignment horizontal="center" vertical="center" wrapText="1"/>
    </xf>
    <xf numFmtId="0" fontId="50" fillId="3" borderId="37" xfId="0" applyFont="1" applyFill="1" applyBorder="1" applyAlignment="1">
      <alignment horizontal="center" vertical="center" wrapText="1"/>
    </xf>
    <xf numFmtId="0" fontId="27" fillId="13" borderId="9" xfId="0" applyFont="1" applyFill="1" applyBorder="1" applyAlignment="1">
      <alignment horizontal="center" vertical="center" wrapText="1"/>
    </xf>
    <xf numFmtId="0" fontId="27" fillId="13" borderId="8" xfId="0" applyFont="1" applyFill="1" applyBorder="1" applyAlignment="1">
      <alignment horizontal="center" vertical="center" wrapText="1"/>
    </xf>
    <xf numFmtId="0" fontId="27" fillId="13" borderId="25"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0" xfId="0" applyFont="1" applyFill="1" applyBorder="1" applyAlignment="1">
      <alignment horizontal="center" vertical="center" wrapText="1"/>
    </xf>
    <xf numFmtId="0" fontId="27" fillId="13" borderId="4" xfId="0"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6" xfId="0" applyFont="1" applyFill="1" applyBorder="1" applyAlignment="1">
      <alignment horizontal="center" vertical="center" wrapText="1"/>
    </xf>
    <xf numFmtId="0" fontId="27" fillId="13" borderId="2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24" fillId="13" borderId="50" xfId="0" applyFont="1" applyFill="1" applyBorder="1" applyAlignment="1">
      <alignment horizontal="left" vertical="center" wrapText="1"/>
    </xf>
    <xf numFmtId="0" fontId="26" fillId="13" borderId="51" xfId="0" applyFont="1" applyFill="1" applyBorder="1" applyAlignment="1">
      <alignment wrapText="1"/>
    </xf>
    <xf numFmtId="0" fontId="26" fillId="13" borderId="52" xfId="0" applyFont="1" applyFill="1" applyBorder="1" applyAlignment="1">
      <alignment wrapText="1"/>
    </xf>
    <xf numFmtId="0" fontId="7" fillId="2" borderId="17"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24" fillId="13" borderId="53" xfId="0" applyFont="1" applyFill="1" applyBorder="1" applyAlignment="1">
      <alignment horizontal="left" vertical="center" wrapText="1"/>
    </xf>
    <xf numFmtId="0" fontId="26" fillId="13" borderId="54" xfId="0" applyFont="1" applyFill="1" applyBorder="1" applyAlignment="1">
      <alignment wrapText="1"/>
    </xf>
    <xf numFmtId="0" fontId="26" fillId="13" borderId="55" xfId="0" applyFont="1" applyFill="1" applyBorder="1" applyAlignment="1">
      <alignment wrapText="1"/>
    </xf>
    <xf numFmtId="0" fontId="7" fillId="0" borderId="29" xfId="0" applyFont="1" applyFill="1" applyBorder="1" applyAlignment="1">
      <alignment horizontal="justify" vertical="center" wrapText="1"/>
    </xf>
    <xf numFmtId="0" fontId="7" fillId="0" borderId="10" xfId="0" applyFont="1" applyFill="1" applyBorder="1" applyAlignment="1">
      <alignment horizontal="justify" vertical="center"/>
    </xf>
    <xf numFmtId="0" fontId="7" fillId="0" borderId="10" xfId="0" applyFont="1" applyFill="1" applyBorder="1" applyAlignment="1">
      <alignment horizontal="justify" vertical="center" wrapText="1"/>
    </xf>
    <xf numFmtId="0" fontId="7" fillId="0" borderId="30" xfId="0" applyFont="1" applyFill="1" applyBorder="1" applyAlignment="1">
      <alignment horizontal="justify" vertical="center" wrapText="1"/>
    </xf>
    <xf numFmtId="0" fontId="7" fillId="0" borderId="3" xfId="0" applyFont="1" applyFill="1" applyBorder="1" applyAlignment="1">
      <alignment horizontal="justify" vertical="center"/>
    </xf>
    <xf numFmtId="0" fontId="7" fillId="0" borderId="3" xfId="0" applyFont="1" applyFill="1" applyBorder="1" applyAlignment="1">
      <alignment horizontal="justify" vertical="center" wrapText="1"/>
    </xf>
    <xf numFmtId="0" fontId="24" fillId="13" borderId="56" xfId="0" applyFont="1" applyFill="1" applyBorder="1" applyAlignment="1">
      <alignment horizontal="left" vertical="center" wrapText="1"/>
    </xf>
    <xf numFmtId="0" fontId="26" fillId="13" borderId="57" xfId="0" applyFont="1" applyFill="1" applyBorder="1" applyAlignment="1">
      <alignment wrapText="1"/>
    </xf>
    <xf numFmtId="0" fontId="26" fillId="13" borderId="58" xfId="0" applyFont="1" applyFill="1" applyBorder="1" applyAlignment="1">
      <alignment wrapText="1"/>
    </xf>
    <xf numFmtId="0" fontId="24" fillId="13" borderId="59" xfId="0" applyFont="1" applyFill="1" applyBorder="1" applyAlignment="1">
      <alignment horizontal="left" vertical="center" wrapText="1"/>
    </xf>
    <xf numFmtId="0" fontId="26" fillId="13" borderId="60" xfId="0" applyFont="1" applyFill="1" applyBorder="1" applyAlignment="1">
      <alignment wrapText="1"/>
    </xf>
    <xf numFmtId="0" fontId="25" fillId="3" borderId="17"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26" fillId="12" borderId="23" xfId="0" applyFont="1" applyFill="1" applyBorder="1" applyAlignment="1">
      <alignment horizontal="center" wrapText="1"/>
    </xf>
    <xf numFmtId="0" fontId="24" fillId="12" borderId="23"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7" fillId="0" borderId="17" xfId="0" applyFont="1" applyFill="1" applyBorder="1" applyAlignment="1">
      <alignment horizontal="justify" vertical="center" wrapText="1"/>
    </xf>
    <xf numFmtId="0" fontId="7" fillId="0" borderId="27" xfId="0" applyFont="1" applyFill="1" applyBorder="1" applyAlignment="1">
      <alignment horizontal="justify" vertical="center" wrapText="1"/>
    </xf>
    <xf numFmtId="0" fontId="7" fillId="0" borderId="28" xfId="0" applyFont="1" applyFill="1" applyBorder="1" applyAlignment="1">
      <alignment horizontal="justify" vertical="center" wrapText="1"/>
    </xf>
    <xf numFmtId="0" fontId="7" fillId="0" borderId="19" xfId="0" applyFont="1" applyFill="1" applyBorder="1" applyAlignment="1">
      <alignment horizontal="justify" vertical="center" wrapText="1"/>
    </xf>
    <xf numFmtId="0" fontId="7" fillId="0" borderId="32" xfId="0" applyFont="1" applyFill="1" applyBorder="1" applyAlignment="1">
      <alignment horizontal="justify" vertical="center" wrapText="1"/>
    </xf>
    <xf numFmtId="0" fontId="7" fillId="0" borderId="12" xfId="0" applyFont="1" applyFill="1" applyBorder="1" applyAlignment="1">
      <alignment horizontal="justify" vertical="center"/>
    </xf>
    <xf numFmtId="0" fontId="7" fillId="0" borderId="12"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7" fillId="0" borderId="21" xfId="0" applyFont="1" applyBorder="1" applyAlignment="1">
      <alignment wrapText="1"/>
    </xf>
    <xf numFmtId="0" fontId="24" fillId="13" borderId="17" xfId="0" applyFont="1" applyFill="1" applyBorder="1" applyAlignment="1">
      <alignment horizontal="left" vertical="center" wrapText="1"/>
    </xf>
    <xf numFmtId="0" fontId="26" fillId="13" borderId="21" xfId="0" applyFont="1" applyFill="1" applyBorder="1" applyAlignment="1">
      <alignment wrapText="1"/>
    </xf>
    <xf numFmtId="0" fontId="8" fillId="2" borderId="21" xfId="0" applyFont="1" applyFill="1" applyBorder="1" applyAlignment="1">
      <alignment horizontal="left" vertical="center" wrapText="1"/>
    </xf>
    <xf numFmtId="0" fontId="26" fillId="13" borderId="17" xfId="0" applyFont="1" applyFill="1" applyBorder="1" applyAlignment="1">
      <alignment horizontal="left" vertical="center" wrapText="1"/>
    </xf>
    <xf numFmtId="0" fontId="26" fillId="13" borderId="27" xfId="0" applyFont="1" applyFill="1" applyBorder="1" applyAlignment="1">
      <alignment horizontal="left" vertical="center" wrapText="1"/>
    </xf>
    <xf numFmtId="0" fontId="26" fillId="13" borderId="2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0" xfId="0" applyFont="1" applyFill="1" applyBorder="1" applyAlignment="1">
      <alignment horizontal="left" vertical="center" wrapText="1"/>
    </xf>
    <xf numFmtId="165" fontId="6" fillId="2" borderId="0" xfId="0" applyNumberFormat="1" applyFont="1" applyFill="1" applyBorder="1" applyAlignment="1">
      <alignment horizontal="center" vertical="center" wrapText="1"/>
    </xf>
    <xf numFmtId="0" fontId="7" fillId="0" borderId="33" xfId="0" applyFont="1" applyFill="1" applyBorder="1" applyAlignment="1">
      <alignment horizontal="justify" vertical="center" wrapText="1"/>
    </xf>
    <xf numFmtId="0" fontId="7" fillId="0" borderId="19" xfId="0" applyFont="1" applyFill="1" applyBorder="1" applyAlignment="1">
      <alignment horizontal="justify" vertical="center"/>
    </xf>
    <xf numFmtId="0" fontId="0" fillId="0" borderId="10" xfId="0" applyFont="1" applyFill="1" applyBorder="1" applyAlignment="1">
      <alignment horizontal="justify" vertical="center"/>
    </xf>
    <xf numFmtId="0" fontId="0" fillId="0" borderId="19" xfId="0" applyFont="1" applyFill="1" applyBorder="1" applyAlignment="1">
      <alignment horizontal="justify" vertical="center"/>
    </xf>
    <xf numFmtId="0" fontId="0" fillId="0" borderId="3" xfId="0" applyFont="1" applyFill="1" applyBorder="1" applyAlignment="1">
      <alignment horizontal="justify" vertical="center"/>
    </xf>
    <xf numFmtId="0" fontId="0" fillId="0" borderId="12" xfId="0" applyFont="1" applyFill="1" applyBorder="1" applyAlignment="1">
      <alignment horizontal="justify" vertical="center"/>
    </xf>
    <xf numFmtId="165" fontId="7" fillId="2" borderId="0" xfId="0" applyNumberFormat="1" applyFont="1" applyFill="1" applyBorder="1" applyAlignment="1">
      <alignment horizontal="center" vertical="center" wrapText="1"/>
    </xf>
    <xf numFmtId="0" fontId="24" fillId="12" borderId="23" xfId="0" applyFont="1" applyFill="1" applyBorder="1" applyAlignment="1">
      <alignment horizontal="center" wrapText="1"/>
    </xf>
    <xf numFmtId="0" fontId="7" fillId="0" borderId="3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34" xfId="0" applyFont="1" applyFill="1" applyBorder="1" applyAlignment="1">
      <alignment horizontal="justify" vertical="center" wrapText="1"/>
    </xf>
    <xf numFmtId="0" fontId="24" fillId="12" borderId="29" xfId="0" applyFont="1" applyFill="1" applyBorder="1" applyAlignment="1">
      <alignment horizontal="center" vertical="center" wrapText="1"/>
    </xf>
    <xf numFmtId="0" fontId="26" fillId="12" borderId="10" xfId="0" applyFont="1" applyFill="1" applyBorder="1" applyAlignment="1">
      <alignment horizontal="center" wrapText="1"/>
    </xf>
    <xf numFmtId="0" fontId="24" fillId="12" borderId="10" xfId="0" applyFont="1" applyFill="1" applyBorder="1" applyAlignment="1">
      <alignment horizontal="center" vertical="center" wrapText="1"/>
    </xf>
    <xf numFmtId="0" fontId="8" fillId="14" borderId="33" xfId="0" applyFont="1" applyFill="1" applyBorder="1" applyAlignment="1">
      <alignment horizontal="justify" vertical="center" wrapText="1"/>
    </xf>
    <xf numFmtId="0" fontId="8" fillId="14" borderId="19" xfId="0" applyFont="1" applyFill="1" applyBorder="1" applyAlignment="1">
      <alignment horizontal="justify" vertical="center" wrapText="1"/>
    </xf>
    <xf numFmtId="0" fontId="8" fillId="14" borderId="20" xfId="0" applyFont="1" applyFill="1" applyBorder="1" applyAlignment="1">
      <alignment horizontal="justify" vertical="center" wrapText="1"/>
    </xf>
    <xf numFmtId="0" fontId="0" fillId="3" borderId="61"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65"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29" fillId="16" borderId="9"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16" borderId="7"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0" fillId="0" borderId="47"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2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6" xfId="0" applyFill="1" applyBorder="1" applyAlignment="1">
      <alignment horizontal="center" vertical="center" wrapText="1"/>
    </xf>
    <xf numFmtId="0" fontId="30" fillId="0" borderId="30" xfId="0" applyFont="1" applyFill="1" applyBorder="1" applyAlignment="1">
      <alignment horizontal="left" vertical="center" wrapText="1"/>
    </xf>
    <xf numFmtId="0" fontId="29" fillId="16" borderId="0" xfId="0" applyFont="1" applyFill="1" applyBorder="1" applyAlignment="1">
      <alignment horizontal="center" vertical="center" wrapText="1"/>
    </xf>
    <xf numFmtId="0" fontId="29" fillId="16" borderId="6" xfId="0" applyFont="1" applyFill="1" applyBorder="1" applyAlignment="1">
      <alignment horizontal="center" vertical="center" wrapText="1"/>
    </xf>
    <xf numFmtId="0" fontId="29" fillId="16" borderId="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34" fillId="0" borderId="0" xfId="4" applyFont="1" applyAlignment="1">
      <alignment horizontal="center" vertical="center" wrapText="1"/>
    </xf>
    <xf numFmtId="0" fontId="5" fillId="0" borderId="0" xfId="4" applyFont="1" applyFill="1" applyBorder="1" applyAlignment="1">
      <alignment horizontal="center" vertical="center" wrapText="1"/>
    </xf>
    <xf numFmtId="0" fontId="42" fillId="14" borderId="0" xfId="0" applyFont="1" applyFill="1" applyBorder="1" applyAlignment="1">
      <alignment horizontal="center"/>
    </xf>
    <xf numFmtId="0" fontId="42" fillId="0" borderId="30" xfId="0" applyFont="1" applyBorder="1" applyAlignment="1">
      <alignment horizontal="center" vertical="center" wrapText="1"/>
    </xf>
    <xf numFmtId="0" fontId="43" fillId="0" borderId="1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2" fillId="14" borderId="3" xfId="0" applyFont="1" applyFill="1" applyBorder="1" applyAlignment="1">
      <alignment horizontal="left" vertical="center" wrapText="1"/>
    </xf>
    <xf numFmtId="0" fontId="42" fillId="14" borderId="37" xfId="0" applyFont="1" applyFill="1" applyBorder="1" applyAlignment="1">
      <alignment horizontal="left" vertical="center" wrapText="1"/>
    </xf>
    <xf numFmtId="0" fontId="42" fillId="14" borderId="67" xfId="0" applyFont="1" applyFill="1" applyBorder="1" applyAlignment="1">
      <alignment horizontal="left" vertical="center" wrapText="1"/>
    </xf>
    <xf numFmtId="0" fontId="42" fillId="14" borderId="62" xfId="0" applyFont="1" applyFill="1" applyBorder="1" applyAlignment="1">
      <alignment horizontal="left" vertical="center" wrapText="1"/>
    </xf>
    <xf numFmtId="0" fontId="0" fillId="0" borderId="3" xfId="0" applyBorder="1" applyAlignment="1">
      <alignment horizontal="center" vertical="center"/>
    </xf>
    <xf numFmtId="0" fontId="39" fillId="0" borderId="37" xfId="0" applyFont="1" applyFill="1" applyBorder="1" applyAlignment="1">
      <alignment horizontal="center" vertical="center" wrapText="1" readingOrder="1"/>
    </xf>
    <xf numFmtId="0" fontId="39" fillId="0" borderId="62" xfId="0" applyFont="1" applyFill="1" applyBorder="1" applyAlignment="1">
      <alignment horizontal="center" vertical="center" wrapText="1" readingOrder="1"/>
    </xf>
    <xf numFmtId="0" fontId="38" fillId="0" borderId="5" xfId="0" applyFont="1" applyBorder="1" applyAlignment="1">
      <alignment horizontal="center" vertical="center" wrapText="1" readingOrder="1"/>
    </xf>
    <xf numFmtId="0" fontId="38" fillId="0" borderId="35" xfId="0" applyFont="1" applyBorder="1" applyAlignment="1">
      <alignment horizontal="center" vertical="center" wrapText="1" readingOrder="1"/>
    </xf>
    <xf numFmtId="0" fontId="38" fillId="0" borderId="36" xfId="0" applyFont="1" applyBorder="1" applyAlignment="1">
      <alignment horizontal="center" vertical="center" wrapText="1" readingOrder="1"/>
    </xf>
    <xf numFmtId="0" fontId="37" fillId="19" borderId="64" xfId="0" applyFont="1" applyFill="1" applyBorder="1" applyAlignment="1">
      <alignment horizontal="center" vertical="center" wrapText="1" readingOrder="1"/>
    </xf>
    <xf numFmtId="0" fontId="37" fillId="19" borderId="0" xfId="0" applyFont="1" applyFill="1" applyBorder="1" applyAlignment="1">
      <alignment horizontal="center" vertical="center" wrapText="1" readingOrder="1"/>
    </xf>
    <xf numFmtId="0" fontId="37" fillId="19" borderId="5" xfId="0" applyFont="1" applyFill="1" applyBorder="1" applyAlignment="1">
      <alignment horizontal="center" vertical="center" wrapText="1" readingOrder="1"/>
    </xf>
    <xf numFmtId="0" fontId="37" fillId="19" borderId="36" xfId="0" applyFont="1" applyFill="1" applyBorder="1" applyAlignment="1">
      <alignment horizontal="center" vertical="center" wrapText="1" readingOrder="1"/>
    </xf>
    <xf numFmtId="0" fontId="8" fillId="2" borderId="29" xfId="0" applyFont="1" applyFill="1" applyBorder="1" applyAlignment="1">
      <alignment horizontal="left" vertical="center" wrapText="1"/>
    </xf>
    <xf numFmtId="0" fontId="7" fillId="0" borderId="10" xfId="0" applyFont="1" applyBorder="1" applyAlignment="1">
      <alignment horizontal="left"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9" fontId="7" fillId="0" borderId="2" xfId="2" applyFont="1" applyFill="1" applyBorder="1" applyAlignment="1">
      <alignment horizontal="center" vertical="center" wrapText="1"/>
    </xf>
    <xf numFmtId="0" fontId="7" fillId="3" borderId="32"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7" fillId="0" borderId="21" xfId="0" applyFont="1" applyBorder="1" applyAlignment="1">
      <alignment horizontal="left" wrapText="1"/>
    </xf>
    <xf numFmtId="0" fontId="7" fillId="3" borderId="30" xfId="0" applyFont="1" applyFill="1" applyBorder="1" applyAlignment="1">
      <alignment horizontal="justify" vertical="center" wrapText="1"/>
    </xf>
    <xf numFmtId="0" fontId="7" fillId="3" borderId="3" xfId="0" applyFont="1" applyFill="1" applyBorder="1" applyAlignment="1">
      <alignment horizontal="justify" vertical="center" wrapText="1"/>
    </xf>
    <xf numFmtId="0" fontId="7" fillId="0" borderId="30" xfId="0" applyFont="1" applyFill="1" applyBorder="1" applyAlignment="1">
      <alignment vertical="center" wrapText="1"/>
    </xf>
    <xf numFmtId="0" fontId="7" fillId="0" borderId="3" xfId="0" applyFont="1" applyFill="1" applyBorder="1" applyAlignment="1">
      <alignment vertical="center" wrapText="1"/>
    </xf>
    <xf numFmtId="0" fontId="8" fillId="0" borderId="3" xfId="2" applyNumberFormat="1" applyFont="1" applyFill="1" applyBorder="1" applyAlignment="1">
      <alignment horizontal="left" vertical="top" wrapText="1"/>
    </xf>
    <xf numFmtId="0" fontId="8" fillId="0" borderId="3" xfId="0" applyFont="1" applyFill="1" applyBorder="1" applyAlignment="1">
      <alignment horizontal="left" vertical="center" wrapText="1"/>
    </xf>
    <xf numFmtId="9" fontId="7" fillId="0" borderId="3" xfId="2"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9" fontId="7" fillId="0" borderId="3" xfId="2" applyNumberFormat="1" applyFont="1" applyFill="1" applyBorder="1" applyAlignment="1">
      <alignment horizontal="center" vertical="center" wrapText="1"/>
    </xf>
    <xf numFmtId="0" fontId="7" fillId="0" borderId="3" xfId="2" applyNumberFormat="1" applyFont="1" applyFill="1" applyBorder="1" applyAlignment="1">
      <alignment horizontal="center" vertical="center" wrapText="1"/>
    </xf>
    <xf numFmtId="9" fontId="7" fillId="0" borderId="2" xfId="2"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wrapText="1"/>
    </xf>
    <xf numFmtId="0" fontId="10" fillId="7" borderId="3" xfId="0" applyFont="1" applyFill="1" applyBorder="1" applyAlignment="1">
      <alignment horizontal="justify" vertical="center" wrapText="1"/>
    </xf>
    <xf numFmtId="0" fontId="7" fillId="3" borderId="3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27" xfId="0" applyFont="1" applyFill="1" applyBorder="1" applyAlignment="1">
      <alignment horizontal="left" vertical="center" wrapText="1"/>
    </xf>
    <xf numFmtId="9" fontId="7" fillId="0" borderId="12" xfId="2" applyNumberFormat="1" applyFont="1" applyFill="1" applyBorder="1" applyAlignment="1">
      <alignment horizontal="center" vertical="center" wrapText="1"/>
    </xf>
    <xf numFmtId="9" fontId="7" fillId="6" borderId="2" xfId="3" applyFont="1" applyFill="1" applyBorder="1" applyAlignment="1">
      <alignment horizontal="center" vertical="center" wrapText="1"/>
    </xf>
    <xf numFmtId="9" fontId="7" fillId="6" borderId="14" xfId="3"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4" borderId="3" xfId="0" applyFont="1" applyFill="1" applyBorder="1" applyAlignment="1">
      <alignment horizontal="justify" vertical="center" wrapText="1"/>
    </xf>
    <xf numFmtId="0" fontId="10" fillId="4" borderId="12" xfId="0" applyFont="1" applyFill="1" applyBorder="1" applyAlignment="1">
      <alignment horizontal="justify" vertical="center" wrapText="1"/>
    </xf>
    <xf numFmtId="0" fontId="9" fillId="0" borderId="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7" fillId="0" borderId="3" xfId="0" applyFont="1" applyFill="1" applyBorder="1" applyAlignment="1">
      <alignment horizontal="justify" wrapText="1"/>
    </xf>
    <xf numFmtId="0" fontId="8" fillId="2" borderId="29" xfId="0" applyFont="1" applyFill="1" applyBorder="1" applyAlignment="1">
      <alignment horizontal="center" vertical="center" wrapText="1"/>
    </xf>
    <xf numFmtId="0" fontId="7" fillId="0" borderId="10" xfId="0" applyFont="1" applyBorder="1" applyAlignment="1">
      <alignment horizontal="center" wrapText="1"/>
    </xf>
    <xf numFmtId="9" fontId="7" fillId="0" borderId="37" xfId="2" applyFont="1" applyFill="1" applyBorder="1" applyAlignment="1">
      <alignment horizontal="center" vertical="center" wrapText="1"/>
    </xf>
    <xf numFmtId="9" fontId="7" fillId="0" borderId="38" xfId="2" applyFont="1" applyFill="1" applyBorder="1" applyAlignment="1">
      <alignment horizontal="center" vertical="center" wrapText="1"/>
    </xf>
    <xf numFmtId="166" fontId="7" fillId="0" borderId="37" xfId="2" applyNumberFormat="1" applyFont="1" applyFill="1" applyBorder="1" applyAlignment="1">
      <alignment horizontal="center" vertical="center" wrapText="1"/>
    </xf>
    <xf numFmtId="166" fontId="7" fillId="0" borderId="38" xfId="2" applyNumberFormat="1" applyFont="1" applyFill="1" applyBorder="1" applyAlignment="1">
      <alignment horizontal="center" vertical="center" wrapText="1"/>
    </xf>
    <xf numFmtId="0" fontId="7" fillId="0" borderId="10" xfId="0" applyFont="1" applyBorder="1" applyAlignment="1">
      <alignment wrapText="1"/>
    </xf>
    <xf numFmtId="0" fontId="4" fillId="0" borderId="12" xfId="0" applyFont="1" applyFill="1" applyBorder="1" applyAlignment="1">
      <alignment horizontal="justify" vertical="center"/>
    </xf>
    <xf numFmtId="0" fontId="7" fillId="3" borderId="39" xfId="0" applyFont="1" applyFill="1" applyBorder="1" applyAlignment="1">
      <alignment horizontal="justify" vertical="center" wrapText="1"/>
    </xf>
    <xf numFmtId="0" fontId="7" fillId="3" borderId="40" xfId="0" applyFont="1" applyFill="1" applyBorder="1" applyAlignment="1">
      <alignment horizontal="justify" vertical="center" wrapText="1"/>
    </xf>
    <xf numFmtId="0" fontId="7" fillId="3" borderId="41" xfId="0" applyFont="1" applyFill="1" applyBorder="1" applyAlignment="1">
      <alignment horizontal="justify" vertical="center" wrapText="1"/>
    </xf>
    <xf numFmtId="0" fontId="7" fillId="3" borderId="7"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7" fillId="3" borderId="42" xfId="0" applyFont="1" applyFill="1" applyBorder="1" applyAlignment="1">
      <alignment horizontal="justify" vertical="center" wrapText="1"/>
    </xf>
    <xf numFmtId="0" fontId="7" fillId="0" borderId="12" xfId="0" applyFont="1" applyFill="1" applyBorder="1" applyAlignment="1">
      <alignment horizontal="justify" wrapText="1"/>
    </xf>
    <xf numFmtId="9" fontId="19" fillId="2" borderId="47" xfId="2" applyFont="1" applyFill="1" applyBorder="1" applyAlignment="1">
      <alignment horizontal="center" vertical="center" wrapText="1"/>
    </xf>
    <xf numFmtId="9" fontId="19" fillId="2" borderId="48" xfId="2" applyFont="1" applyFill="1" applyBorder="1" applyAlignment="1">
      <alignment horizontal="center" vertical="center" wrapText="1"/>
    </xf>
    <xf numFmtId="9" fontId="19" fillId="2" borderId="49" xfId="2" applyFont="1" applyFill="1" applyBorder="1" applyAlignment="1">
      <alignment horizontal="center" vertical="center" wrapText="1"/>
    </xf>
    <xf numFmtId="0" fontId="8" fillId="15" borderId="17" xfId="0" applyFont="1" applyFill="1" applyBorder="1" applyAlignment="1">
      <alignment horizontal="center" vertical="center" wrapText="1"/>
    </xf>
    <xf numFmtId="0" fontId="8" fillId="15" borderId="27"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7" borderId="3" xfId="2" applyNumberFormat="1" applyFont="1" applyFill="1" applyBorder="1" applyAlignment="1">
      <alignment horizontal="justify" vertical="center" wrapText="1"/>
    </xf>
    <xf numFmtId="0" fontId="13" fillId="2" borderId="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7" fillId="0" borderId="43" xfId="0" applyFont="1" applyFill="1" applyBorder="1" applyAlignment="1">
      <alignment horizontal="justify" vertical="center" wrapText="1"/>
    </xf>
    <xf numFmtId="0" fontId="7" fillId="0" borderId="35" xfId="0" applyFont="1" applyFill="1" applyBorder="1" applyAlignment="1">
      <alignment horizontal="justify" vertical="center" wrapText="1"/>
    </xf>
    <xf numFmtId="0" fontId="7" fillId="0" borderId="36" xfId="0" applyFont="1" applyFill="1" applyBorder="1" applyAlignment="1">
      <alignment horizontal="justify" vertical="center" wrapText="1"/>
    </xf>
    <xf numFmtId="0" fontId="7" fillId="0" borderId="44" xfId="0" applyFont="1" applyFill="1" applyBorder="1" applyAlignment="1">
      <alignment horizontal="justify" vertical="center" wrapText="1"/>
    </xf>
    <xf numFmtId="0" fontId="7" fillId="0" borderId="45" xfId="0" applyFont="1" applyFill="1" applyBorder="1" applyAlignment="1">
      <alignment horizontal="justify" vertical="center" wrapText="1"/>
    </xf>
    <xf numFmtId="0" fontId="7" fillId="0" borderId="46" xfId="0" applyFont="1" applyFill="1" applyBorder="1" applyAlignment="1">
      <alignment horizontal="justify" vertical="center" wrapText="1"/>
    </xf>
  </cellXfs>
  <cellStyles count="14">
    <cellStyle name="Normal" xfId="0" builtinId="0"/>
    <cellStyle name="Normal 2" xfId="5"/>
    <cellStyle name="Normal 2 2" xfId="10"/>
    <cellStyle name="Normal 2 3" xfId="4"/>
    <cellStyle name="Normal 3" xfId="1"/>
    <cellStyle name="Normal 3 2" xfId="6"/>
    <cellStyle name="Normal 3 2 2" xfId="11"/>
    <cellStyle name="Normal 3 3" xfId="8"/>
    <cellStyle name="Normal 3 3 2" xfId="13"/>
    <cellStyle name="Normal 3 4" xfId="9"/>
    <cellStyle name="Normal 4" xfId="7"/>
    <cellStyle name="Normal 4 2" xfId="12"/>
    <cellStyle name="Porcentaje" xfId="2" builtinId="5"/>
    <cellStyle name="Porcentaje 2" xfId="3"/>
  </cellStyles>
  <dxfs count="7">
    <dxf>
      <font>
        <b/>
        <i val="0"/>
        <color theme="7"/>
      </font>
    </dxf>
    <dxf>
      <font>
        <b/>
        <i val="0"/>
        <color theme="9"/>
      </font>
    </dxf>
    <dxf>
      <font>
        <b/>
        <i val="0"/>
        <color rgb="FFC00000"/>
      </font>
    </dxf>
    <dxf>
      <font>
        <b/>
        <i val="0"/>
        <color theme="7"/>
      </font>
    </dxf>
    <dxf>
      <font>
        <b/>
        <i val="0"/>
        <color theme="9"/>
      </font>
    </dxf>
    <dxf>
      <font>
        <b/>
        <i val="0"/>
        <color rgb="FFC00000"/>
      </font>
    </dxf>
    <dxf>
      <font>
        <b/>
        <i val="0"/>
      </font>
      <fill>
        <patternFill>
          <bgColor theme="0" tint="-0.34998626667073579"/>
        </patternFill>
      </fill>
    </dxf>
  </dxfs>
  <tableStyles count="0" defaultTableStyle="TableStyleMedium2" defaultPivotStyle="PivotStyleLight16"/>
  <colors>
    <mruColors>
      <color rgb="FF800000"/>
      <color rgb="FF00FF00"/>
      <color rgb="FF990000"/>
      <color rgb="FFCCE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ACTIVIDADES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'SUB-ACT'!$D$9</c:f>
              <c:strCache>
                <c:ptCount val="1"/>
                <c:pt idx="0">
                  <c:v>Programadas </c:v>
                </c:pt>
              </c:strCache>
            </c:strRef>
          </c:tx>
          <c:spPr>
            <a:solidFill>
              <a:srgbClr val="990000">
                <a:alpha val="85000"/>
              </a:srgbClr>
            </a:solidFill>
            <a:ln w="9525" cap="flat" cmpd="sng" algn="ctr">
              <a:solidFill>
                <a:srgbClr val="C00000"/>
              </a:solidFill>
              <a:round/>
            </a:ln>
            <a:effectLst/>
            <a:sp3d contourW="9525">
              <a:contourClr>
                <a:srgbClr val="C00000"/>
              </a:contourClr>
            </a:sp3d>
          </c:spPr>
          <c:invertIfNegative val="0"/>
          <c:cat>
            <c:strRef>
              <c:f>'SUB-ACT'!$C$10:$C$20</c:f>
              <c:strCache>
                <c:ptCount val="11"/>
                <c:pt idx="0">
                  <c:v>GESTIÓN DEL RIESGO DE CORRUPCIÓN - MAPA DE RIESGOS DE CORRUPCIÓN</c:v>
                </c:pt>
                <c:pt idx="1">
                  <c:v>COMPONENTE 2</c:v>
                </c:pt>
                <c:pt idx="2">
                  <c:v>RACIONALIZACIÓN DE TRÁMITES</c:v>
                </c:pt>
                <c:pt idx="3">
                  <c:v>COMPONENTE 3</c:v>
                </c:pt>
                <c:pt idx="4">
                  <c:v>RENDICIÓN DE CUENTAS</c:v>
                </c:pt>
                <c:pt idx="5">
                  <c:v>COMPONENTE 4</c:v>
                </c:pt>
                <c:pt idx="6">
                  <c:v>MECANISMOS PARA MEJORAR LA ATENCIÓN AL CIUDADANO</c:v>
                </c:pt>
                <c:pt idx="7">
                  <c:v>COMPONENTE 5</c:v>
                </c:pt>
                <c:pt idx="8">
                  <c:v>TRANSPARENCIA Y ACCESO DE LA INFORMACIÓN</c:v>
                </c:pt>
                <c:pt idx="9">
                  <c:v>COMPONENTE 6</c:v>
                </c:pt>
                <c:pt idx="10">
                  <c:v>INICIATIVAS ADICIONALES</c:v>
                </c:pt>
              </c:strCache>
            </c:strRef>
          </c:cat>
          <c:val>
            <c:numRef>
              <c:f>'SUB-ACT'!$D$10:$D$20</c:f>
              <c:numCache>
                <c:formatCode>General</c:formatCode>
                <c:ptCount val="11"/>
                <c:pt idx="0">
                  <c:v>6</c:v>
                </c:pt>
                <c:pt idx="1">
                  <c:v>3</c:v>
                </c:pt>
                <c:pt idx="3">
                  <c:v>5</c:v>
                </c:pt>
                <c:pt idx="5">
                  <c:v>7</c:v>
                </c:pt>
                <c:pt idx="7">
                  <c:v>4</c:v>
                </c:pt>
                <c:pt idx="9">
                  <c:v>3</c:v>
                </c:pt>
              </c:numCache>
            </c:numRef>
          </c:val>
          <c:extLst>
            <c:ext xmlns:c16="http://schemas.microsoft.com/office/drawing/2014/chart" uri="{C3380CC4-5D6E-409C-BE32-E72D297353CC}">
              <c16:uniqueId val="{00000000-D09A-45A2-A6DD-2DAEF5C8C6A7}"/>
            </c:ext>
          </c:extLst>
        </c:ser>
        <c:ser>
          <c:idx val="1"/>
          <c:order val="1"/>
          <c:tx>
            <c:strRef>
              <c:f>'SUB-ACT'!$E$9</c:f>
              <c:strCache>
                <c:ptCount val="1"/>
                <c:pt idx="0">
                  <c:v>En proceso </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f>'SUB-ACT'!$C$10:$C$20</c:f>
              <c:strCache>
                <c:ptCount val="11"/>
                <c:pt idx="0">
                  <c:v>GESTIÓN DEL RIESGO DE CORRUPCIÓN - MAPA DE RIESGOS DE CORRUPCIÓN</c:v>
                </c:pt>
                <c:pt idx="1">
                  <c:v>COMPONENTE 2</c:v>
                </c:pt>
                <c:pt idx="2">
                  <c:v>RACIONALIZACIÓN DE TRÁMITES</c:v>
                </c:pt>
                <c:pt idx="3">
                  <c:v>COMPONENTE 3</c:v>
                </c:pt>
                <c:pt idx="4">
                  <c:v>RENDICIÓN DE CUENTAS</c:v>
                </c:pt>
                <c:pt idx="5">
                  <c:v>COMPONENTE 4</c:v>
                </c:pt>
                <c:pt idx="6">
                  <c:v>MECANISMOS PARA MEJORAR LA ATENCIÓN AL CIUDADANO</c:v>
                </c:pt>
                <c:pt idx="7">
                  <c:v>COMPONENTE 5</c:v>
                </c:pt>
                <c:pt idx="8">
                  <c:v>TRANSPARENCIA Y ACCESO DE LA INFORMACIÓN</c:v>
                </c:pt>
                <c:pt idx="9">
                  <c:v>COMPONENTE 6</c:v>
                </c:pt>
                <c:pt idx="10">
                  <c:v>INICIATIVAS ADICIONALES</c:v>
                </c:pt>
              </c:strCache>
            </c:strRef>
          </c:cat>
          <c:val>
            <c:numRef>
              <c:f>'SUB-ACT'!$E$10:$E$20</c:f>
              <c:numCache>
                <c:formatCode>General</c:formatCode>
                <c:ptCount val="11"/>
                <c:pt idx="0">
                  <c:v>4</c:v>
                </c:pt>
                <c:pt idx="1">
                  <c:v>1</c:v>
                </c:pt>
                <c:pt idx="3">
                  <c:v>3</c:v>
                </c:pt>
                <c:pt idx="5">
                  <c:v>7</c:v>
                </c:pt>
                <c:pt idx="7">
                  <c:v>2</c:v>
                </c:pt>
                <c:pt idx="9">
                  <c:v>2</c:v>
                </c:pt>
              </c:numCache>
            </c:numRef>
          </c:val>
          <c:extLst>
            <c:ext xmlns:c16="http://schemas.microsoft.com/office/drawing/2014/chart" uri="{C3380CC4-5D6E-409C-BE32-E72D297353CC}">
              <c16:uniqueId val="{00000001-D09A-45A2-A6DD-2DAEF5C8C6A7}"/>
            </c:ext>
          </c:extLst>
        </c:ser>
        <c:ser>
          <c:idx val="2"/>
          <c:order val="2"/>
          <c:tx>
            <c:strRef>
              <c:f>'SUB-ACT'!$F$9</c:f>
              <c:strCache>
                <c:ptCount val="1"/>
                <c:pt idx="0">
                  <c:v>Finalizada</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cat>
            <c:strRef>
              <c:f>'SUB-ACT'!$C$10:$C$20</c:f>
              <c:strCache>
                <c:ptCount val="11"/>
                <c:pt idx="0">
                  <c:v>GESTIÓN DEL RIESGO DE CORRUPCIÓN - MAPA DE RIESGOS DE CORRUPCIÓN</c:v>
                </c:pt>
                <c:pt idx="1">
                  <c:v>COMPONENTE 2</c:v>
                </c:pt>
                <c:pt idx="2">
                  <c:v>RACIONALIZACIÓN DE TRÁMITES</c:v>
                </c:pt>
                <c:pt idx="3">
                  <c:v>COMPONENTE 3</c:v>
                </c:pt>
                <c:pt idx="4">
                  <c:v>RENDICIÓN DE CUENTAS</c:v>
                </c:pt>
                <c:pt idx="5">
                  <c:v>COMPONENTE 4</c:v>
                </c:pt>
                <c:pt idx="6">
                  <c:v>MECANISMOS PARA MEJORAR LA ATENCIÓN AL CIUDADANO</c:v>
                </c:pt>
                <c:pt idx="7">
                  <c:v>COMPONENTE 5</c:v>
                </c:pt>
                <c:pt idx="8">
                  <c:v>TRANSPARENCIA Y ACCESO DE LA INFORMACIÓN</c:v>
                </c:pt>
                <c:pt idx="9">
                  <c:v>COMPONENTE 6</c:v>
                </c:pt>
                <c:pt idx="10">
                  <c:v>INICIATIVAS ADICIONALES</c:v>
                </c:pt>
              </c:strCache>
            </c:strRef>
          </c:cat>
          <c:val>
            <c:numRef>
              <c:f>'SUB-ACT'!$F$10:$F$20</c:f>
              <c:numCache>
                <c:formatCode>General</c:formatCode>
                <c:ptCount val="11"/>
                <c:pt idx="0">
                  <c:v>2</c:v>
                </c:pt>
                <c:pt idx="1">
                  <c:v>2</c:v>
                </c:pt>
                <c:pt idx="3">
                  <c:v>2</c:v>
                </c:pt>
                <c:pt idx="5">
                  <c:v>0</c:v>
                </c:pt>
                <c:pt idx="7">
                  <c:v>2</c:v>
                </c:pt>
                <c:pt idx="9">
                  <c:v>1</c:v>
                </c:pt>
              </c:numCache>
            </c:numRef>
          </c:val>
          <c:extLst>
            <c:ext xmlns:c16="http://schemas.microsoft.com/office/drawing/2014/chart" uri="{C3380CC4-5D6E-409C-BE32-E72D297353CC}">
              <c16:uniqueId val="{00000002-D09A-45A2-A6DD-2DAEF5C8C6A7}"/>
            </c:ext>
          </c:extLst>
        </c:ser>
        <c:dLbls>
          <c:showLegendKey val="0"/>
          <c:showVal val="0"/>
          <c:showCatName val="0"/>
          <c:showSerName val="0"/>
          <c:showPercent val="0"/>
          <c:showBubbleSize val="0"/>
        </c:dLbls>
        <c:gapWidth val="65"/>
        <c:shape val="box"/>
        <c:axId val="957154463"/>
        <c:axId val="957156959"/>
        <c:axId val="0"/>
      </c:bar3DChart>
      <c:catAx>
        <c:axId val="957154463"/>
        <c:scaling>
          <c:orientation val="maxMin"/>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es-CO"/>
          </a:p>
        </c:txPr>
        <c:crossAx val="957156959"/>
        <c:crosses val="autoZero"/>
        <c:auto val="1"/>
        <c:lblAlgn val="ctr"/>
        <c:lblOffset val="100"/>
        <c:noMultiLvlLbl val="0"/>
      </c:catAx>
      <c:valAx>
        <c:axId val="957156959"/>
        <c:scaling>
          <c:orientation val="minMax"/>
        </c:scaling>
        <c:delete val="0"/>
        <c:axPos val="t"/>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57154463"/>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CO"/>
              <a:t>Distribucción del paac por áreas</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CO"/>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bg1">
                <a:lumMod val="65000"/>
                <a:alpha val="88000"/>
              </a:schemeClr>
            </a:solidFill>
            <a:ln>
              <a:solidFill>
                <a:schemeClr val="bg2">
                  <a:lumMod val="50000"/>
                </a:schemeClr>
              </a:solidFill>
            </a:ln>
            <a:effectLst/>
            <a:scene3d>
              <a:camera prst="orthographicFront"/>
              <a:lightRig rig="threePt" dir="t"/>
            </a:scene3d>
            <a:sp3d prstMaterial="flat">
              <a:contourClr>
                <a:schemeClr val="bg2">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Gráficos!$C$3:$C$13</c:f>
              <c:strCache>
                <c:ptCount val="11"/>
                <c:pt idx="0">
                  <c:v>Presidencia</c:v>
                </c:pt>
                <c:pt idx="1">
                  <c:v>Unidad de Control Interno Disciplinario </c:v>
                </c:pt>
                <c:pt idx="2">
                  <c:v>Vicepresidencia de FOMAG</c:v>
                </c:pt>
                <c:pt idx="3">
                  <c:v>
Vicepresidencia Financiera
</c:v>
                </c:pt>
                <c:pt idx="4">
                  <c:v>
Vicepresidencia de Planeación</c:v>
                </c:pt>
                <c:pt idx="5">
                  <c:v>Vicepresidencia de Soporte y Desarrollo
</c:v>
                </c:pt>
                <c:pt idx="6">
                  <c:v>Gerencia de negocios (VN)</c:v>
                </c:pt>
                <c:pt idx="7">
                  <c:v>Gerencia de Riesgos</c:v>
                </c:pt>
                <c:pt idx="8">
                  <c:v>Dirección de Servicio al Cliente y Comunicaciones </c:v>
                </c:pt>
                <c:pt idx="9">
                  <c:v>Dirección de Adquisiciones</c:v>
                </c:pt>
                <c:pt idx="10">
                  <c:v>Gestión documental</c:v>
                </c:pt>
              </c:strCache>
            </c:strRef>
          </c:cat>
          <c:val>
            <c:numRef>
              <c:f>Gráficos!$D$3:$D$13</c:f>
              <c:numCache>
                <c:formatCode>General</c:formatCode>
                <c:ptCount val="11"/>
                <c:pt idx="0">
                  <c:v>1</c:v>
                </c:pt>
                <c:pt idx="1">
                  <c:v>1</c:v>
                </c:pt>
                <c:pt idx="2">
                  <c:v>3</c:v>
                </c:pt>
                <c:pt idx="3">
                  <c:v>3</c:v>
                </c:pt>
                <c:pt idx="4">
                  <c:v>2</c:v>
                </c:pt>
                <c:pt idx="5">
                  <c:v>2</c:v>
                </c:pt>
                <c:pt idx="6">
                  <c:v>3</c:v>
                </c:pt>
                <c:pt idx="7">
                  <c:v>9</c:v>
                </c:pt>
                <c:pt idx="8">
                  <c:v>19</c:v>
                </c:pt>
                <c:pt idx="9">
                  <c:v>1</c:v>
                </c:pt>
                <c:pt idx="10">
                  <c:v>1</c:v>
                </c:pt>
              </c:numCache>
            </c:numRef>
          </c:val>
          <c:extLst>
            <c:ext xmlns:c16="http://schemas.microsoft.com/office/drawing/2014/chart" uri="{C3380CC4-5D6E-409C-BE32-E72D297353CC}">
              <c16:uniqueId val="{00000000-5F93-477C-9A80-463373F187C1}"/>
            </c:ext>
          </c:extLst>
        </c:ser>
        <c:dLbls>
          <c:showLegendKey val="0"/>
          <c:showVal val="1"/>
          <c:showCatName val="0"/>
          <c:showSerName val="0"/>
          <c:showPercent val="0"/>
          <c:showBubbleSize val="0"/>
        </c:dLbls>
        <c:gapWidth val="84"/>
        <c:gapDepth val="53"/>
        <c:shape val="box"/>
        <c:axId val="931239295"/>
        <c:axId val="931247615"/>
        <c:axId val="846135983"/>
      </c:bar3DChart>
      <c:catAx>
        <c:axId val="93123929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75000"/>
                  </a:schemeClr>
                </a:solidFill>
                <a:latin typeface="+mn-lt"/>
                <a:ea typeface="+mn-ea"/>
                <a:cs typeface="+mn-cs"/>
              </a:defRPr>
            </a:pPr>
            <a:endParaRPr lang="es-CO"/>
          </a:p>
        </c:txPr>
        <c:crossAx val="931247615"/>
        <c:crosses val="autoZero"/>
        <c:auto val="1"/>
        <c:lblAlgn val="ctr"/>
        <c:lblOffset val="100"/>
        <c:noMultiLvlLbl val="0"/>
      </c:catAx>
      <c:valAx>
        <c:axId val="931247615"/>
        <c:scaling>
          <c:orientation val="minMax"/>
        </c:scaling>
        <c:delete val="1"/>
        <c:axPos val="l"/>
        <c:numFmt formatCode="General" sourceLinked="1"/>
        <c:majorTickMark val="out"/>
        <c:minorTickMark val="none"/>
        <c:tickLblPos val="nextTo"/>
        <c:crossAx val="931239295"/>
        <c:crosses val="autoZero"/>
        <c:crossBetween val="between"/>
      </c:valAx>
      <c:serAx>
        <c:axId val="846135983"/>
        <c:scaling>
          <c:orientation val="minMax"/>
        </c:scaling>
        <c:delete val="1"/>
        <c:axPos val="b"/>
        <c:majorTickMark val="none"/>
        <c:minorTickMark val="none"/>
        <c:tickLblPos val="nextTo"/>
        <c:crossAx val="931247615"/>
        <c:crosses val="autoZero"/>
      </c:serAx>
      <c:spPr>
        <a:noFill/>
        <a:ln>
          <a:noFill/>
        </a:ln>
        <a:effectLst/>
      </c:spPr>
    </c:plotArea>
    <c:plotVisOnly val="1"/>
    <c:dispBlanksAs val="gap"/>
    <c:showDLblsOverMax val="0"/>
  </c:chart>
  <c:spPr>
    <a:solidFill>
      <a:schemeClr val="accent2">
        <a:lumMod val="75000"/>
      </a:schemeClr>
    </a:solidFill>
    <a:ln w="6350" cap="flat" cmpd="sng" algn="ctr">
      <a:solidFill>
        <a:schemeClr val="dk1">
          <a:tint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jpg"/><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87457</xdr:rowOff>
    </xdr:from>
    <xdr:ext cx="4357558" cy="1001114"/>
    <xdr:pic>
      <xdr:nvPicPr>
        <xdr:cNvPr id="2" name="Imagen 1"/>
        <xdr:cNvPicPr/>
      </xdr:nvPicPr>
      <xdr:blipFill>
        <a:blip xmlns:r="http://schemas.openxmlformats.org/officeDocument/2006/relationships" r:embed="rId1"/>
        <a:stretch>
          <a:fillRect/>
        </a:stretch>
      </xdr:blipFill>
      <xdr:spPr>
        <a:xfrm>
          <a:off x="0" y="87457"/>
          <a:ext cx="4357558" cy="1001114"/>
        </a:xfrm>
        <a:prstGeom prst="rect">
          <a:avLst/>
        </a:prstGeom>
        <a:noFill/>
        <a:ln>
          <a:noFill/>
          <a:prstDash/>
        </a:ln>
      </xdr:spPr>
    </xdr:pic>
    <xdr:clientData/>
  </xdr:oneCellAnchor>
  <xdr:twoCellAnchor editAs="oneCell">
    <xdr:from>
      <xdr:col>12</xdr:col>
      <xdr:colOff>91847</xdr:colOff>
      <xdr:row>17</xdr:row>
      <xdr:rowOff>142875</xdr:rowOff>
    </xdr:from>
    <xdr:to>
      <xdr:col>12</xdr:col>
      <xdr:colOff>3327465</xdr:colOff>
      <xdr:row>17</xdr:row>
      <xdr:rowOff>1353911</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691535" y="8382000"/>
          <a:ext cx="3235618" cy="1211036"/>
        </a:xfrm>
        <a:prstGeom prst="rect">
          <a:avLst/>
        </a:prstGeom>
        <a:ln w="12700"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180295</xdr:colOff>
      <xdr:row>20</xdr:row>
      <xdr:rowOff>1850570</xdr:rowOff>
    </xdr:from>
    <xdr:to>
      <xdr:col>12</xdr:col>
      <xdr:colOff>3146652</xdr:colOff>
      <xdr:row>22</xdr:row>
      <xdr:rowOff>102052</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779983" y="16804820"/>
          <a:ext cx="2966357" cy="1251857"/>
        </a:xfrm>
        <a:prstGeom prst="rect">
          <a:avLst/>
        </a:prstGeom>
        <a:ln w="28575"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54429</xdr:colOff>
      <xdr:row>26</xdr:row>
      <xdr:rowOff>312964</xdr:rowOff>
    </xdr:from>
    <xdr:to>
      <xdr:col>12</xdr:col>
      <xdr:colOff>3285212</xdr:colOff>
      <xdr:row>26</xdr:row>
      <xdr:rowOff>1510393</xdr:rowOff>
    </xdr:to>
    <xdr:pic>
      <xdr:nvPicPr>
        <xdr:cNvPr id="5" name="Imagen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664322" y="26765250"/>
          <a:ext cx="3230783" cy="1197429"/>
        </a:xfrm>
        <a:prstGeom prst="rect">
          <a:avLst/>
        </a:prstGeom>
        <a:ln w="28575"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247651</xdr:colOff>
      <xdr:row>30</xdr:row>
      <xdr:rowOff>723901</xdr:rowOff>
    </xdr:from>
    <xdr:to>
      <xdr:col>12</xdr:col>
      <xdr:colOff>3219451</xdr:colOff>
      <xdr:row>30</xdr:row>
      <xdr:rowOff>2057401</xdr:rowOff>
    </xdr:to>
    <xdr:pic>
      <xdr:nvPicPr>
        <xdr:cNvPr id="7" name="Imagen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890201" y="42214801"/>
          <a:ext cx="2971800" cy="1333500"/>
        </a:xfrm>
        <a:prstGeom prst="rect">
          <a:avLst/>
        </a:prstGeom>
        <a:ln w="28575"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190501</xdr:colOff>
      <xdr:row>36</xdr:row>
      <xdr:rowOff>3962401</xdr:rowOff>
    </xdr:from>
    <xdr:to>
      <xdr:col>12</xdr:col>
      <xdr:colOff>3238500</xdr:colOff>
      <xdr:row>37</xdr:row>
      <xdr:rowOff>628650</xdr:rowOff>
    </xdr:to>
    <xdr:pic>
      <xdr:nvPicPr>
        <xdr:cNvPr id="8" name="Imagen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833051" y="57111901"/>
          <a:ext cx="3047999" cy="1314449"/>
        </a:xfrm>
        <a:prstGeom prst="rect">
          <a:avLst/>
        </a:prstGeom>
        <a:ln w="28575"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247650</xdr:colOff>
      <xdr:row>40</xdr:row>
      <xdr:rowOff>1485900</xdr:rowOff>
    </xdr:from>
    <xdr:to>
      <xdr:col>12</xdr:col>
      <xdr:colOff>3181350</xdr:colOff>
      <xdr:row>41</xdr:row>
      <xdr:rowOff>95250</xdr:rowOff>
    </xdr:to>
    <xdr:pic>
      <xdr:nvPicPr>
        <xdr:cNvPr id="11" name="Imagen 1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890200" y="64484250"/>
          <a:ext cx="2933700" cy="1314450"/>
        </a:xfrm>
        <a:prstGeom prst="rect">
          <a:avLst/>
        </a:prstGeom>
        <a:ln w="28575"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653143</xdr:colOff>
      <xdr:row>7</xdr:row>
      <xdr:rowOff>111579</xdr:rowOff>
    </xdr:from>
    <xdr:to>
      <xdr:col>14</xdr:col>
      <xdr:colOff>925286</xdr:colOff>
      <xdr:row>22</xdr:row>
      <xdr:rowOff>68036</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0.10303</cdr:x>
      <cdr:y>0.14017</cdr:y>
    </cdr:from>
    <cdr:to>
      <cdr:x>0.48182</cdr:x>
      <cdr:y>0.20159</cdr:y>
    </cdr:to>
    <cdr:sp macro="" textlink="">
      <cdr:nvSpPr>
        <cdr:cNvPr id="2" name="CuadroTexto 1"/>
        <cdr:cNvSpPr txBox="1"/>
      </cdr:nvSpPr>
      <cdr:spPr>
        <a:xfrm xmlns:a="http://schemas.openxmlformats.org/drawingml/2006/main">
          <a:off x="925285" y="527957"/>
          <a:ext cx="3401786" cy="231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t>                                                                        </a:t>
          </a:r>
          <a:r>
            <a:rPr lang="es-CO" sz="1000" b="1"/>
            <a:t>COMPONENTE</a:t>
          </a:r>
          <a:r>
            <a:rPr lang="es-CO" sz="1100" b="1" baseline="0"/>
            <a:t> 1</a:t>
          </a:r>
          <a:endParaRPr lang="es-CO"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247649</xdr:colOff>
      <xdr:row>7</xdr:row>
      <xdr:rowOff>104774</xdr:rowOff>
    </xdr:from>
    <xdr:to>
      <xdr:col>18</xdr:col>
      <xdr:colOff>190500</xdr:colOff>
      <xdr:row>29</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4</xdr:col>
      <xdr:colOff>200025</xdr:colOff>
      <xdr:row>4</xdr:row>
      <xdr:rowOff>133350</xdr:rowOff>
    </xdr:to>
    <xdr:pic>
      <xdr:nvPicPr>
        <xdr:cNvPr id="1354"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4305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arbosa Jaimes Julian Alberto" refreshedDate="43966.481852777775" createdVersion="6" refreshedVersion="6" minRefreshableVersion="3" recordCount="26">
  <cacheSource type="worksheet">
    <worksheetSource ref="I3:I30" sheet="T1 07 27 21 (2)"/>
  </cacheSource>
  <cacheFields count="1">
    <cacheField name="RESPONSABLE" numFmtId="0">
      <sharedItems count="11">
        <s v="Gerencia de Riesgos"/>
        <s v="Vicepresidencia de FOMAG_x000a_Dirección de Servicio al Cliente_x000a_Gerencia de negocios (VAF)_x000a_Gerencia de operaciones_x000a_Gerencia de riesgos"/>
        <s v="Coordinación de Comunicaciones"/>
        <s v="Gerente Nacional de Planeación_x000a_Dirección de servicio al cliente_x000a_Coordinación de comunicaciones "/>
        <s v="Vicepresidencia Comercial y de Mercadeo_x000a__x000a_Coordinación de Comunicaciones"/>
        <s v="Coordinación de comunicaciones "/>
        <s v="Dirección de Servicio al Cliente"/>
        <s v="Dirección de Talento Humano"/>
        <s v="Dirección de Adquisiciones"/>
        <s v="Gerencia Administrativa_x000a_Gestión documental_x000a_Coordinación de comunicaciones"/>
        <s v="Presidenci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
  <r>
    <x v="0"/>
  </r>
  <r>
    <x v="0"/>
  </r>
  <r>
    <x v="0"/>
  </r>
  <r>
    <x v="0"/>
  </r>
  <r>
    <x v="0"/>
  </r>
  <r>
    <x v="0"/>
  </r>
  <r>
    <x v="1"/>
  </r>
  <r>
    <x v="1"/>
  </r>
  <r>
    <x v="1"/>
  </r>
  <r>
    <x v="2"/>
  </r>
  <r>
    <x v="3"/>
  </r>
  <r>
    <x v="3"/>
  </r>
  <r>
    <x v="4"/>
  </r>
  <r>
    <x v="5"/>
  </r>
  <r>
    <x v="6"/>
  </r>
  <r>
    <x v="2"/>
  </r>
  <r>
    <x v="6"/>
  </r>
  <r>
    <x v="6"/>
  </r>
  <r>
    <x v="7"/>
  </r>
  <r>
    <x v="7"/>
  </r>
  <r>
    <x v="8"/>
  </r>
  <r>
    <x v="9"/>
  </r>
  <r>
    <x v="6"/>
  </r>
  <r>
    <x v="6"/>
  </r>
  <r>
    <x v="10"/>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5" firstHeaderRow="1" firstDataRow="1" firstDataCol="1"/>
  <pivotFields count="1">
    <pivotField axis="axisRow" dataField="1" showAll="0">
      <items count="12">
        <item x="2"/>
        <item x="5"/>
        <item x="8"/>
        <item x="6"/>
        <item x="7"/>
        <item x="9"/>
        <item x="0"/>
        <item x="3"/>
        <item x="10"/>
        <item x="4"/>
        <item x="1"/>
        <item t="default"/>
      </items>
    </pivotField>
  </pivotFields>
  <rowFields count="1">
    <field x="0"/>
  </rowFields>
  <rowItems count="12">
    <i>
      <x/>
    </i>
    <i>
      <x v="1"/>
    </i>
    <i>
      <x v="2"/>
    </i>
    <i>
      <x v="3"/>
    </i>
    <i>
      <x v="4"/>
    </i>
    <i>
      <x v="5"/>
    </i>
    <i>
      <x v="6"/>
    </i>
    <i>
      <x v="7"/>
    </i>
    <i>
      <x v="8"/>
    </i>
    <i>
      <x v="9"/>
    </i>
    <i>
      <x v="10"/>
    </i>
    <i t="grand">
      <x/>
    </i>
  </rowItems>
  <colItems count="1">
    <i/>
  </colItems>
  <dataFields count="1">
    <dataField name="Cuenta de RESPONSABL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5"/>
  <sheetViews>
    <sheetView view="pageBreakPreview" zoomScale="55" zoomScaleNormal="70" zoomScaleSheetLayoutView="55" zoomScalePageLayoutView="85" workbookViewId="0">
      <selection activeCell="L25" sqref="L25"/>
    </sheetView>
  </sheetViews>
  <sheetFormatPr baseColWidth="10" defaultRowHeight="18" x14ac:dyDescent="0.2"/>
  <cols>
    <col min="1" max="4" width="16.7109375" style="13" customWidth="1"/>
    <col min="5" max="5" width="11.42578125" style="13" customWidth="1"/>
    <col min="6" max="6" width="24.140625" style="13" customWidth="1"/>
    <col min="7" max="7" width="13.140625" style="13" customWidth="1"/>
    <col min="8" max="8" width="12.85546875" style="13" customWidth="1"/>
    <col min="9" max="9" width="17.7109375" style="13" hidden="1" customWidth="1"/>
    <col min="10" max="10" width="18.7109375" style="13" customWidth="1"/>
    <col min="11" max="11" width="20.42578125" style="13" customWidth="1"/>
    <col min="12" max="12" width="48.28515625" style="13" customWidth="1"/>
    <col min="13" max="13" width="46" style="13" customWidth="1"/>
    <col min="14" max="14" width="23" style="13" customWidth="1"/>
    <col min="15" max="15" width="21.85546875" style="13" customWidth="1"/>
    <col min="16" max="16" width="21.85546875" style="166" customWidth="1"/>
    <col min="17" max="17" width="16.140625" style="166" hidden="1" customWidth="1"/>
    <col min="18" max="18" width="0.5703125" style="10" customWidth="1"/>
    <col min="19" max="19" width="11.42578125" style="10" hidden="1" customWidth="1"/>
    <col min="20" max="16384" width="11.42578125" style="13"/>
  </cols>
  <sheetData>
    <row r="1" spans="1:19" ht="21.75" customHeight="1" x14ac:dyDescent="0.2">
      <c r="A1" s="67"/>
      <c r="B1" s="87"/>
      <c r="C1" s="87"/>
      <c r="D1" s="87"/>
      <c r="E1" s="400" t="s">
        <v>390</v>
      </c>
      <c r="F1" s="401"/>
      <c r="G1" s="401"/>
      <c r="H1" s="401"/>
      <c r="I1" s="401"/>
      <c r="J1" s="401"/>
      <c r="K1" s="401"/>
      <c r="L1" s="401"/>
      <c r="M1" s="402"/>
      <c r="N1" s="409"/>
      <c r="O1" s="410"/>
      <c r="P1" s="411"/>
      <c r="Q1" s="160"/>
    </row>
    <row r="2" spans="1:19" ht="21.75" customHeight="1" x14ac:dyDescent="0.2">
      <c r="A2" s="18"/>
      <c r="B2" s="17"/>
      <c r="C2" s="17"/>
      <c r="D2" s="17"/>
      <c r="E2" s="403"/>
      <c r="F2" s="404"/>
      <c r="G2" s="404"/>
      <c r="H2" s="404"/>
      <c r="I2" s="404"/>
      <c r="J2" s="404"/>
      <c r="K2" s="404"/>
      <c r="L2" s="404"/>
      <c r="M2" s="405"/>
      <c r="N2" s="412"/>
      <c r="O2" s="413"/>
      <c r="P2" s="414"/>
      <c r="Q2" s="161"/>
    </row>
    <row r="3" spans="1:19" ht="21.75" customHeight="1" x14ac:dyDescent="0.2">
      <c r="A3" s="18"/>
      <c r="B3" s="17"/>
      <c r="C3" s="17"/>
      <c r="D3" s="17"/>
      <c r="E3" s="403"/>
      <c r="F3" s="404"/>
      <c r="G3" s="404"/>
      <c r="H3" s="404"/>
      <c r="I3" s="404"/>
      <c r="J3" s="404"/>
      <c r="K3" s="404"/>
      <c r="L3" s="404"/>
      <c r="M3" s="405"/>
      <c r="N3" s="412"/>
      <c r="O3" s="413"/>
      <c r="P3" s="414"/>
      <c r="Q3" s="161"/>
    </row>
    <row r="4" spans="1:19" ht="21.75" customHeight="1" x14ac:dyDescent="0.2">
      <c r="A4" s="18"/>
      <c r="B4" s="17"/>
      <c r="C4" s="17"/>
      <c r="D4" s="17"/>
      <c r="E4" s="403"/>
      <c r="F4" s="404"/>
      <c r="G4" s="404"/>
      <c r="H4" s="404"/>
      <c r="I4" s="404"/>
      <c r="J4" s="404"/>
      <c r="K4" s="404"/>
      <c r="L4" s="404"/>
      <c r="M4" s="405"/>
      <c r="N4" s="412"/>
      <c r="O4" s="413"/>
      <c r="P4" s="414"/>
      <c r="Q4" s="161"/>
    </row>
    <row r="5" spans="1:19" ht="21.75" customHeight="1" thickBot="1" x14ac:dyDescent="0.25">
      <c r="A5" s="162"/>
      <c r="B5" s="163"/>
      <c r="C5" s="163"/>
      <c r="D5" s="163"/>
      <c r="E5" s="406"/>
      <c r="F5" s="407"/>
      <c r="G5" s="407"/>
      <c r="H5" s="407"/>
      <c r="I5" s="407"/>
      <c r="J5" s="407"/>
      <c r="K5" s="407"/>
      <c r="L5" s="407"/>
      <c r="M5" s="408"/>
      <c r="N5" s="415"/>
      <c r="O5" s="416"/>
      <c r="P5" s="417"/>
      <c r="Q5" s="164"/>
    </row>
    <row r="6" spans="1:19" ht="9" customHeight="1" thickBot="1" x14ac:dyDescent="0.25">
      <c r="A6" s="17"/>
      <c r="B6" s="17"/>
      <c r="C6" s="17"/>
      <c r="D6" s="17"/>
      <c r="E6" s="165"/>
      <c r="F6" s="165"/>
      <c r="G6" s="165"/>
      <c r="H6" s="165"/>
      <c r="I6" s="165"/>
      <c r="J6" s="165"/>
      <c r="K6" s="165"/>
      <c r="L6" s="165"/>
      <c r="M6" s="165"/>
      <c r="N6" s="165"/>
      <c r="O6" s="165"/>
      <c r="P6" s="16"/>
      <c r="Q6" s="16"/>
    </row>
    <row r="7" spans="1:19" ht="40.5" customHeight="1" thickBot="1" x14ac:dyDescent="0.3">
      <c r="A7" s="418" t="s">
        <v>247</v>
      </c>
      <c r="B7" s="419"/>
      <c r="C7" s="420"/>
      <c r="D7" s="421" t="s">
        <v>248</v>
      </c>
      <c r="E7" s="422"/>
      <c r="F7" s="422"/>
      <c r="G7" s="422"/>
      <c r="H7" s="422"/>
      <c r="I7" s="422"/>
      <c r="J7" s="422"/>
      <c r="K7" s="422"/>
      <c r="L7" s="422"/>
      <c r="M7" s="422"/>
      <c r="N7" s="422"/>
      <c r="O7" s="422"/>
      <c r="P7" s="423"/>
      <c r="Q7" s="182"/>
      <c r="R7" s="182"/>
      <c r="S7" s="182"/>
    </row>
    <row r="8" spans="1:19" ht="40.5" customHeight="1" thickBot="1" x14ac:dyDescent="0.3">
      <c r="A8" s="424" t="s">
        <v>171</v>
      </c>
      <c r="B8" s="425"/>
      <c r="C8" s="426"/>
      <c r="D8" s="421" t="s">
        <v>209</v>
      </c>
      <c r="E8" s="422"/>
      <c r="F8" s="422"/>
      <c r="G8" s="422"/>
      <c r="H8" s="422"/>
      <c r="I8" s="422"/>
      <c r="J8" s="422"/>
      <c r="K8" s="422"/>
      <c r="L8" s="422"/>
      <c r="M8" s="422"/>
      <c r="N8" s="422"/>
      <c r="O8" s="422"/>
      <c r="P8" s="423"/>
      <c r="Q8" s="183"/>
      <c r="R8" s="183"/>
      <c r="S8" s="184"/>
    </row>
    <row r="9" spans="1:19" ht="40.5" customHeight="1" thickBot="1" x14ac:dyDescent="0.3">
      <c r="A9" s="433" t="s">
        <v>249</v>
      </c>
      <c r="B9" s="434"/>
      <c r="C9" s="435"/>
      <c r="D9" s="421" t="s">
        <v>250</v>
      </c>
      <c r="E9" s="422"/>
      <c r="F9" s="422"/>
      <c r="G9" s="422"/>
      <c r="H9" s="422"/>
      <c r="I9" s="422"/>
      <c r="J9" s="422"/>
      <c r="K9" s="422"/>
      <c r="L9" s="422"/>
      <c r="M9" s="422"/>
      <c r="N9" s="422"/>
      <c r="O9" s="422"/>
      <c r="P9" s="423"/>
      <c r="Q9" s="183"/>
      <c r="R9" s="183"/>
      <c r="S9" s="184"/>
    </row>
    <row r="10" spans="1:19" ht="11.25" customHeight="1" thickBot="1" x14ac:dyDescent="0.25">
      <c r="A10" s="18"/>
      <c r="B10" s="17"/>
      <c r="C10" s="17"/>
      <c r="D10" s="17"/>
      <c r="E10" s="17"/>
      <c r="F10" s="17"/>
      <c r="G10" s="17"/>
      <c r="H10" s="17"/>
      <c r="I10" s="17"/>
      <c r="J10" s="17"/>
      <c r="K10" s="17"/>
      <c r="L10" s="17"/>
      <c r="M10" s="17"/>
      <c r="N10" s="17"/>
      <c r="O10" s="17"/>
      <c r="P10" s="16"/>
      <c r="Q10" s="16"/>
    </row>
    <row r="11" spans="1:19" ht="39.75" customHeight="1" thickBot="1" x14ac:dyDescent="0.3">
      <c r="A11" s="436" t="s">
        <v>172</v>
      </c>
      <c r="B11" s="437"/>
      <c r="C11" s="438" t="s">
        <v>178</v>
      </c>
      <c r="D11" s="439"/>
      <c r="E11" s="439"/>
      <c r="F11" s="439"/>
      <c r="G11" s="439"/>
      <c r="H11" s="439"/>
      <c r="I11" s="439"/>
      <c r="J11" s="439"/>
      <c r="K11" s="439"/>
      <c r="L11" s="439"/>
      <c r="M11" s="439"/>
      <c r="N11" s="439"/>
      <c r="O11" s="439"/>
      <c r="P11" s="440"/>
      <c r="Q11" s="185"/>
    </row>
    <row r="12" spans="1:19" ht="14.25" customHeight="1" thickBot="1" x14ac:dyDescent="0.3">
      <c r="A12" s="175"/>
      <c r="B12" s="176"/>
      <c r="C12" s="152"/>
      <c r="D12" s="152"/>
      <c r="E12" s="152"/>
      <c r="F12" s="152"/>
      <c r="G12" s="176"/>
      <c r="H12" s="176"/>
      <c r="I12" s="19"/>
      <c r="J12" s="138"/>
      <c r="K12" s="138"/>
      <c r="L12" s="138"/>
      <c r="M12" s="138"/>
      <c r="N12" s="138"/>
      <c r="O12" s="138"/>
      <c r="P12" s="138"/>
      <c r="Q12" s="138"/>
    </row>
    <row r="13" spans="1:19" s="25" customFormat="1" ht="32.25" customHeight="1" thickBot="1" x14ac:dyDescent="0.3">
      <c r="A13" s="441" t="s">
        <v>173</v>
      </c>
      <c r="B13" s="442"/>
      <c r="C13" s="442"/>
      <c r="D13" s="442"/>
      <c r="E13" s="443" t="s">
        <v>8</v>
      </c>
      <c r="F13" s="443"/>
      <c r="G13" s="443"/>
      <c r="H13" s="443"/>
      <c r="I13" s="198" t="s">
        <v>123</v>
      </c>
      <c r="J13" s="443" t="s">
        <v>221</v>
      </c>
      <c r="K13" s="443"/>
      <c r="L13" s="198" t="s">
        <v>228</v>
      </c>
      <c r="M13" s="198" t="s">
        <v>233</v>
      </c>
      <c r="N13" s="198" t="s">
        <v>230</v>
      </c>
      <c r="O13" s="198" t="s">
        <v>239</v>
      </c>
      <c r="P13" s="199" t="s">
        <v>240</v>
      </c>
      <c r="Q13" s="181" t="s">
        <v>175</v>
      </c>
      <c r="R13" s="171"/>
      <c r="S13" s="171"/>
    </row>
    <row r="14" spans="1:19" s="10" customFormat="1" ht="86.25" customHeight="1" thickBot="1" x14ac:dyDescent="0.25">
      <c r="A14" s="427" t="s">
        <v>354</v>
      </c>
      <c r="B14" s="428"/>
      <c r="C14" s="428"/>
      <c r="D14" s="428"/>
      <c r="E14" s="429" t="s">
        <v>357</v>
      </c>
      <c r="F14" s="429"/>
      <c r="G14" s="429"/>
      <c r="H14" s="429"/>
      <c r="I14" s="200"/>
      <c r="J14" s="429" t="s">
        <v>216</v>
      </c>
      <c r="K14" s="429"/>
      <c r="L14" s="200" t="s">
        <v>358</v>
      </c>
      <c r="M14" s="200" t="s">
        <v>254</v>
      </c>
      <c r="N14" s="201">
        <v>1</v>
      </c>
      <c r="O14" s="202">
        <v>42766</v>
      </c>
      <c r="P14" s="203">
        <v>42766</v>
      </c>
      <c r="Q14" s="168"/>
    </row>
    <row r="15" spans="1:19" s="10" customFormat="1" ht="111" customHeight="1" thickBot="1" x14ac:dyDescent="0.25">
      <c r="A15" s="430" t="s">
        <v>251</v>
      </c>
      <c r="B15" s="431"/>
      <c r="C15" s="431"/>
      <c r="D15" s="431"/>
      <c r="E15" s="432" t="s">
        <v>398</v>
      </c>
      <c r="F15" s="432"/>
      <c r="G15" s="432"/>
      <c r="H15" s="432"/>
      <c r="I15" s="177"/>
      <c r="J15" s="432" t="s">
        <v>216</v>
      </c>
      <c r="K15" s="432"/>
      <c r="L15" s="177" t="s">
        <v>399</v>
      </c>
      <c r="M15" s="177" t="s">
        <v>366</v>
      </c>
      <c r="N15" s="63">
        <v>1</v>
      </c>
      <c r="O15" s="167">
        <v>42887</v>
      </c>
      <c r="P15" s="169">
        <v>43098</v>
      </c>
      <c r="Q15" s="168"/>
    </row>
    <row r="16" spans="1:19" s="10" customFormat="1" ht="89.25" customHeight="1" thickBot="1" x14ac:dyDescent="0.25">
      <c r="A16" s="430" t="s">
        <v>241</v>
      </c>
      <c r="B16" s="431"/>
      <c r="C16" s="431"/>
      <c r="D16" s="431"/>
      <c r="E16" s="432" t="s">
        <v>252</v>
      </c>
      <c r="F16" s="432"/>
      <c r="G16" s="432"/>
      <c r="H16" s="432"/>
      <c r="I16" s="177"/>
      <c r="J16" s="432" t="s">
        <v>216</v>
      </c>
      <c r="K16" s="432"/>
      <c r="L16" s="177" t="s">
        <v>361</v>
      </c>
      <c r="M16" s="177" t="s">
        <v>253</v>
      </c>
      <c r="N16" s="63">
        <v>1</v>
      </c>
      <c r="O16" s="167">
        <v>42737</v>
      </c>
      <c r="P16" s="169">
        <v>42947</v>
      </c>
      <c r="Q16" s="168"/>
    </row>
    <row r="17" spans="1:19" s="10" customFormat="1" ht="110.25" customHeight="1" thickBot="1" x14ac:dyDescent="0.25">
      <c r="A17" s="430" t="s">
        <v>316</v>
      </c>
      <c r="B17" s="431"/>
      <c r="C17" s="431"/>
      <c r="D17" s="431"/>
      <c r="E17" s="432" t="s">
        <v>317</v>
      </c>
      <c r="F17" s="432"/>
      <c r="G17" s="432"/>
      <c r="H17" s="432"/>
      <c r="I17" s="177" t="s">
        <v>215</v>
      </c>
      <c r="J17" s="432" t="s">
        <v>215</v>
      </c>
      <c r="K17" s="432"/>
      <c r="L17" s="177" t="s">
        <v>337</v>
      </c>
      <c r="M17" s="177" t="s">
        <v>318</v>
      </c>
      <c r="N17" s="63">
        <v>1</v>
      </c>
      <c r="O17" s="167">
        <v>42737</v>
      </c>
      <c r="P17" s="169">
        <v>43098</v>
      </c>
      <c r="Q17" s="168"/>
    </row>
    <row r="18" spans="1:19" s="10" customFormat="1" ht="103.5" customHeight="1" thickBot="1" x14ac:dyDescent="0.25">
      <c r="A18" s="430" t="s">
        <v>282</v>
      </c>
      <c r="B18" s="431"/>
      <c r="C18" s="431"/>
      <c r="D18" s="431"/>
      <c r="E18" s="432" t="s">
        <v>391</v>
      </c>
      <c r="F18" s="432"/>
      <c r="G18" s="432"/>
      <c r="H18" s="432"/>
      <c r="I18" s="177"/>
      <c r="J18" s="432" t="s">
        <v>283</v>
      </c>
      <c r="K18" s="432" t="s">
        <v>284</v>
      </c>
      <c r="L18" s="177" t="s">
        <v>367</v>
      </c>
      <c r="M18" s="177" t="s">
        <v>368</v>
      </c>
      <c r="N18" s="63">
        <v>1</v>
      </c>
      <c r="O18" s="167">
        <v>42737</v>
      </c>
      <c r="P18" s="169">
        <v>42766</v>
      </c>
      <c r="Q18" s="168"/>
    </row>
    <row r="19" spans="1:19" s="10" customFormat="1" ht="110.25" customHeight="1" thickBot="1" x14ac:dyDescent="0.25">
      <c r="A19" s="430" t="s">
        <v>285</v>
      </c>
      <c r="B19" s="431"/>
      <c r="C19" s="431"/>
      <c r="D19" s="431"/>
      <c r="E19" s="432" t="s">
        <v>359</v>
      </c>
      <c r="F19" s="432"/>
      <c r="G19" s="432"/>
      <c r="H19" s="432"/>
      <c r="I19" s="177"/>
      <c r="J19" s="432" t="s">
        <v>283</v>
      </c>
      <c r="K19" s="432"/>
      <c r="L19" s="177" t="s">
        <v>245</v>
      </c>
      <c r="M19" s="177" t="s">
        <v>286</v>
      </c>
      <c r="N19" s="63">
        <v>1</v>
      </c>
      <c r="O19" s="167">
        <v>42766</v>
      </c>
      <c r="P19" s="169">
        <v>43098</v>
      </c>
      <c r="Q19" s="168"/>
    </row>
    <row r="20" spans="1:19" s="10" customFormat="1" ht="95.25" customHeight="1" thickBot="1" x14ac:dyDescent="0.25">
      <c r="A20" s="450" t="s">
        <v>287</v>
      </c>
      <c r="B20" s="451"/>
      <c r="C20" s="451"/>
      <c r="D20" s="451"/>
      <c r="E20" s="452" t="s">
        <v>288</v>
      </c>
      <c r="F20" s="452"/>
      <c r="G20" s="452"/>
      <c r="H20" s="452"/>
      <c r="I20" s="173"/>
      <c r="J20" s="452" t="s">
        <v>283</v>
      </c>
      <c r="K20" s="452"/>
      <c r="L20" s="173" t="s">
        <v>289</v>
      </c>
      <c r="M20" s="173" t="s">
        <v>369</v>
      </c>
      <c r="N20" s="70">
        <v>1</v>
      </c>
      <c r="O20" s="157">
        <v>42766</v>
      </c>
      <c r="P20" s="158">
        <v>43098</v>
      </c>
      <c r="Q20" s="168"/>
    </row>
    <row r="21" spans="1:19" s="17" customFormat="1" ht="18.75" thickBot="1" x14ac:dyDescent="0.25">
      <c r="A21" s="453"/>
      <c r="B21" s="454"/>
      <c r="C21" s="454"/>
      <c r="D21" s="454"/>
      <c r="E21" s="454"/>
      <c r="F21" s="454"/>
      <c r="G21" s="454"/>
      <c r="H21" s="454"/>
      <c r="I21" s="454"/>
      <c r="J21" s="454"/>
      <c r="K21" s="454"/>
      <c r="L21" s="454"/>
      <c r="M21" s="454"/>
      <c r="N21" s="454"/>
      <c r="O21" s="454"/>
      <c r="P21" s="454"/>
      <c r="Q21" s="454"/>
      <c r="R21" s="40"/>
      <c r="S21" s="40"/>
    </row>
    <row r="22" spans="1:19" ht="39.75" customHeight="1" thickBot="1" x14ac:dyDescent="0.3">
      <c r="A22" s="455" t="s">
        <v>172</v>
      </c>
      <c r="B22" s="456"/>
      <c r="C22" s="438" t="s">
        <v>179</v>
      </c>
      <c r="D22" s="439"/>
      <c r="E22" s="439"/>
      <c r="F22" s="439"/>
      <c r="G22" s="439"/>
      <c r="H22" s="439"/>
      <c r="I22" s="439"/>
      <c r="J22" s="439"/>
      <c r="K22" s="439"/>
      <c r="L22" s="439"/>
      <c r="M22" s="439"/>
      <c r="N22" s="439"/>
      <c r="O22" s="439"/>
      <c r="P22" s="440"/>
      <c r="Q22" s="178"/>
    </row>
    <row r="23" spans="1:19" ht="18.75" thickBot="1" x14ac:dyDescent="0.25">
      <c r="A23" s="67"/>
      <c r="B23" s="17"/>
      <c r="C23" s="17"/>
      <c r="D23" s="17"/>
      <c r="E23" s="17"/>
      <c r="F23" s="17"/>
      <c r="G23" s="17"/>
      <c r="H23" s="17"/>
      <c r="I23" s="17"/>
      <c r="J23" s="17"/>
      <c r="K23" s="17"/>
      <c r="L23" s="17"/>
      <c r="M23" s="17"/>
      <c r="N23" s="17"/>
      <c r="O23" s="17"/>
      <c r="P23" s="16"/>
      <c r="Q23" s="16"/>
    </row>
    <row r="24" spans="1:19" s="25" customFormat="1" ht="32.25" customHeight="1" thickBot="1" x14ac:dyDescent="0.3">
      <c r="A24" s="444" t="s">
        <v>173</v>
      </c>
      <c r="B24" s="442"/>
      <c r="C24" s="442"/>
      <c r="D24" s="442"/>
      <c r="E24" s="445" t="s">
        <v>8</v>
      </c>
      <c r="F24" s="445"/>
      <c r="G24" s="445"/>
      <c r="H24" s="445"/>
      <c r="I24" s="197" t="s">
        <v>123</v>
      </c>
      <c r="J24" s="445" t="s">
        <v>221</v>
      </c>
      <c r="K24" s="445"/>
      <c r="L24" s="197" t="s">
        <v>228</v>
      </c>
      <c r="M24" s="197" t="s">
        <v>233</v>
      </c>
      <c r="N24" s="197" t="s">
        <v>230</v>
      </c>
      <c r="O24" s="197" t="s">
        <v>239</v>
      </c>
      <c r="P24" s="197" t="s">
        <v>174</v>
      </c>
      <c r="Q24" s="155" t="s">
        <v>175</v>
      </c>
      <c r="R24" s="171"/>
      <c r="S24" s="171"/>
    </row>
    <row r="25" spans="1:19" s="10" customFormat="1" ht="157.5" customHeight="1" thickBot="1" x14ac:dyDescent="0.25">
      <c r="A25" s="446" t="s">
        <v>400</v>
      </c>
      <c r="B25" s="447"/>
      <c r="C25" s="447"/>
      <c r="D25" s="448"/>
      <c r="E25" s="449" t="s">
        <v>392</v>
      </c>
      <c r="F25" s="449"/>
      <c r="G25" s="449"/>
      <c r="H25" s="449"/>
      <c r="I25" s="193"/>
      <c r="J25" s="449" t="s">
        <v>383</v>
      </c>
      <c r="K25" s="449"/>
      <c r="L25" s="193" t="s">
        <v>362</v>
      </c>
      <c r="M25" s="193" t="s">
        <v>360</v>
      </c>
      <c r="N25" s="194">
        <v>1</v>
      </c>
      <c r="O25" s="195">
        <v>42828</v>
      </c>
      <c r="P25" s="196">
        <v>43098</v>
      </c>
      <c r="Q25" s="168"/>
    </row>
    <row r="26" spans="1:19" s="17" customFormat="1" ht="18.75" thickBot="1" x14ac:dyDescent="0.25">
      <c r="A26" s="453"/>
      <c r="B26" s="454"/>
      <c r="C26" s="454"/>
      <c r="D26" s="454"/>
      <c r="E26" s="454"/>
      <c r="F26" s="454"/>
      <c r="G26" s="454"/>
      <c r="H26" s="454"/>
      <c r="I26" s="454"/>
      <c r="J26" s="454"/>
      <c r="K26" s="454"/>
      <c r="L26" s="454"/>
      <c r="M26" s="454"/>
      <c r="N26" s="454"/>
      <c r="O26" s="454"/>
      <c r="P26" s="454"/>
      <c r="Q26" s="454"/>
      <c r="R26" s="40"/>
      <c r="S26" s="40"/>
    </row>
    <row r="27" spans="1:19" s="25" customFormat="1" ht="32.25" customHeight="1" thickBot="1" x14ac:dyDescent="0.3">
      <c r="A27" s="441" t="s">
        <v>173</v>
      </c>
      <c r="B27" s="442"/>
      <c r="C27" s="442"/>
      <c r="D27" s="442"/>
      <c r="E27" s="443" t="s">
        <v>8</v>
      </c>
      <c r="F27" s="443"/>
      <c r="G27" s="443"/>
      <c r="H27" s="443"/>
      <c r="I27" s="198" t="s">
        <v>123</v>
      </c>
      <c r="J27" s="443" t="s">
        <v>221</v>
      </c>
      <c r="K27" s="443"/>
      <c r="L27" s="198" t="s">
        <v>228</v>
      </c>
      <c r="M27" s="198" t="s">
        <v>233</v>
      </c>
      <c r="N27" s="198" t="s">
        <v>230</v>
      </c>
      <c r="O27" s="198" t="s">
        <v>239</v>
      </c>
      <c r="P27" s="199" t="s">
        <v>174</v>
      </c>
      <c r="Q27" s="181" t="s">
        <v>175</v>
      </c>
      <c r="R27" s="171"/>
      <c r="S27" s="171"/>
    </row>
    <row r="28" spans="1:19" s="10" customFormat="1" ht="198.75" customHeight="1" thickBot="1" x14ac:dyDescent="0.25">
      <c r="A28" s="427" t="s">
        <v>328</v>
      </c>
      <c r="B28" s="429"/>
      <c r="C28" s="429"/>
      <c r="D28" s="429"/>
      <c r="E28" s="429" t="s">
        <v>365</v>
      </c>
      <c r="F28" s="429"/>
      <c r="G28" s="429"/>
      <c r="H28" s="429"/>
      <c r="I28" s="200"/>
      <c r="J28" s="429" t="s">
        <v>210</v>
      </c>
      <c r="K28" s="429"/>
      <c r="L28" s="200" t="s">
        <v>329</v>
      </c>
      <c r="M28" s="200" t="s">
        <v>330</v>
      </c>
      <c r="N28" s="201">
        <v>1</v>
      </c>
      <c r="O28" s="202" t="s">
        <v>364</v>
      </c>
      <c r="P28" s="203" t="s">
        <v>363</v>
      </c>
      <c r="Q28" s="168"/>
    </row>
    <row r="29" spans="1:19" s="10" customFormat="1" ht="125.25" customHeight="1" thickBot="1" x14ac:dyDescent="0.25">
      <c r="A29" s="430" t="s">
        <v>255</v>
      </c>
      <c r="B29" s="432"/>
      <c r="C29" s="432"/>
      <c r="D29" s="432"/>
      <c r="E29" s="432" t="s">
        <v>256</v>
      </c>
      <c r="F29" s="432"/>
      <c r="G29" s="432"/>
      <c r="H29" s="432"/>
      <c r="I29" s="177"/>
      <c r="J29" s="432" t="s">
        <v>257</v>
      </c>
      <c r="K29" s="432"/>
      <c r="L29" s="177" t="s">
        <v>370</v>
      </c>
      <c r="M29" s="177" t="s">
        <v>258</v>
      </c>
      <c r="N29" s="63">
        <v>1</v>
      </c>
      <c r="O29" s="167">
        <v>42737</v>
      </c>
      <c r="P29" s="169">
        <v>42916</v>
      </c>
      <c r="Q29" s="168"/>
    </row>
    <row r="30" spans="1:19" s="10" customFormat="1" ht="181.5" customHeight="1" thickBot="1" x14ac:dyDescent="0.25">
      <c r="A30" s="430" t="s">
        <v>259</v>
      </c>
      <c r="B30" s="432"/>
      <c r="C30" s="432"/>
      <c r="D30" s="432"/>
      <c r="E30" s="432" t="s">
        <v>401</v>
      </c>
      <c r="F30" s="432"/>
      <c r="G30" s="432"/>
      <c r="H30" s="432"/>
      <c r="I30" s="177"/>
      <c r="J30" s="432" t="s">
        <v>257</v>
      </c>
      <c r="K30" s="432"/>
      <c r="L30" s="177" t="s">
        <v>371</v>
      </c>
      <c r="M30" s="177" t="s">
        <v>260</v>
      </c>
      <c r="N30" s="63">
        <v>1</v>
      </c>
      <c r="O30" s="167">
        <v>42857</v>
      </c>
      <c r="P30" s="169">
        <v>42977</v>
      </c>
      <c r="Q30" s="168"/>
    </row>
    <row r="31" spans="1:19" s="10" customFormat="1" ht="319.5" customHeight="1" thickBot="1" x14ac:dyDescent="0.25">
      <c r="A31" s="450" t="s">
        <v>272</v>
      </c>
      <c r="B31" s="452"/>
      <c r="C31" s="452"/>
      <c r="D31" s="452"/>
      <c r="E31" s="452" t="s">
        <v>411</v>
      </c>
      <c r="F31" s="452"/>
      <c r="G31" s="452"/>
      <c r="H31" s="452"/>
      <c r="I31" s="173"/>
      <c r="J31" s="452" t="s">
        <v>372</v>
      </c>
      <c r="K31" s="452"/>
      <c r="L31" s="173" t="s">
        <v>409</v>
      </c>
      <c r="M31" s="173" t="s">
        <v>373</v>
      </c>
      <c r="N31" s="70">
        <v>1</v>
      </c>
      <c r="O31" s="157">
        <v>42737</v>
      </c>
      <c r="P31" s="158">
        <v>43069</v>
      </c>
      <c r="Q31" s="168"/>
    </row>
    <row r="32" spans="1:19" ht="18.75" thickBot="1" x14ac:dyDescent="0.25">
      <c r="A32" s="18"/>
      <c r="B32" s="17"/>
      <c r="C32" s="17"/>
      <c r="D32" s="17"/>
      <c r="E32" s="17"/>
      <c r="F32" s="17"/>
      <c r="G32" s="17"/>
      <c r="H32" s="17"/>
      <c r="I32" s="17"/>
      <c r="J32" s="17"/>
      <c r="K32" s="17"/>
      <c r="L32" s="17"/>
      <c r="M32" s="17"/>
      <c r="N32" s="17"/>
      <c r="O32" s="17"/>
      <c r="P32" s="16"/>
      <c r="Q32" s="16"/>
    </row>
    <row r="33" spans="1:19" ht="39.75" customHeight="1" thickBot="1" x14ac:dyDescent="0.3">
      <c r="A33" s="457" t="s">
        <v>172</v>
      </c>
      <c r="B33" s="458"/>
      <c r="C33" s="438" t="s">
        <v>176</v>
      </c>
      <c r="D33" s="439"/>
      <c r="E33" s="439"/>
      <c r="F33" s="439"/>
      <c r="G33" s="439"/>
      <c r="H33" s="439"/>
      <c r="I33" s="439"/>
      <c r="J33" s="439"/>
      <c r="K33" s="439"/>
      <c r="L33" s="439"/>
      <c r="M33" s="439"/>
      <c r="N33" s="439"/>
      <c r="O33" s="439"/>
      <c r="P33" s="440"/>
      <c r="Q33" s="178"/>
    </row>
    <row r="34" spans="1:19" ht="18.75" thickBot="1" x14ac:dyDescent="0.25">
      <c r="A34" s="18"/>
      <c r="B34" s="17"/>
      <c r="C34" s="17"/>
      <c r="D34" s="17"/>
      <c r="E34" s="17"/>
      <c r="F34" s="17"/>
      <c r="G34" s="17"/>
      <c r="H34" s="17"/>
      <c r="I34" s="17"/>
      <c r="J34" s="17"/>
      <c r="K34" s="17"/>
      <c r="L34" s="17"/>
      <c r="M34" s="17"/>
      <c r="N34" s="17"/>
      <c r="O34" s="17"/>
      <c r="P34" s="16"/>
      <c r="Q34" s="16"/>
    </row>
    <row r="35" spans="1:19" ht="38.25" customHeight="1" thickBot="1" x14ac:dyDescent="0.3">
      <c r="A35" s="455" t="s">
        <v>201</v>
      </c>
      <c r="B35" s="459"/>
      <c r="C35" s="460" t="s">
        <v>202</v>
      </c>
      <c r="D35" s="461"/>
      <c r="E35" s="461"/>
      <c r="F35" s="462"/>
      <c r="G35" s="463"/>
      <c r="H35" s="464"/>
      <c r="I35" s="19"/>
      <c r="J35" s="465"/>
      <c r="K35" s="465"/>
      <c r="L35" s="465"/>
      <c r="M35" s="465"/>
      <c r="N35" s="465"/>
      <c r="O35" s="465"/>
      <c r="P35" s="465"/>
      <c r="Q35" s="465"/>
    </row>
    <row r="36" spans="1:19" ht="14.25" customHeight="1" thickBot="1" x14ac:dyDescent="0.3">
      <c r="A36" s="150"/>
      <c r="B36" s="151"/>
      <c r="C36" s="152"/>
      <c r="D36" s="152"/>
      <c r="E36" s="152"/>
      <c r="F36" s="152"/>
      <c r="G36" s="176"/>
      <c r="H36" s="176"/>
      <c r="I36" s="19"/>
      <c r="J36" s="138"/>
      <c r="K36" s="138"/>
      <c r="L36" s="138"/>
      <c r="M36" s="138"/>
      <c r="N36" s="138"/>
      <c r="O36" s="138"/>
      <c r="P36" s="138"/>
      <c r="Q36" s="138"/>
    </row>
    <row r="37" spans="1:19" s="25" customFormat="1" ht="32.25" customHeight="1" thickBot="1" x14ac:dyDescent="0.3">
      <c r="A37" s="441" t="s">
        <v>173</v>
      </c>
      <c r="B37" s="442"/>
      <c r="C37" s="442"/>
      <c r="D37" s="442"/>
      <c r="E37" s="443" t="s">
        <v>8</v>
      </c>
      <c r="F37" s="443"/>
      <c r="G37" s="443"/>
      <c r="H37" s="443"/>
      <c r="I37" s="198" t="s">
        <v>123</v>
      </c>
      <c r="J37" s="443" t="s">
        <v>221</v>
      </c>
      <c r="K37" s="443"/>
      <c r="L37" s="198" t="s">
        <v>228</v>
      </c>
      <c r="M37" s="198" t="s">
        <v>229</v>
      </c>
      <c r="N37" s="198" t="s">
        <v>230</v>
      </c>
      <c r="O37" s="198" t="s">
        <v>239</v>
      </c>
      <c r="P37" s="198" t="s">
        <v>174</v>
      </c>
      <c r="Q37" s="155" t="s">
        <v>175</v>
      </c>
      <c r="R37" s="171"/>
      <c r="S37" s="171"/>
    </row>
    <row r="38" spans="1:19" s="10" customFormat="1" ht="322.5" customHeight="1" x14ac:dyDescent="0.2">
      <c r="A38" s="427" t="s">
        <v>218</v>
      </c>
      <c r="B38" s="428"/>
      <c r="C38" s="428"/>
      <c r="D38" s="428"/>
      <c r="E38" s="429" t="s">
        <v>290</v>
      </c>
      <c r="F38" s="429"/>
      <c r="G38" s="429"/>
      <c r="H38" s="429"/>
      <c r="I38" s="200"/>
      <c r="J38" s="429" t="s">
        <v>217</v>
      </c>
      <c r="K38" s="429"/>
      <c r="L38" s="200" t="s">
        <v>338</v>
      </c>
      <c r="M38" s="204" t="s">
        <v>380</v>
      </c>
      <c r="N38" s="205">
        <v>1</v>
      </c>
      <c r="O38" s="202">
        <v>42737</v>
      </c>
      <c r="P38" s="203">
        <v>43099</v>
      </c>
      <c r="Q38" s="187"/>
    </row>
    <row r="39" spans="1:19" s="10" customFormat="1" ht="108.75" customHeight="1" x14ac:dyDescent="0.2">
      <c r="A39" s="430" t="s">
        <v>291</v>
      </c>
      <c r="B39" s="431"/>
      <c r="C39" s="431"/>
      <c r="D39" s="431"/>
      <c r="E39" s="432" t="s">
        <v>374</v>
      </c>
      <c r="F39" s="432"/>
      <c r="G39" s="432"/>
      <c r="H39" s="432"/>
      <c r="I39" s="177"/>
      <c r="J39" s="432" t="s">
        <v>217</v>
      </c>
      <c r="K39" s="432"/>
      <c r="L39" s="177" t="s">
        <v>339</v>
      </c>
      <c r="M39" s="180" t="s">
        <v>340</v>
      </c>
      <c r="N39" s="159">
        <v>1</v>
      </c>
      <c r="O39" s="167">
        <v>42795</v>
      </c>
      <c r="P39" s="169">
        <v>43008</v>
      </c>
      <c r="Q39" s="187"/>
    </row>
    <row r="40" spans="1:19" s="10" customFormat="1" ht="131.25" customHeight="1" thickBot="1" x14ac:dyDescent="0.25">
      <c r="A40" s="450" t="s">
        <v>375</v>
      </c>
      <c r="B40" s="451"/>
      <c r="C40" s="451"/>
      <c r="D40" s="451"/>
      <c r="E40" s="452" t="s">
        <v>293</v>
      </c>
      <c r="F40" s="452"/>
      <c r="G40" s="452"/>
      <c r="H40" s="452"/>
      <c r="I40" s="173"/>
      <c r="J40" s="452" t="s">
        <v>217</v>
      </c>
      <c r="K40" s="452"/>
      <c r="L40" s="173" t="s">
        <v>341</v>
      </c>
      <c r="M40" s="186" t="s">
        <v>292</v>
      </c>
      <c r="N40" s="170">
        <v>1</v>
      </c>
      <c r="O40" s="157">
        <v>42737</v>
      </c>
      <c r="P40" s="158">
        <v>43098</v>
      </c>
      <c r="Q40" s="168"/>
    </row>
    <row r="41" spans="1:19" ht="18.75" thickBot="1" x14ac:dyDescent="0.25">
      <c r="A41" s="18"/>
      <c r="B41" s="17"/>
      <c r="C41" s="17"/>
      <c r="D41" s="17"/>
      <c r="E41" s="17"/>
      <c r="F41" s="17"/>
      <c r="G41" s="17"/>
      <c r="H41" s="17"/>
      <c r="I41" s="17"/>
      <c r="J41" s="17"/>
      <c r="K41" s="17"/>
      <c r="L41" s="17"/>
      <c r="M41" s="17"/>
      <c r="N41" s="17"/>
      <c r="O41" s="17"/>
      <c r="P41" s="16"/>
      <c r="Q41" s="16"/>
    </row>
    <row r="42" spans="1:19" ht="38.25" customHeight="1" thickBot="1" x14ac:dyDescent="0.3">
      <c r="A42" s="455" t="s">
        <v>203</v>
      </c>
      <c r="B42" s="459"/>
      <c r="C42" s="460" t="s">
        <v>204</v>
      </c>
      <c r="D42" s="461"/>
      <c r="E42" s="461"/>
      <c r="F42" s="462"/>
      <c r="G42" s="463"/>
      <c r="H42" s="464"/>
      <c r="I42" s="19"/>
      <c r="J42" s="465"/>
      <c r="K42" s="465"/>
      <c r="L42" s="465"/>
      <c r="M42" s="465"/>
      <c r="N42" s="465"/>
      <c r="O42" s="465"/>
      <c r="P42" s="465"/>
      <c r="Q42" s="465"/>
    </row>
    <row r="43" spans="1:19" ht="14.25" customHeight="1" thickBot="1" x14ac:dyDescent="0.3">
      <c r="A43" s="150"/>
      <c r="B43" s="151"/>
      <c r="C43" s="152"/>
      <c r="D43" s="152"/>
      <c r="E43" s="152"/>
      <c r="F43" s="152"/>
      <c r="G43" s="176"/>
      <c r="H43" s="176"/>
      <c r="I43" s="19"/>
      <c r="J43" s="138"/>
      <c r="K43" s="138"/>
      <c r="L43" s="138"/>
      <c r="M43" s="138"/>
      <c r="N43" s="138"/>
      <c r="O43" s="138"/>
      <c r="P43" s="138"/>
      <c r="Q43" s="138"/>
    </row>
    <row r="44" spans="1:19" s="25" customFormat="1" ht="32.25" customHeight="1" thickBot="1" x14ac:dyDescent="0.3">
      <c r="A44" s="441" t="s">
        <v>173</v>
      </c>
      <c r="B44" s="442"/>
      <c r="C44" s="442"/>
      <c r="D44" s="442"/>
      <c r="E44" s="443" t="s">
        <v>8</v>
      </c>
      <c r="F44" s="443"/>
      <c r="G44" s="443"/>
      <c r="H44" s="443"/>
      <c r="I44" s="198" t="s">
        <v>123</v>
      </c>
      <c r="J44" s="443" t="s">
        <v>221</v>
      </c>
      <c r="K44" s="443"/>
      <c r="L44" s="198" t="s">
        <v>228</v>
      </c>
      <c r="M44" s="198" t="s">
        <v>229</v>
      </c>
      <c r="N44" s="198" t="s">
        <v>230</v>
      </c>
      <c r="O44" s="198" t="s">
        <v>239</v>
      </c>
      <c r="P44" s="199" t="s">
        <v>174</v>
      </c>
      <c r="Q44" s="181" t="s">
        <v>175</v>
      </c>
      <c r="R44" s="171"/>
      <c r="S44" s="171"/>
    </row>
    <row r="45" spans="1:19" s="10" customFormat="1" ht="131.25" customHeight="1" thickBot="1" x14ac:dyDescent="0.25">
      <c r="A45" s="466" t="s">
        <v>94</v>
      </c>
      <c r="B45" s="467"/>
      <c r="C45" s="467"/>
      <c r="D45" s="467"/>
      <c r="E45" s="449" t="s">
        <v>355</v>
      </c>
      <c r="F45" s="449"/>
      <c r="G45" s="449"/>
      <c r="H45" s="449"/>
      <c r="I45" s="193"/>
      <c r="J45" s="449" t="s">
        <v>217</v>
      </c>
      <c r="K45" s="449"/>
      <c r="L45" s="193" t="s">
        <v>342</v>
      </c>
      <c r="M45" s="206" t="s">
        <v>292</v>
      </c>
      <c r="N45" s="207">
        <v>1</v>
      </c>
      <c r="O45" s="195">
        <v>42737</v>
      </c>
      <c r="P45" s="196">
        <v>43098</v>
      </c>
      <c r="Q45" s="187"/>
    </row>
    <row r="46" spans="1:19" ht="18.75" thickBot="1" x14ac:dyDescent="0.25">
      <c r="A46" s="18"/>
      <c r="B46" s="17"/>
      <c r="C46" s="17"/>
      <c r="D46" s="17"/>
      <c r="E46" s="17"/>
      <c r="F46" s="17"/>
      <c r="G46" s="17"/>
      <c r="H46" s="17"/>
      <c r="I46" s="17"/>
      <c r="J46" s="17"/>
      <c r="K46" s="17"/>
      <c r="L46" s="17"/>
      <c r="M46" s="17"/>
      <c r="N46" s="17"/>
      <c r="O46" s="17"/>
      <c r="P46" s="16"/>
      <c r="Q46" s="16"/>
    </row>
    <row r="47" spans="1:19" ht="38.25" customHeight="1" thickBot="1" x14ac:dyDescent="0.3">
      <c r="A47" s="455" t="s">
        <v>205</v>
      </c>
      <c r="B47" s="459"/>
      <c r="C47" s="460" t="s">
        <v>206</v>
      </c>
      <c r="D47" s="461"/>
      <c r="E47" s="461"/>
      <c r="F47" s="462"/>
      <c r="G47" s="463"/>
      <c r="H47" s="464"/>
      <c r="I47" s="19"/>
      <c r="J47" s="465"/>
      <c r="K47" s="465"/>
      <c r="L47" s="465"/>
      <c r="M47" s="465"/>
      <c r="N47" s="465"/>
      <c r="O47" s="465"/>
      <c r="P47" s="465"/>
      <c r="Q47" s="465"/>
    </row>
    <row r="48" spans="1:19" ht="14.25" customHeight="1" thickBot="1" x14ac:dyDescent="0.3">
      <c r="A48" s="150"/>
      <c r="B48" s="151"/>
      <c r="C48" s="152"/>
      <c r="D48" s="152"/>
      <c r="E48" s="152"/>
      <c r="F48" s="152"/>
      <c r="G48" s="176"/>
      <c r="H48" s="176"/>
      <c r="I48" s="19"/>
      <c r="J48" s="138"/>
      <c r="K48" s="138"/>
      <c r="L48" s="138"/>
      <c r="M48" s="138"/>
      <c r="N48" s="138"/>
      <c r="O48" s="138"/>
      <c r="P48" s="138"/>
      <c r="Q48" s="138"/>
    </row>
    <row r="49" spans="1:19" s="25" customFormat="1" ht="47.25" customHeight="1" thickBot="1" x14ac:dyDescent="0.3">
      <c r="A49" s="441" t="s">
        <v>173</v>
      </c>
      <c r="B49" s="442"/>
      <c r="C49" s="442"/>
      <c r="D49" s="442"/>
      <c r="E49" s="443" t="s">
        <v>8</v>
      </c>
      <c r="F49" s="443"/>
      <c r="G49" s="443"/>
      <c r="H49" s="443"/>
      <c r="I49" s="198" t="s">
        <v>123</v>
      </c>
      <c r="J49" s="443" t="s">
        <v>221</v>
      </c>
      <c r="K49" s="443"/>
      <c r="L49" s="198" t="s">
        <v>228</v>
      </c>
      <c r="M49" s="198" t="s">
        <v>229</v>
      </c>
      <c r="N49" s="198" t="s">
        <v>230</v>
      </c>
      <c r="O49" s="198" t="s">
        <v>239</v>
      </c>
      <c r="P49" s="199" t="s">
        <v>174</v>
      </c>
      <c r="Q49" s="181" t="s">
        <v>175</v>
      </c>
      <c r="R49" s="171"/>
      <c r="S49" s="171"/>
    </row>
    <row r="50" spans="1:19" s="10" customFormat="1" ht="131.25" customHeight="1" thickBot="1" x14ac:dyDescent="0.25">
      <c r="A50" s="466" t="s">
        <v>223</v>
      </c>
      <c r="B50" s="467"/>
      <c r="C50" s="467"/>
      <c r="D50" s="467"/>
      <c r="E50" s="449" t="s">
        <v>376</v>
      </c>
      <c r="F50" s="449"/>
      <c r="G50" s="449"/>
      <c r="H50" s="449"/>
      <c r="I50" s="193"/>
      <c r="J50" s="449" t="s">
        <v>217</v>
      </c>
      <c r="K50" s="449"/>
      <c r="L50" s="193" t="s">
        <v>294</v>
      </c>
      <c r="M50" s="206" t="s">
        <v>246</v>
      </c>
      <c r="N50" s="207">
        <v>1</v>
      </c>
      <c r="O50" s="195">
        <v>42979</v>
      </c>
      <c r="P50" s="196">
        <v>43038</v>
      </c>
      <c r="Q50" s="187"/>
    </row>
    <row r="51" spans="1:19" ht="18.75" thickBot="1" x14ac:dyDescent="0.25">
      <c r="A51" s="18"/>
      <c r="B51" s="17"/>
      <c r="C51" s="17"/>
      <c r="D51" s="17"/>
      <c r="E51" s="17"/>
      <c r="F51" s="17"/>
      <c r="G51" s="17"/>
      <c r="H51" s="17"/>
      <c r="I51" s="17"/>
      <c r="J51" s="17"/>
      <c r="K51" s="17"/>
      <c r="L51" s="17"/>
      <c r="M51" s="17"/>
      <c r="N51" s="17"/>
      <c r="O51" s="17"/>
      <c r="P51" s="16"/>
      <c r="Q51" s="16"/>
    </row>
    <row r="52" spans="1:19" s="25" customFormat="1" ht="47.25" customHeight="1" thickBot="1" x14ac:dyDescent="0.3">
      <c r="A52" s="441" t="s">
        <v>173</v>
      </c>
      <c r="B52" s="442"/>
      <c r="C52" s="442"/>
      <c r="D52" s="442"/>
      <c r="E52" s="443" t="s">
        <v>8</v>
      </c>
      <c r="F52" s="443"/>
      <c r="G52" s="443"/>
      <c r="H52" s="443"/>
      <c r="I52" s="198" t="s">
        <v>123</v>
      </c>
      <c r="J52" s="443" t="s">
        <v>221</v>
      </c>
      <c r="K52" s="443"/>
      <c r="L52" s="198" t="s">
        <v>228</v>
      </c>
      <c r="M52" s="198" t="s">
        <v>229</v>
      </c>
      <c r="N52" s="198" t="s">
        <v>230</v>
      </c>
      <c r="O52" s="198" t="s">
        <v>239</v>
      </c>
      <c r="P52" s="199" t="s">
        <v>174</v>
      </c>
      <c r="Q52" s="181" t="s">
        <v>175</v>
      </c>
      <c r="R52" s="171"/>
      <c r="S52" s="171"/>
    </row>
    <row r="53" spans="1:19" s="10" customFormat="1" ht="131.25" customHeight="1" thickBot="1" x14ac:dyDescent="0.25">
      <c r="A53" s="466" t="s">
        <v>96</v>
      </c>
      <c r="B53" s="467"/>
      <c r="C53" s="467"/>
      <c r="D53" s="467"/>
      <c r="E53" s="449" t="s">
        <v>212</v>
      </c>
      <c r="F53" s="449"/>
      <c r="G53" s="449"/>
      <c r="H53" s="449"/>
      <c r="I53" s="193"/>
      <c r="J53" s="449" t="s">
        <v>217</v>
      </c>
      <c r="K53" s="449"/>
      <c r="L53" s="193" t="s">
        <v>343</v>
      </c>
      <c r="M53" s="206" t="s">
        <v>344</v>
      </c>
      <c r="N53" s="207">
        <v>1</v>
      </c>
      <c r="O53" s="195">
        <v>42979</v>
      </c>
      <c r="P53" s="196">
        <v>43098</v>
      </c>
      <c r="Q53" s="187"/>
    </row>
    <row r="54" spans="1:19" ht="18.75" thickBot="1" x14ac:dyDescent="0.25">
      <c r="A54" s="18"/>
      <c r="B54" s="17"/>
      <c r="C54" s="17"/>
      <c r="D54" s="17"/>
      <c r="E54" s="17"/>
      <c r="F54" s="17"/>
      <c r="G54" s="17"/>
      <c r="H54" s="17"/>
      <c r="I54" s="17"/>
      <c r="J54" s="17"/>
      <c r="K54" s="17"/>
      <c r="L54" s="17"/>
      <c r="M54" s="17"/>
      <c r="N54" s="17"/>
      <c r="O54" s="17"/>
      <c r="P54" s="16"/>
      <c r="Q54" s="16"/>
    </row>
    <row r="55" spans="1:19" ht="38.25" customHeight="1" thickBot="1" x14ac:dyDescent="0.3">
      <c r="A55" s="455" t="s">
        <v>207</v>
      </c>
      <c r="B55" s="459"/>
      <c r="C55" s="460" t="s">
        <v>208</v>
      </c>
      <c r="D55" s="461"/>
      <c r="E55" s="461"/>
      <c r="F55" s="462"/>
      <c r="G55" s="463"/>
      <c r="H55" s="464"/>
      <c r="I55" s="19"/>
      <c r="J55" s="465"/>
      <c r="K55" s="465"/>
      <c r="L55" s="465"/>
      <c r="M55" s="465"/>
      <c r="N55" s="465"/>
      <c r="O55" s="465"/>
      <c r="P55" s="465"/>
      <c r="Q55" s="465"/>
    </row>
    <row r="56" spans="1:19" ht="14.25" customHeight="1" thickBot="1" x14ac:dyDescent="0.3">
      <c r="A56" s="150"/>
      <c r="B56" s="151"/>
      <c r="C56" s="152"/>
      <c r="D56" s="152"/>
      <c r="E56" s="152"/>
      <c r="F56" s="152"/>
      <c r="G56" s="176"/>
      <c r="H56" s="176"/>
      <c r="I56" s="19"/>
      <c r="J56" s="138"/>
      <c r="K56" s="138"/>
      <c r="L56" s="138"/>
      <c r="M56" s="138"/>
      <c r="N56" s="138"/>
      <c r="O56" s="138"/>
      <c r="P56" s="138"/>
      <c r="Q56" s="138"/>
    </row>
    <row r="57" spans="1:19" s="25" customFormat="1" ht="32.25" customHeight="1" thickBot="1" x14ac:dyDescent="0.3">
      <c r="A57" s="441" t="s">
        <v>173</v>
      </c>
      <c r="B57" s="442"/>
      <c r="C57" s="442"/>
      <c r="D57" s="442"/>
      <c r="E57" s="443" t="s">
        <v>8</v>
      </c>
      <c r="F57" s="443"/>
      <c r="G57" s="443"/>
      <c r="H57" s="443"/>
      <c r="I57" s="198" t="s">
        <v>123</v>
      </c>
      <c r="J57" s="443" t="s">
        <v>221</v>
      </c>
      <c r="K57" s="443"/>
      <c r="L57" s="198" t="s">
        <v>228</v>
      </c>
      <c r="M57" s="198" t="s">
        <v>233</v>
      </c>
      <c r="N57" s="198" t="s">
        <v>230</v>
      </c>
      <c r="O57" s="198" t="s">
        <v>239</v>
      </c>
      <c r="P57" s="199" t="s">
        <v>174</v>
      </c>
      <c r="Q57" s="181" t="s">
        <v>175</v>
      </c>
      <c r="R57" s="171"/>
      <c r="S57" s="171"/>
    </row>
    <row r="58" spans="1:19" s="10" customFormat="1" ht="98.25" customHeight="1" thickBot="1" x14ac:dyDescent="0.25">
      <c r="A58" s="466" t="s">
        <v>213</v>
      </c>
      <c r="B58" s="469"/>
      <c r="C58" s="469"/>
      <c r="D58" s="469"/>
      <c r="E58" s="449" t="s">
        <v>377</v>
      </c>
      <c r="F58" s="449"/>
      <c r="G58" s="449"/>
      <c r="H58" s="449"/>
      <c r="I58" s="193"/>
      <c r="J58" s="449" t="s">
        <v>217</v>
      </c>
      <c r="K58" s="449"/>
      <c r="L58" s="193" t="s">
        <v>231</v>
      </c>
      <c r="M58" s="193" t="s">
        <v>232</v>
      </c>
      <c r="N58" s="207">
        <v>1</v>
      </c>
      <c r="O58" s="195">
        <v>43040</v>
      </c>
      <c r="P58" s="196">
        <v>43099</v>
      </c>
      <c r="Q58" s="168"/>
    </row>
    <row r="59" spans="1:19" ht="18.75" thickBot="1" x14ac:dyDescent="0.25">
      <c r="A59" s="18"/>
      <c r="B59" s="17"/>
      <c r="C59" s="17"/>
      <c r="D59" s="17"/>
      <c r="E59" s="17"/>
      <c r="F59" s="17"/>
      <c r="G59" s="17"/>
      <c r="H59" s="17"/>
      <c r="I59" s="17"/>
      <c r="J59" s="17"/>
      <c r="K59" s="17"/>
      <c r="L59" s="17"/>
      <c r="M59" s="17"/>
      <c r="N59" s="17"/>
      <c r="O59" s="17"/>
      <c r="P59" s="16"/>
      <c r="Q59" s="16"/>
    </row>
    <row r="60" spans="1:19" ht="39.75" customHeight="1" thickBot="1" x14ac:dyDescent="0.3">
      <c r="A60" s="457" t="s">
        <v>172</v>
      </c>
      <c r="B60" s="458"/>
      <c r="C60" s="438" t="s">
        <v>177</v>
      </c>
      <c r="D60" s="439"/>
      <c r="E60" s="439"/>
      <c r="F60" s="439"/>
      <c r="G60" s="439"/>
      <c r="H60" s="439"/>
      <c r="I60" s="439"/>
      <c r="J60" s="439"/>
      <c r="K60" s="439"/>
      <c r="L60" s="439"/>
      <c r="M60" s="439"/>
      <c r="N60" s="439"/>
      <c r="O60" s="439"/>
      <c r="P60" s="440"/>
      <c r="Q60" s="178"/>
    </row>
    <row r="61" spans="1:19" ht="18.75" thickBot="1" x14ac:dyDescent="0.25">
      <c r="A61" s="18"/>
      <c r="B61" s="17"/>
      <c r="C61" s="17"/>
      <c r="D61" s="17"/>
      <c r="E61" s="17"/>
      <c r="F61" s="17"/>
      <c r="G61" s="17"/>
      <c r="H61" s="17"/>
      <c r="I61" s="17"/>
      <c r="J61" s="17"/>
      <c r="K61" s="17"/>
      <c r="L61" s="17"/>
      <c r="M61" s="17"/>
      <c r="N61" s="17"/>
      <c r="O61" s="17"/>
      <c r="P61" s="16"/>
      <c r="Q61" s="16"/>
    </row>
    <row r="62" spans="1:19" ht="38.25" customHeight="1" thickBot="1" x14ac:dyDescent="0.3">
      <c r="A62" s="455" t="s">
        <v>191</v>
      </c>
      <c r="B62" s="459"/>
      <c r="C62" s="460" t="s">
        <v>186</v>
      </c>
      <c r="D62" s="461"/>
      <c r="E62" s="461"/>
      <c r="F62" s="462"/>
      <c r="G62" s="463"/>
      <c r="H62" s="464"/>
      <c r="I62" s="19"/>
      <c r="J62" s="465"/>
      <c r="K62" s="465"/>
      <c r="L62" s="465"/>
      <c r="M62" s="465"/>
      <c r="N62" s="465"/>
      <c r="O62" s="465"/>
      <c r="P62" s="465"/>
      <c r="Q62" s="465"/>
    </row>
    <row r="63" spans="1:19" ht="14.25" customHeight="1" thickBot="1" x14ac:dyDescent="0.3">
      <c r="A63" s="150"/>
      <c r="B63" s="151"/>
      <c r="C63" s="152"/>
      <c r="D63" s="152"/>
      <c r="E63" s="152"/>
      <c r="F63" s="152"/>
      <c r="G63" s="176"/>
      <c r="H63" s="176"/>
      <c r="I63" s="19"/>
      <c r="J63" s="138"/>
      <c r="K63" s="138"/>
      <c r="L63" s="138"/>
      <c r="M63" s="138"/>
      <c r="N63" s="138"/>
      <c r="O63" s="138"/>
      <c r="P63" s="138"/>
      <c r="Q63" s="138"/>
    </row>
    <row r="64" spans="1:19" s="25" customFormat="1" ht="32.25" customHeight="1" thickBot="1" x14ac:dyDescent="0.3">
      <c r="A64" s="441" t="s">
        <v>173</v>
      </c>
      <c r="B64" s="442"/>
      <c r="C64" s="442"/>
      <c r="D64" s="442"/>
      <c r="E64" s="443" t="s">
        <v>8</v>
      </c>
      <c r="F64" s="443"/>
      <c r="G64" s="443"/>
      <c r="H64" s="443"/>
      <c r="I64" s="198" t="s">
        <v>123</v>
      </c>
      <c r="J64" s="443" t="s">
        <v>221</v>
      </c>
      <c r="K64" s="443"/>
      <c r="L64" s="198" t="s">
        <v>228</v>
      </c>
      <c r="M64" s="198" t="s">
        <v>229</v>
      </c>
      <c r="N64" s="198" t="s">
        <v>230</v>
      </c>
      <c r="O64" s="198" t="s">
        <v>239</v>
      </c>
      <c r="P64" s="199" t="s">
        <v>174</v>
      </c>
      <c r="Q64" s="181" t="s">
        <v>175</v>
      </c>
      <c r="R64" s="171"/>
      <c r="S64" s="171"/>
    </row>
    <row r="65" spans="1:19" s="10" customFormat="1" ht="200.25" customHeight="1" thickBot="1" x14ac:dyDescent="0.25">
      <c r="A65" s="427" t="s">
        <v>224</v>
      </c>
      <c r="B65" s="468"/>
      <c r="C65" s="468"/>
      <c r="D65" s="468"/>
      <c r="E65" s="429" t="s">
        <v>295</v>
      </c>
      <c r="F65" s="429"/>
      <c r="G65" s="429"/>
      <c r="H65" s="429"/>
      <c r="I65" s="200"/>
      <c r="J65" s="429" t="s">
        <v>217</v>
      </c>
      <c r="K65" s="429"/>
      <c r="L65" s="200" t="s">
        <v>345</v>
      </c>
      <c r="M65" s="200" t="s">
        <v>296</v>
      </c>
      <c r="N65" s="205">
        <v>1</v>
      </c>
      <c r="O65" s="202">
        <v>42737</v>
      </c>
      <c r="P65" s="203">
        <v>43039</v>
      </c>
      <c r="Q65" s="168"/>
    </row>
    <row r="66" spans="1:19" s="10" customFormat="1" ht="98.25" customHeight="1" thickBot="1" x14ac:dyDescent="0.25">
      <c r="A66" s="430" t="s">
        <v>225</v>
      </c>
      <c r="B66" s="470"/>
      <c r="C66" s="470"/>
      <c r="D66" s="470"/>
      <c r="E66" s="432" t="s">
        <v>297</v>
      </c>
      <c r="F66" s="432"/>
      <c r="G66" s="432"/>
      <c r="H66" s="432"/>
      <c r="I66" s="177"/>
      <c r="J66" s="432" t="s">
        <v>217</v>
      </c>
      <c r="K66" s="432"/>
      <c r="L66" s="177" t="s">
        <v>300</v>
      </c>
      <c r="M66" s="177" t="s">
        <v>244</v>
      </c>
      <c r="N66" s="159">
        <v>1</v>
      </c>
      <c r="O66" s="167">
        <v>42737</v>
      </c>
      <c r="P66" s="169">
        <v>43098</v>
      </c>
      <c r="Q66" s="168"/>
    </row>
    <row r="67" spans="1:19" s="10" customFormat="1" ht="98.25" customHeight="1" thickBot="1" x14ac:dyDescent="0.25">
      <c r="A67" s="450" t="s">
        <v>226</v>
      </c>
      <c r="B67" s="471"/>
      <c r="C67" s="471"/>
      <c r="D67" s="471"/>
      <c r="E67" s="452" t="s">
        <v>298</v>
      </c>
      <c r="F67" s="452"/>
      <c r="G67" s="452"/>
      <c r="H67" s="452"/>
      <c r="I67" s="173"/>
      <c r="J67" s="452" t="s">
        <v>217</v>
      </c>
      <c r="K67" s="452"/>
      <c r="L67" s="173" t="s">
        <v>301</v>
      </c>
      <c r="M67" s="173" t="s">
        <v>299</v>
      </c>
      <c r="N67" s="170">
        <v>1</v>
      </c>
      <c r="O67" s="157">
        <v>42737</v>
      </c>
      <c r="P67" s="158">
        <v>43098</v>
      </c>
      <c r="Q67" s="168"/>
    </row>
    <row r="68" spans="1:19" ht="18.75" thickBot="1" x14ac:dyDescent="0.25">
      <c r="A68" s="18"/>
      <c r="B68" s="17"/>
      <c r="C68" s="17"/>
      <c r="D68" s="17"/>
      <c r="E68" s="17"/>
      <c r="F68" s="17"/>
      <c r="G68" s="17"/>
      <c r="H68" s="17"/>
      <c r="I68" s="17"/>
      <c r="J68" s="17"/>
      <c r="K68" s="17"/>
      <c r="L68" s="17"/>
      <c r="M68" s="17"/>
      <c r="N68" s="17"/>
      <c r="O68" s="17"/>
      <c r="P68" s="16"/>
      <c r="Q68" s="16"/>
    </row>
    <row r="69" spans="1:19" ht="25.5" customHeight="1" thickBot="1" x14ac:dyDescent="0.3">
      <c r="A69" s="455" t="s">
        <v>192</v>
      </c>
      <c r="B69" s="459"/>
      <c r="C69" s="460" t="s">
        <v>187</v>
      </c>
      <c r="D69" s="461"/>
      <c r="E69" s="461"/>
      <c r="F69" s="462"/>
      <c r="G69" s="463"/>
      <c r="H69" s="464"/>
      <c r="I69" s="19"/>
      <c r="J69" s="465"/>
      <c r="K69" s="465"/>
      <c r="L69" s="465"/>
      <c r="M69" s="465"/>
      <c r="N69" s="465"/>
      <c r="O69" s="465"/>
      <c r="P69" s="465"/>
      <c r="Q69" s="465"/>
    </row>
    <row r="70" spans="1:19" ht="14.25" customHeight="1" thickBot="1" x14ac:dyDescent="0.3">
      <c r="A70" s="150"/>
      <c r="B70" s="151"/>
      <c r="C70" s="152"/>
      <c r="D70" s="152"/>
      <c r="E70" s="152"/>
      <c r="F70" s="152"/>
      <c r="G70" s="176"/>
      <c r="H70" s="176"/>
      <c r="I70" s="19"/>
      <c r="J70" s="138"/>
      <c r="K70" s="138"/>
      <c r="L70" s="138"/>
      <c r="M70" s="138"/>
      <c r="N70" s="138"/>
      <c r="O70" s="138"/>
      <c r="P70" s="138"/>
      <c r="Q70" s="138"/>
    </row>
    <row r="71" spans="1:19" s="25" customFormat="1" ht="32.25" customHeight="1" thickBot="1" x14ac:dyDescent="0.3">
      <c r="A71" s="441" t="s">
        <v>173</v>
      </c>
      <c r="B71" s="442"/>
      <c r="C71" s="442"/>
      <c r="D71" s="442"/>
      <c r="E71" s="443" t="s">
        <v>8</v>
      </c>
      <c r="F71" s="443"/>
      <c r="G71" s="443"/>
      <c r="H71" s="443"/>
      <c r="I71" s="198" t="s">
        <v>123</v>
      </c>
      <c r="J71" s="443" t="s">
        <v>221</v>
      </c>
      <c r="K71" s="443"/>
      <c r="L71" s="198" t="s">
        <v>228</v>
      </c>
      <c r="M71" s="198" t="s">
        <v>229</v>
      </c>
      <c r="N71" s="198" t="s">
        <v>230</v>
      </c>
      <c r="O71" s="198" t="s">
        <v>239</v>
      </c>
      <c r="P71" s="199" t="s">
        <v>174</v>
      </c>
      <c r="Q71" s="181" t="s">
        <v>175</v>
      </c>
      <c r="R71" s="171"/>
      <c r="S71" s="171"/>
    </row>
    <row r="72" spans="1:19" s="10" customFormat="1" ht="80.25" customHeight="1" thickBot="1" x14ac:dyDescent="0.25">
      <c r="A72" s="466" t="s">
        <v>346</v>
      </c>
      <c r="B72" s="469"/>
      <c r="C72" s="469"/>
      <c r="D72" s="469"/>
      <c r="E72" s="449" t="s">
        <v>302</v>
      </c>
      <c r="F72" s="449"/>
      <c r="G72" s="449"/>
      <c r="H72" s="449"/>
      <c r="I72" s="193"/>
      <c r="J72" s="449" t="s">
        <v>217</v>
      </c>
      <c r="K72" s="449"/>
      <c r="L72" s="193" t="s">
        <v>347</v>
      </c>
      <c r="M72" s="193" t="s">
        <v>303</v>
      </c>
      <c r="N72" s="207">
        <v>1</v>
      </c>
      <c r="O72" s="195">
        <v>42737</v>
      </c>
      <c r="P72" s="196">
        <v>43098</v>
      </c>
      <c r="Q72" s="187"/>
    </row>
    <row r="73" spans="1:19" ht="18.75" thickBot="1" x14ac:dyDescent="0.25">
      <c r="A73" s="18"/>
      <c r="B73" s="17"/>
      <c r="C73" s="17"/>
      <c r="D73" s="17"/>
      <c r="E73" s="17"/>
      <c r="F73" s="17"/>
      <c r="G73" s="17"/>
      <c r="H73" s="17"/>
      <c r="I73" s="17"/>
      <c r="J73" s="17"/>
      <c r="K73" s="17"/>
      <c r="L73" s="17"/>
      <c r="M73" s="17"/>
      <c r="N73" s="17"/>
      <c r="O73" s="17"/>
      <c r="P73" s="16"/>
      <c r="Q73" s="16"/>
    </row>
    <row r="74" spans="1:19" ht="25.5" customHeight="1" thickBot="1" x14ac:dyDescent="0.3">
      <c r="A74" s="455" t="s">
        <v>193</v>
      </c>
      <c r="B74" s="459"/>
      <c r="C74" s="460" t="s">
        <v>188</v>
      </c>
      <c r="D74" s="461"/>
      <c r="E74" s="461"/>
      <c r="F74" s="462"/>
      <c r="G74" s="463"/>
      <c r="H74" s="464"/>
      <c r="I74" s="19"/>
      <c r="J74" s="465"/>
      <c r="K74" s="465"/>
      <c r="L74" s="465"/>
      <c r="M74" s="465"/>
      <c r="N74" s="465"/>
      <c r="O74" s="465"/>
      <c r="P74" s="465"/>
      <c r="Q74" s="465"/>
    </row>
    <row r="75" spans="1:19" ht="14.25" customHeight="1" thickBot="1" x14ac:dyDescent="0.3">
      <c r="A75" s="150"/>
      <c r="B75" s="151"/>
      <c r="C75" s="152"/>
      <c r="D75" s="152"/>
      <c r="E75" s="152"/>
      <c r="F75" s="152"/>
      <c r="G75" s="176"/>
      <c r="H75" s="176"/>
      <c r="I75" s="19"/>
      <c r="J75" s="138"/>
      <c r="K75" s="138"/>
      <c r="L75" s="138"/>
      <c r="M75" s="138"/>
      <c r="N75" s="138"/>
      <c r="O75" s="138"/>
      <c r="P75" s="138"/>
      <c r="Q75" s="138"/>
    </row>
    <row r="76" spans="1:19" s="25" customFormat="1" ht="32.25" customHeight="1" thickBot="1" x14ac:dyDescent="0.3">
      <c r="A76" s="441" t="s">
        <v>173</v>
      </c>
      <c r="B76" s="442"/>
      <c r="C76" s="442"/>
      <c r="D76" s="442"/>
      <c r="E76" s="443" t="s">
        <v>8</v>
      </c>
      <c r="F76" s="443"/>
      <c r="G76" s="443"/>
      <c r="H76" s="443"/>
      <c r="I76" s="198" t="s">
        <v>123</v>
      </c>
      <c r="J76" s="443" t="s">
        <v>221</v>
      </c>
      <c r="K76" s="443"/>
      <c r="L76" s="198" t="s">
        <v>228</v>
      </c>
      <c r="M76" s="198" t="s">
        <v>229</v>
      </c>
      <c r="N76" s="198" t="s">
        <v>230</v>
      </c>
      <c r="O76" s="198" t="s">
        <v>239</v>
      </c>
      <c r="P76" s="199" t="s">
        <v>174</v>
      </c>
      <c r="Q76" s="181" t="s">
        <v>175</v>
      </c>
      <c r="R76" s="171"/>
      <c r="S76" s="171"/>
    </row>
    <row r="77" spans="1:19" s="10" customFormat="1" ht="140.25" customHeight="1" x14ac:dyDescent="0.2">
      <c r="A77" s="427" t="s">
        <v>304</v>
      </c>
      <c r="B77" s="468"/>
      <c r="C77" s="468"/>
      <c r="D77" s="468"/>
      <c r="E77" s="429" t="s">
        <v>305</v>
      </c>
      <c r="F77" s="429"/>
      <c r="G77" s="429"/>
      <c r="H77" s="429"/>
      <c r="I77" s="200"/>
      <c r="J77" s="429" t="s">
        <v>217</v>
      </c>
      <c r="K77" s="429"/>
      <c r="L77" s="200" t="s">
        <v>348</v>
      </c>
      <c r="M77" s="200" t="s">
        <v>378</v>
      </c>
      <c r="N77" s="205">
        <v>1</v>
      </c>
      <c r="O77" s="202">
        <v>42887</v>
      </c>
      <c r="P77" s="203">
        <v>42977</v>
      </c>
      <c r="Q77" s="187"/>
    </row>
    <row r="78" spans="1:19" s="10" customFormat="1" ht="128.25" customHeight="1" thickBot="1" x14ac:dyDescent="0.25">
      <c r="A78" s="450" t="s">
        <v>242</v>
      </c>
      <c r="B78" s="471"/>
      <c r="C78" s="471"/>
      <c r="D78" s="471"/>
      <c r="E78" s="452" t="s">
        <v>402</v>
      </c>
      <c r="F78" s="452"/>
      <c r="G78" s="452"/>
      <c r="H78" s="452"/>
      <c r="I78" s="173"/>
      <c r="J78" s="452" t="s">
        <v>217</v>
      </c>
      <c r="K78" s="452"/>
      <c r="L78" s="173" t="s">
        <v>384</v>
      </c>
      <c r="M78" s="173" t="s">
        <v>385</v>
      </c>
      <c r="N78" s="170">
        <v>1</v>
      </c>
      <c r="O78" s="157">
        <v>43010</v>
      </c>
      <c r="P78" s="158">
        <v>43098</v>
      </c>
      <c r="Q78" s="187"/>
    </row>
    <row r="79" spans="1:19" ht="18.75" thickBot="1" x14ac:dyDescent="0.25">
      <c r="A79" s="18"/>
      <c r="B79" s="17"/>
      <c r="C79" s="17"/>
      <c r="D79" s="17"/>
      <c r="E79" s="17"/>
      <c r="F79" s="17"/>
      <c r="G79" s="17"/>
      <c r="H79" s="17"/>
      <c r="I79" s="17"/>
      <c r="J79" s="17"/>
      <c r="K79" s="17"/>
      <c r="L79" s="17"/>
      <c r="M79" s="17"/>
      <c r="N79" s="17"/>
      <c r="O79" s="17"/>
      <c r="P79" s="16"/>
      <c r="Q79" s="16"/>
    </row>
    <row r="80" spans="1:19" ht="25.5" customHeight="1" thickBot="1" x14ac:dyDescent="0.3">
      <c r="A80" s="455" t="s">
        <v>194</v>
      </c>
      <c r="B80" s="459"/>
      <c r="C80" s="460" t="s">
        <v>189</v>
      </c>
      <c r="D80" s="461"/>
      <c r="E80" s="461"/>
      <c r="F80" s="462"/>
      <c r="G80" s="463"/>
      <c r="H80" s="464"/>
      <c r="I80" s="19"/>
      <c r="J80" s="465"/>
      <c r="K80" s="465"/>
      <c r="L80" s="465"/>
      <c r="M80" s="465"/>
      <c r="N80" s="465"/>
      <c r="O80" s="465"/>
      <c r="P80" s="465"/>
      <c r="Q80" s="465"/>
    </row>
    <row r="81" spans="1:19" ht="14.25" customHeight="1" thickBot="1" x14ac:dyDescent="0.3">
      <c r="A81" s="150"/>
      <c r="B81" s="151"/>
      <c r="C81" s="152"/>
      <c r="D81" s="152"/>
      <c r="E81" s="152"/>
      <c r="F81" s="152"/>
      <c r="G81" s="176"/>
      <c r="H81" s="176"/>
      <c r="I81" s="19"/>
      <c r="J81" s="138"/>
      <c r="K81" s="138"/>
      <c r="L81" s="138"/>
      <c r="M81" s="138"/>
      <c r="N81" s="138"/>
      <c r="O81" s="138"/>
      <c r="P81" s="138"/>
      <c r="Q81" s="138"/>
    </row>
    <row r="82" spans="1:19" s="25" customFormat="1" ht="32.25" customHeight="1" thickBot="1" x14ac:dyDescent="0.3">
      <c r="A82" s="441" t="s">
        <v>173</v>
      </c>
      <c r="B82" s="442"/>
      <c r="C82" s="442"/>
      <c r="D82" s="442"/>
      <c r="E82" s="443" t="s">
        <v>8</v>
      </c>
      <c r="F82" s="443"/>
      <c r="G82" s="443"/>
      <c r="H82" s="443"/>
      <c r="I82" s="198" t="s">
        <v>123</v>
      </c>
      <c r="J82" s="443" t="s">
        <v>221</v>
      </c>
      <c r="K82" s="443"/>
      <c r="L82" s="198" t="s">
        <v>228</v>
      </c>
      <c r="M82" s="198" t="s">
        <v>229</v>
      </c>
      <c r="N82" s="198" t="s">
        <v>230</v>
      </c>
      <c r="O82" s="198" t="s">
        <v>239</v>
      </c>
      <c r="P82" s="199" t="s">
        <v>174</v>
      </c>
      <c r="Q82" s="181" t="s">
        <v>175</v>
      </c>
      <c r="R82" s="171"/>
      <c r="S82" s="171"/>
    </row>
    <row r="83" spans="1:19" s="10" customFormat="1" ht="80.25" customHeight="1" x14ac:dyDescent="0.2">
      <c r="A83" s="427" t="s">
        <v>306</v>
      </c>
      <c r="B83" s="468"/>
      <c r="C83" s="468"/>
      <c r="D83" s="468"/>
      <c r="E83" s="429" t="s">
        <v>307</v>
      </c>
      <c r="F83" s="429"/>
      <c r="G83" s="429"/>
      <c r="H83" s="429"/>
      <c r="I83" s="200"/>
      <c r="J83" s="429" t="s">
        <v>217</v>
      </c>
      <c r="K83" s="429"/>
      <c r="L83" s="200" t="s">
        <v>349</v>
      </c>
      <c r="M83" s="200" t="s">
        <v>379</v>
      </c>
      <c r="N83" s="205">
        <v>1</v>
      </c>
      <c r="O83" s="202">
        <v>42737</v>
      </c>
      <c r="P83" s="203">
        <v>43098</v>
      </c>
      <c r="Q83" s="187"/>
    </row>
    <row r="84" spans="1:19" s="156" customFormat="1" ht="162" customHeight="1" x14ac:dyDescent="0.2">
      <c r="A84" s="474" t="s">
        <v>331</v>
      </c>
      <c r="B84" s="475"/>
      <c r="C84" s="475"/>
      <c r="D84" s="475"/>
      <c r="E84" s="475" t="s">
        <v>332</v>
      </c>
      <c r="F84" s="475"/>
      <c r="G84" s="475"/>
      <c r="H84" s="475"/>
      <c r="I84" s="177"/>
      <c r="J84" s="475" t="s">
        <v>333</v>
      </c>
      <c r="K84" s="475"/>
      <c r="L84" s="177" t="s">
        <v>334</v>
      </c>
      <c r="M84" s="172" t="s">
        <v>393</v>
      </c>
      <c r="N84" s="63">
        <v>1</v>
      </c>
      <c r="O84" s="167">
        <v>42737</v>
      </c>
      <c r="P84" s="169">
        <v>42824</v>
      </c>
      <c r="Q84" s="188"/>
      <c r="R84" s="171"/>
      <c r="S84" s="171"/>
    </row>
    <row r="85" spans="1:19" s="156" customFormat="1" ht="252.75" customHeight="1" thickBot="1" x14ac:dyDescent="0.25">
      <c r="A85" s="476" t="s">
        <v>335</v>
      </c>
      <c r="B85" s="477"/>
      <c r="C85" s="477"/>
      <c r="D85" s="477"/>
      <c r="E85" s="477" t="s">
        <v>336</v>
      </c>
      <c r="F85" s="477"/>
      <c r="G85" s="477"/>
      <c r="H85" s="477"/>
      <c r="I85" s="173"/>
      <c r="J85" s="477" t="s">
        <v>333</v>
      </c>
      <c r="K85" s="477"/>
      <c r="L85" s="173" t="s">
        <v>350</v>
      </c>
      <c r="M85" s="189" t="s">
        <v>393</v>
      </c>
      <c r="N85" s="70">
        <v>1</v>
      </c>
      <c r="O85" s="157">
        <v>42737</v>
      </c>
      <c r="P85" s="158">
        <v>42824</v>
      </c>
      <c r="Q85" s="188"/>
      <c r="R85" s="171"/>
      <c r="S85" s="171"/>
    </row>
    <row r="86" spans="1:19" ht="18.75" thickBot="1" x14ac:dyDescent="0.25">
      <c r="A86" s="18"/>
      <c r="B86" s="17"/>
      <c r="C86" s="17"/>
      <c r="D86" s="17"/>
      <c r="E86" s="17"/>
      <c r="F86" s="17"/>
      <c r="G86" s="17"/>
      <c r="H86" s="17"/>
      <c r="I86" s="17"/>
      <c r="J86" s="17"/>
      <c r="K86" s="17"/>
      <c r="L86" s="17"/>
      <c r="M86" s="17"/>
      <c r="N86" s="17"/>
      <c r="O86" s="17"/>
      <c r="P86" s="16"/>
      <c r="Q86" s="16"/>
    </row>
    <row r="87" spans="1:19" ht="25.5" customHeight="1" thickBot="1" x14ac:dyDescent="0.3">
      <c r="A87" s="455" t="s">
        <v>195</v>
      </c>
      <c r="B87" s="459"/>
      <c r="C87" s="460" t="s">
        <v>190</v>
      </c>
      <c r="D87" s="461"/>
      <c r="E87" s="461"/>
      <c r="F87" s="462"/>
      <c r="G87" s="463"/>
      <c r="H87" s="464"/>
      <c r="I87" s="19"/>
      <c r="J87" s="472"/>
      <c r="K87" s="472"/>
      <c r="L87" s="472"/>
      <c r="M87" s="472"/>
      <c r="N87" s="472"/>
      <c r="O87" s="472"/>
      <c r="P87" s="472"/>
      <c r="Q87" s="472"/>
    </row>
    <row r="88" spans="1:19" ht="14.25" customHeight="1" thickBot="1" x14ac:dyDescent="0.3">
      <c r="A88" s="150"/>
      <c r="B88" s="151"/>
      <c r="C88" s="152"/>
      <c r="D88" s="152"/>
      <c r="E88" s="152"/>
      <c r="F88" s="152"/>
      <c r="G88" s="176"/>
      <c r="H88" s="176"/>
      <c r="I88" s="19"/>
      <c r="J88" s="179"/>
      <c r="K88" s="179"/>
      <c r="L88" s="179"/>
      <c r="M88" s="179"/>
      <c r="N88" s="179"/>
      <c r="O88" s="179"/>
      <c r="P88" s="179"/>
      <c r="Q88" s="179"/>
    </row>
    <row r="89" spans="1:19" s="191" customFormat="1" ht="32.25" customHeight="1" thickBot="1" x14ac:dyDescent="0.3">
      <c r="A89" s="441" t="s">
        <v>173</v>
      </c>
      <c r="B89" s="473"/>
      <c r="C89" s="473"/>
      <c r="D89" s="473"/>
      <c r="E89" s="443" t="s">
        <v>8</v>
      </c>
      <c r="F89" s="443"/>
      <c r="G89" s="443"/>
      <c r="H89" s="443"/>
      <c r="I89" s="198" t="s">
        <v>123</v>
      </c>
      <c r="J89" s="443" t="s">
        <v>221</v>
      </c>
      <c r="K89" s="443"/>
      <c r="L89" s="198" t="s">
        <v>228</v>
      </c>
      <c r="M89" s="198" t="s">
        <v>229</v>
      </c>
      <c r="N89" s="198" t="s">
        <v>230</v>
      </c>
      <c r="O89" s="198" t="s">
        <v>239</v>
      </c>
      <c r="P89" s="199" t="s">
        <v>174</v>
      </c>
      <c r="Q89" s="181" t="s">
        <v>175</v>
      </c>
      <c r="R89" s="190"/>
      <c r="S89" s="190"/>
    </row>
    <row r="90" spans="1:19" s="154" customFormat="1" ht="80.25" customHeight="1" thickBot="1" x14ac:dyDescent="0.25">
      <c r="A90" s="446" t="s">
        <v>227</v>
      </c>
      <c r="B90" s="447"/>
      <c r="C90" s="447"/>
      <c r="D90" s="448"/>
      <c r="E90" s="478" t="s">
        <v>406</v>
      </c>
      <c r="F90" s="447"/>
      <c r="G90" s="447"/>
      <c r="H90" s="448"/>
      <c r="I90" s="193"/>
      <c r="J90" s="478" t="s">
        <v>217</v>
      </c>
      <c r="K90" s="448"/>
      <c r="L90" s="193" t="s">
        <v>234</v>
      </c>
      <c r="M90" s="193" t="s">
        <v>394</v>
      </c>
      <c r="N90" s="207">
        <v>1</v>
      </c>
      <c r="O90" s="195">
        <v>42857</v>
      </c>
      <c r="P90" s="196">
        <v>42947</v>
      </c>
      <c r="Q90" s="188"/>
      <c r="R90" s="10"/>
      <c r="S90" s="10"/>
    </row>
    <row r="91" spans="1:19" ht="18.75" thickBot="1" x14ac:dyDescent="0.25">
      <c r="A91" s="18"/>
      <c r="B91" s="17"/>
      <c r="C91" s="17"/>
      <c r="D91" s="17"/>
      <c r="E91" s="17"/>
      <c r="F91" s="17"/>
      <c r="G91" s="17"/>
      <c r="H91" s="17"/>
      <c r="I91" s="17"/>
      <c r="J91" s="17"/>
      <c r="K91" s="17"/>
      <c r="L91" s="17"/>
      <c r="M91" s="17"/>
      <c r="N91" s="17"/>
      <c r="O91" s="17"/>
      <c r="P91" s="16"/>
      <c r="Q91" s="16"/>
    </row>
    <row r="92" spans="1:19" ht="39.75" customHeight="1" thickBot="1" x14ac:dyDescent="0.3">
      <c r="A92" s="457" t="s">
        <v>172</v>
      </c>
      <c r="B92" s="458"/>
      <c r="C92" s="438" t="s">
        <v>180</v>
      </c>
      <c r="D92" s="439"/>
      <c r="E92" s="439"/>
      <c r="F92" s="439"/>
      <c r="G92" s="439"/>
      <c r="H92" s="439"/>
      <c r="I92" s="439"/>
      <c r="J92" s="439"/>
      <c r="K92" s="439"/>
      <c r="L92" s="439"/>
      <c r="M92" s="439"/>
      <c r="N92" s="439"/>
      <c r="O92" s="439"/>
      <c r="P92" s="440"/>
      <c r="Q92" s="178"/>
    </row>
    <row r="93" spans="1:19" s="10" customFormat="1" ht="17.25" customHeight="1" thickBot="1" x14ac:dyDescent="0.25">
      <c r="A93" s="7"/>
      <c r="B93" s="7"/>
      <c r="C93" s="7"/>
      <c r="D93" s="7"/>
      <c r="E93" s="147"/>
      <c r="F93" s="147"/>
      <c r="G93" s="147"/>
      <c r="H93" s="147"/>
      <c r="I93" s="147"/>
      <c r="J93" s="147"/>
      <c r="K93" s="147"/>
      <c r="L93" s="147"/>
      <c r="M93" s="147"/>
      <c r="N93" s="147"/>
      <c r="O93" s="147"/>
      <c r="P93" s="148"/>
      <c r="Q93" s="149"/>
    </row>
    <row r="94" spans="1:19" ht="31.5" customHeight="1" thickBot="1" x14ac:dyDescent="0.3">
      <c r="A94" s="455" t="s">
        <v>196</v>
      </c>
      <c r="B94" s="459"/>
      <c r="C94" s="460" t="s">
        <v>182</v>
      </c>
      <c r="D94" s="461"/>
      <c r="E94" s="461"/>
      <c r="F94" s="462"/>
      <c r="G94" s="463"/>
      <c r="H94" s="464"/>
      <c r="I94" s="19"/>
      <c r="J94" s="465"/>
      <c r="K94" s="465"/>
      <c r="L94" s="465"/>
      <c r="M94" s="465"/>
      <c r="N94" s="465"/>
      <c r="O94" s="465"/>
      <c r="P94" s="465"/>
      <c r="Q94" s="465"/>
    </row>
    <row r="95" spans="1:19" ht="21" customHeight="1" thickBot="1" x14ac:dyDescent="0.3">
      <c r="A95" s="150"/>
      <c r="B95" s="151"/>
      <c r="C95" s="152"/>
      <c r="D95" s="152"/>
      <c r="E95" s="152"/>
      <c r="F95" s="152"/>
      <c r="G95" s="176"/>
      <c r="H95" s="176"/>
      <c r="I95" s="19"/>
      <c r="J95" s="138"/>
      <c r="K95" s="138"/>
      <c r="L95" s="138"/>
      <c r="M95" s="138"/>
      <c r="N95" s="138"/>
      <c r="O95" s="138"/>
      <c r="P95" s="138"/>
      <c r="Q95" s="138"/>
    </row>
    <row r="96" spans="1:19" s="25" customFormat="1" ht="32.25" customHeight="1" thickBot="1" x14ac:dyDescent="0.3">
      <c r="A96" s="441" t="s">
        <v>173</v>
      </c>
      <c r="B96" s="442"/>
      <c r="C96" s="442"/>
      <c r="D96" s="442"/>
      <c r="E96" s="443" t="s">
        <v>8</v>
      </c>
      <c r="F96" s="443"/>
      <c r="G96" s="443"/>
      <c r="H96" s="443"/>
      <c r="I96" s="198" t="s">
        <v>123</v>
      </c>
      <c r="J96" s="443" t="s">
        <v>221</v>
      </c>
      <c r="K96" s="443"/>
      <c r="L96" s="198" t="s">
        <v>228</v>
      </c>
      <c r="M96" s="198" t="s">
        <v>229</v>
      </c>
      <c r="N96" s="198" t="s">
        <v>230</v>
      </c>
      <c r="O96" s="198" t="s">
        <v>239</v>
      </c>
      <c r="P96" s="198" t="s">
        <v>174</v>
      </c>
      <c r="Q96" s="155" t="s">
        <v>175</v>
      </c>
      <c r="R96" s="171"/>
      <c r="S96" s="171"/>
    </row>
    <row r="97" spans="1:19" s="154" customFormat="1" ht="80.25" customHeight="1" x14ac:dyDescent="0.2">
      <c r="A97" s="427" t="s">
        <v>308</v>
      </c>
      <c r="B97" s="468"/>
      <c r="C97" s="468"/>
      <c r="D97" s="468"/>
      <c r="E97" s="429" t="s">
        <v>386</v>
      </c>
      <c r="F97" s="429"/>
      <c r="G97" s="429"/>
      <c r="H97" s="429"/>
      <c r="I97" s="200"/>
      <c r="J97" s="429" t="s">
        <v>217</v>
      </c>
      <c r="K97" s="429"/>
      <c r="L97" s="200" t="s">
        <v>309</v>
      </c>
      <c r="M97" s="200" t="s">
        <v>310</v>
      </c>
      <c r="N97" s="205">
        <v>1</v>
      </c>
      <c r="O97" s="202">
        <v>42887</v>
      </c>
      <c r="P97" s="203">
        <v>42916</v>
      </c>
      <c r="Q97" s="188"/>
      <c r="R97" s="10"/>
      <c r="S97" s="10"/>
    </row>
    <row r="98" spans="1:19" s="10" customFormat="1" ht="291.75" customHeight="1" thickBot="1" x14ac:dyDescent="0.25">
      <c r="A98" s="430" t="s">
        <v>273</v>
      </c>
      <c r="B98" s="431"/>
      <c r="C98" s="431"/>
      <c r="D98" s="431"/>
      <c r="E98" s="432" t="s">
        <v>311</v>
      </c>
      <c r="F98" s="432"/>
      <c r="G98" s="432"/>
      <c r="H98" s="432"/>
      <c r="I98" s="177"/>
      <c r="J98" s="432" t="s">
        <v>381</v>
      </c>
      <c r="K98" s="432"/>
      <c r="L98" s="177" t="s">
        <v>274</v>
      </c>
      <c r="M98" s="177" t="s">
        <v>275</v>
      </c>
      <c r="N98" s="63">
        <v>1</v>
      </c>
      <c r="O98" s="167">
        <v>42737</v>
      </c>
      <c r="P98" s="169">
        <v>43069</v>
      </c>
      <c r="Q98" s="168"/>
    </row>
    <row r="99" spans="1:19" s="10" customFormat="1" ht="90" customHeight="1" thickBot="1" x14ac:dyDescent="0.25">
      <c r="A99" s="450" t="s">
        <v>387</v>
      </c>
      <c r="B99" s="451"/>
      <c r="C99" s="451"/>
      <c r="D99" s="451"/>
      <c r="E99" s="452" t="s">
        <v>327</v>
      </c>
      <c r="F99" s="452"/>
      <c r="G99" s="452"/>
      <c r="H99" s="452"/>
      <c r="I99" s="173" t="s">
        <v>219</v>
      </c>
      <c r="J99" s="452" t="s">
        <v>219</v>
      </c>
      <c r="K99" s="452"/>
      <c r="L99" s="173" t="s">
        <v>315</v>
      </c>
      <c r="M99" s="173" t="s">
        <v>243</v>
      </c>
      <c r="N99" s="70">
        <v>1</v>
      </c>
      <c r="O99" s="157">
        <v>42737</v>
      </c>
      <c r="P99" s="158">
        <v>43098</v>
      </c>
      <c r="Q99" s="168"/>
    </row>
    <row r="100" spans="1:19" ht="13.5" customHeight="1" thickBot="1" x14ac:dyDescent="0.3">
      <c r="A100" s="175"/>
      <c r="B100" s="176"/>
      <c r="C100" s="153"/>
      <c r="D100" s="153"/>
      <c r="E100" s="153"/>
      <c r="F100" s="153"/>
      <c r="G100" s="176"/>
      <c r="H100" s="176"/>
      <c r="I100" s="19"/>
      <c r="J100" s="179"/>
      <c r="K100" s="179"/>
      <c r="L100" s="179"/>
      <c r="M100" s="179"/>
      <c r="N100" s="179"/>
      <c r="O100" s="179"/>
      <c r="P100" s="179"/>
      <c r="Q100" s="179"/>
    </row>
    <row r="101" spans="1:19" ht="33.75" customHeight="1" thickBot="1" x14ac:dyDescent="0.3">
      <c r="A101" s="455" t="s">
        <v>197</v>
      </c>
      <c r="B101" s="459"/>
      <c r="C101" s="460" t="s">
        <v>183</v>
      </c>
      <c r="D101" s="461"/>
      <c r="E101" s="461"/>
      <c r="F101" s="462"/>
      <c r="G101" s="463"/>
      <c r="H101" s="464"/>
      <c r="I101" s="19"/>
      <c r="J101" s="472"/>
      <c r="K101" s="472"/>
      <c r="L101" s="472"/>
      <c r="M101" s="472"/>
      <c r="N101" s="472"/>
      <c r="O101" s="472"/>
      <c r="P101" s="472"/>
      <c r="Q101" s="472"/>
    </row>
    <row r="102" spans="1:19" ht="13.5" customHeight="1" thickBot="1" x14ac:dyDescent="0.3">
      <c r="A102" s="150"/>
      <c r="B102" s="151"/>
      <c r="C102" s="152"/>
      <c r="D102" s="152"/>
      <c r="E102" s="152"/>
      <c r="F102" s="152"/>
      <c r="G102" s="176"/>
      <c r="H102" s="176"/>
      <c r="I102" s="19"/>
      <c r="J102" s="179"/>
      <c r="K102" s="179"/>
      <c r="L102" s="179"/>
      <c r="M102" s="179"/>
      <c r="N102" s="179"/>
      <c r="O102" s="179"/>
      <c r="P102" s="179"/>
      <c r="Q102" s="179"/>
    </row>
    <row r="103" spans="1:19" s="25" customFormat="1" ht="32.25" customHeight="1" x14ac:dyDescent="0.25">
      <c r="A103" s="479" t="s">
        <v>173</v>
      </c>
      <c r="B103" s="480"/>
      <c r="C103" s="480"/>
      <c r="D103" s="480"/>
      <c r="E103" s="481" t="s">
        <v>8</v>
      </c>
      <c r="F103" s="481"/>
      <c r="G103" s="481"/>
      <c r="H103" s="481"/>
      <c r="I103" s="174" t="s">
        <v>123</v>
      </c>
      <c r="J103" s="481" t="s">
        <v>221</v>
      </c>
      <c r="K103" s="481"/>
      <c r="L103" s="174" t="s">
        <v>228</v>
      </c>
      <c r="M103" s="174" t="s">
        <v>229</v>
      </c>
      <c r="N103" s="174" t="s">
        <v>230</v>
      </c>
      <c r="O103" s="174" t="s">
        <v>239</v>
      </c>
      <c r="P103" s="155" t="s">
        <v>174</v>
      </c>
      <c r="Q103" s="181" t="s">
        <v>175</v>
      </c>
      <c r="R103" s="171"/>
      <c r="S103" s="171"/>
    </row>
    <row r="104" spans="1:19" s="10" customFormat="1" ht="111" customHeight="1" thickBot="1" x14ac:dyDescent="0.25">
      <c r="A104" s="450" t="s">
        <v>235</v>
      </c>
      <c r="B104" s="451"/>
      <c r="C104" s="451"/>
      <c r="D104" s="451"/>
      <c r="E104" s="452" t="s">
        <v>236</v>
      </c>
      <c r="F104" s="452"/>
      <c r="G104" s="452"/>
      <c r="H104" s="452"/>
      <c r="I104" s="173"/>
      <c r="J104" s="452" t="s">
        <v>217</v>
      </c>
      <c r="K104" s="452"/>
      <c r="L104" s="173" t="s">
        <v>382</v>
      </c>
      <c r="M104" s="173" t="s">
        <v>351</v>
      </c>
      <c r="N104" s="70">
        <v>1</v>
      </c>
      <c r="O104" s="157">
        <v>42737</v>
      </c>
      <c r="P104" s="158">
        <v>43099</v>
      </c>
      <c r="Q104" s="168"/>
    </row>
    <row r="105" spans="1:19" ht="13.5" customHeight="1" thickBot="1" x14ac:dyDescent="0.3">
      <c r="A105" s="175"/>
      <c r="B105" s="176"/>
      <c r="C105" s="153"/>
      <c r="D105" s="153"/>
      <c r="E105" s="153"/>
      <c r="F105" s="153"/>
      <c r="G105" s="176"/>
      <c r="H105" s="176"/>
      <c r="I105" s="19"/>
      <c r="J105" s="138"/>
      <c r="K105" s="138"/>
      <c r="L105" s="138"/>
      <c r="M105" s="138"/>
      <c r="N105" s="138"/>
      <c r="O105" s="138"/>
      <c r="P105" s="138"/>
      <c r="Q105" s="138"/>
    </row>
    <row r="106" spans="1:19" ht="35.25" customHeight="1" thickBot="1" x14ac:dyDescent="0.3">
      <c r="A106" s="455" t="s">
        <v>198</v>
      </c>
      <c r="B106" s="459"/>
      <c r="C106" s="460" t="s">
        <v>211</v>
      </c>
      <c r="D106" s="461"/>
      <c r="E106" s="461"/>
      <c r="F106" s="462"/>
      <c r="G106" s="463"/>
      <c r="H106" s="464"/>
      <c r="I106" s="19"/>
      <c r="J106" s="465"/>
      <c r="K106" s="465"/>
      <c r="L106" s="465"/>
      <c r="M106" s="465"/>
      <c r="N106" s="465"/>
      <c r="O106" s="465"/>
      <c r="P106" s="465"/>
      <c r="Q106" s="465"/>
    </row>
    <row r="107" spans="1:19" ht="13.5" customHeight="1" thickBot="1" x14ac:dyDescent="0.3">
      <c r="A107" s="150"/>
      <c r="B107" s="151"/>
      <c r="C107" s="152"/>
      <c r="D107" s="152"/>
      <c r="E107" s="152"/>
      <c r="F107" s="152"/>
      <c r="G107" s="176"/>
      <c r="H107" s="176"/>
      <c r="I107" s="19"/>
      <c r="J107" s="138"/>
      <c r="K107" s="138"/>
      <c r="L107" s="138"/>
      <c r="M107" s="138"/>
      <c r="N107" s="138"/>
      <c r="O107" s="138"/>
      <c r="P107" s="138"/>
      <c r="Q107" s="138"/>
    </row>
    <row r="108" spans="1:19" s="25" customFormat="1" ht="32.25" customHeight="1" thickBot="1" x14ac:dyDescent="0.3">
      <c r="A108" s="441" t="s">
        <v>173</v>
      </c>
      <c r="B108" s="442"/>
      <c r="C108" s="442"/>
      <c r="D108" s="442"/>
      <c r="E108" s="443" t="s">
        <v>8</v>
      </c>
      <c r="F108" s="443"/>
      <c r="G108" s="443"/>
      <c r="H108" s="443"/>
      <c r="I108" s="198" t="s">
        <v>123</v>
      </c>
      <c r="J108" s="443" t="s">
        <v>221</v>
      </c>
      <c r="K108" s="443"/>
      <c r="L108" s="198" t="s">
        <v>228</v>
      </c>
      <c r="M108" s="198" t="s">
        <v>233</v>
      </c>
      <c r="N108" s="198" t="s">
        <v>230</v>
      </c>
      <c r="O108" s="198" t="s">
        <v>239</v>
      </c>
      <c r="P108" s="199" t="s">
        <v>174</v>
      </c>
      <c r="Q108" s="181" t="s">
        <v>175</v>
      </c>
      <c r="R108" s="171"/>
      <c r="S108" s="171"/>
    </row>
    <row r="109" spans="1:19" s="10" customFormat="1" ht="144.75" customHeight="1" thickBot="1" x14ac:dyDescent="0.25">
      <c r="A109" s="427" t="s">
        <v>261</v>
      </c>
      <c r="B109" s="428"/>
      <c r="C109" s="428"/>
      <c r="D109" s="428"/>
      <c r="E109" s="429" t="s">
        <v>262</v>
      </c>
      <c r="F109" s="429"/>
      <c r="G109" s="429"/>
      <c r="H109" s="429"/>
      <c r="I109" s="200"/>
      <c r="J109" s="429" t="s">
        <v>388</v>
      </c>
      <c r="K109" s="429"/>
      <c r="L109" s="200" t="s">
        <v>263</v>
      </c>
      <c r="M109" s="200" t="s">
        <v>264</v>
      </c>
      <c r="N109" s="201" t="s">
        <v>237</v>
      </c>
      <c r="O109" s="202">
        <v>42767</v>
      </c>
      <c r="P109" s="203">
        <v>42977</v>
      </c>
      <c r="Q109" s="168"/>
    </row>
    <row r="110" spans="1:19" s="10" customFormat="1" ht="115.5" customHeight="1" thickBot="1" x14ac:dyDescent="0.25">
      <c r="A110" s="450" t="s">
        <v>265</v>
      </c>
      <c r="B110" s="451"/>
      <c r="C110" s="451"/>
      <c r="D110" s="451"/>
      <c r="E110" s="452" t="s">
        <v>220</v>
      </c>
      <c r="F110" s="452"/>
      <c r="G110" s="452"/>
      <c r="H110" s="452"/>
      <c r="I110" s="173"/>
      <c r="J110" s="452" t="s">
        <v>389</v>
      </c>
      <c r="K110" s="452"/>
      <c r="L110" s="173" t="s">
        <v>266</v>
      </c>
      <c r="M110" s="173" t="s">
        <v>280</v>
      </c>
      <c r="N110" s="70">
        <v>1</v>
      </c>
      <c r="O110" s="157">
        <v>42767</v>
      </c>
      <c r="P110" s="158">
        <v>42977</v>
      </c>
      <c r="Q110" s="168"/>
    </row>
    <row r="111" spans="1:19" ht="13.5" customHeight="1" thickBot="1" x14ac:dyDescent="0.3">
      <c r="A111" s="175"/>
      <c r="B111" s="176"/>
      <c r="C111" s="153"/>
      <c r="D111" s="153"/>
      <c r="E111" s="153"/>
      <c r="F111" s="153"/>
      <c r="G111" s="176"/>
      <c r="H111" s="176"/>
      <c r="I111" s="19"/>
      <c r="J111" s="138"/>
      <c r="K111" s="138"/>
      <c r="L111" s="138"/>
      <c r="M111" s="138"/>
      <c r="N111" s="138"/>
      <c r="O111" s="138"/>
      <c r="P111" s="138"/>
      <c r="Q111" s="138"/>
    </row>
    <row r="112" spans="1:19" s="25" customFormat="1" ht="32.25" customHeight="1" thickBot="1" x14ac:dyDescent="0.3">
      <c r="A112" s="441" t="s">
        <v>173</v>
      </c>
      <c r="B112" s="442"/>
      <c r="C112" s="442"/>
      <c r="D112" s="442"/>
      <c r="E112" s="443" t="s">
        <v>8</v>
      </c>
      <c r="F112" s="443"/>
      <c r="G112" s="443"/>
      <c r="H112" s="443"/>
      <c r="I112" s="198" t="s">
        <v>123</v>
      </c>
      <c r="J112" s="443" t="s">
        <v>221</v>
      </c>
      <c r="K112" s="443"/>
      <c r="L112" s="198" t="s">
        <v>228</v>
      </c>
      <c r="M112" s="198" t="s">
        <v>233</v>
      </c>
      <c r="N112" s="198" t="s">
        <v>230</v>
      </c>
      <c r="O112" s="198" t="s">
        <v>239</v>
      </c>
      <c r="P112" s="199" t="s">
        <v>174</v>
      </c>
      <c r="Q112" s="181" t="s">
        <v>175</v>
      </c>
      <c r="R112" s="171"/>
      <c r="S112" s="171"/>
    </row>
    <row r="113" spans="1:19" s="10" customFormat="1" ht="156" customHeight="1" thickBot="1" x14ac:dyDescent="0.25">
      <c r="A113" s="427" t="s">
        <v>214</v>
      </c>
      <c r="B113" s="429"/>
      <c r="C113" s="429"/>
      <c r="D113" s="429"/>
      <c r="E113" s="429" t="s">
        <v>267</v>
      </c>
      <c r="F113" s="429"/>
      <c r="G113" s="429"/>
      <c r="H113" s="429"/>
      <c r="I113" s="200"/>
      <c r="J113" s="429" t="s">
        <v>222</v>
      </c>
      <c r="K113" s="429"/>
      <c r="L113" s="200" t="s">
        <v>268</v>
      </c>
      <c r="M113" s="200" t="s">
        <v>269</v>
      </c>
      <c r="N113" s="201" t="s">
        <v>238</v>
      </c>
      <c r="O113" s="202">
        <v>42826</v>
      </c>
      <c r="P113" s="203">
        <v>42977</v>
      </c>
      <c r="Q113" s="168"/>
    </row>
    <row r="114" spans="1:19" s="10" customFormat="1" ht="141" customHeight="1" thickBot="1" x14ac:dyDescent="0.25">
      <c r="A114" s="430" t="s">
        <v>408</v>
      </c>
      <c r="B114" s="432"/>
      <c r="C114" s="432"/>
      <c r="D114" s="432"/>
      <c r="E114" s="432" t="s">
        <v>270</v>
      </c>
      <c r="F114" s="432"/>
      <c r="G114" s="432"/>
      <c r="H114" s="432"/>
      <c r="I114" s="177"/>
      <c r="J114" s="432" t="s">
        <v>410</v>
      </c>
      <c r="K114" s="432"/>
      <c r="L114" s="177" t="s">
        <v>281</v>
      </c>
      <c r="M114" s="177" t="s">
        <v>271</v>
      </c>
      <c r="N114" s="63">
        <v>1</v>
      </c>
      <c r="O114" s="167">
        <v>42887</v>
      </c>
      <c r="P114" s="169">
        <v>42977</v>
      </c>
      <c r="Q114" s="168"/>
    </row>
    <row r="115" spans="1:19" s="10" customFormat="1" ht="268.5" customHeight="1" thickBot="1" x14ac:dyDescent="0.25">
      <c r="A115" s="450" t="s">
        <v>276</v>
      </c>
      <c r="B115" s="451"/>
      <c r="C115" s="451"/>
      <c r="D115" s="451"/>
      <c r="E115" s="452" t="s">
        <v>314</v>
      </c>
      <c r="F115" s="452"/>
      <c r="G115" s="452"/>
      <c r="H115" s="452"/>
      <c r="I115" s="173"/>
      <c r="J115" s="452" t="s">
        <v>279</v>
      </c>
      <c r="K115" s="452"/>
      <c r="L115" s="173" t="s">
        <v>277</v>
      </c>
      <c r="M115" s="173" t="s">
        <v>278</v>
      </c>
      <c r="N115" s="70">
        <v>1</v>
      </c>
      <c r="O115" s="157">
        <v>42767</v>
      </c>
      <c r="P115" s="158">
        <v>42947</v>
      </c>
      <c r="Q115" s="168"/>
    </row>
    <row r="116" spans="1:19" ht="13.5" customHeight="1" thickBot="1" x14ac:dyDescent="0.3">
      <c r="A116" s="175"/>
      <c r="B116" s="176"/>
      <c r="C116" s="153"/>
      <c r="D116" s="153"/>
      <c r="E116" s="153"/>
      <c r="F116" s="153"/>
      <c r="G116" s="176"/>
      <c r="H116" s="176"/>
      <c r="I116" s="19"/>
      <c r="J116" s="138"/>
      <c r="K116" s="138"/>
      <c r="L116" s="138"/>
      <c r="M116" s="138"/>
      <c r="N116" s="138"/>
      <c r="O116" s="138"/>
      <c r="P116" s="138"/>
      <c r="Q116" s="138"/>
    </row>
    <row r="117" spans="1:19" ht="35.25" customHeight="1" thickBot="1" x14ac:dyDescent="0.3">
      <c r="A117" s="455" t="s">
        <v>199</v>
      </c>
      <c r="B117" s="459"/>
      <c r="C117" s="460" t="s">
        <v>184</v>
      </c>
      <c r="D117" s="461"/>
      <c r="E117" s="461"/>
      <c r="F117" s="462"/>
      <c r="G117" s="463"/>
      <c r="H117" s="464"/>
      <c r="I117" s="19"/>
      <c r="J117" s="465"/>
      <c r="K117" s="465"/>
      <c r="L117" s="465"/>
      <c r="M117" s="465"/>
      <c r="N117" s="465"/>
      <c r="O117" s="465"/>
      <c r="P117" s="465"/>
      <c r="Q117" s="465"/>
    </row>
    <row r="118" spans="1:19" ht="13.5" customHeight="1" thickBot="1" x14ac:dyDescent="0.3">
      <c r="A118" s="150"/>
      <c r="B118" s="151"/>
      <c r="C118" s="152"/>
      <c r="D118" s="152"/>
      <c r="E118" s="152"/>
      <c r="F118" s="152"/>
      <c r="G118" s="176"/>
      <c r="H118" s="176"/>
      <c r="I118" s="19"/>
      <c r="J118" s="138"/>
      <c r="K118" s="138"/>
      <c r="L118" s="138"/>
      <c r="M118" s="138"/>
      <c r="N118" s="138"/>
      <c r="O118" s="138"/>
      <c r="P118" s="138"/>
      <c r="Q118" s="138"/>
    </row>
    <row r="119" spans="1:19" s="25" customFormat="1" ht="32.25" customHeight="1" thickBot="1" x14ac:dyDescent="0.3">
      <c r="A119" s="441" t="s">
        <v>173</v>
      </c>
      <c r="B119" s="442"/>
      <c r="C119" s="442"/>
      <c r="D119" s="442"/>
      <c r="E119" s="443" t="s">
        <v>8</v>
      </c>
      <c r="F119" s="443"/>
      <c r="G119" s="443"/>
      <c r="H119" s="443"/>
      <c r="I119" s="198" t="s">
        <v>123</v>
      </c>
      <c r="J119" s="443" t="s">
        <v>221</v>
      </c>
      <c r="K119" s="443"/>
      <c r="L119" s="198" t="s">
        <v>228</v>
      </c>
      <c r="M119" s="198" t="s">
        <v>233</v>
      </c>
      <c r="N119" s="198" t="s">
        <v>230</v>
      </c>
      <c r="O119" s="198" t="s">
        <v>239</v>
      </c>
      <c r="P119" s="199" t="s">
        <v>174</v>
      </c>
      <c r="Q119" s="181" t="s">
        <v>175</v>
      </c>
      <c r="R119" s="171"/>
      <c r="S119" s="171"/>
    </row>
    <row r="120" spans="1:19" s="10" customFormat="1" ht="197.25" customHeight="1" thickBot="1" x14ac:dyDescent="0.25">
      <c r="A120" s="466" t="s">
        <v>396</v>
      </c>
      <c r="B120" s="467"/>
      <c r="C120" s="467"/>
      <c r="D120" s="467"/>
      <c r="E120" s="449" t="s">
        <v>397</v>
      </c>
      <c r="F120" s="449"/>
      <c r="G120" s="449"/>
      <c r="H120" s="449"/>
      <c r="I120" s="193"/>
      <c r="J120" s="449" t="s">
        <v>217</v>
      </c>
      <c r="K120" s="449"/>
      <c r="L120" s="193" t="s">
        <v>403</v>
      </c>
      <c r="M120" s="193" t="s">
        <v>404</v>
      </c>
      <c r="N120" s="207">
        <v>1</v>
      </c>
      <c r="O120" s="195">
        <v>42737</v>
      </c>
      <c r="P120" s="196">
        <v>43098</v>
      </c>
      <c r="Q120" s="168"/>
    </row>
    <row r="121" spans="1:19" ht="13.5" customHeight="1" thickBot="1" x14ac:dyDescent="0.3">
      <c r="A121" s="175"/>
      <c r="B121" s="176"/>
      <c r="C121" s="153"/>
      <c r="D121" s="153"/>
      <c r="E121" s="153"/>
      <c r="F121" s="153"/>
      <c r="G121" s="176"/>
      <c r="H121" s="176"/>
      <c r="I121" s="19"/>
      <c r="J121" s="179"/>
      <c r="K121" s="179"/>
      <c r="L121" s="179"/>
      <c r="M121" s="179"/>
      <c r="N121" s="179"/>
      <c r="O121" s="179"/>
      <c r="P121" s="179"/>
      <c r="Q121" s="179"/>
    </row>
    <row r="122" spans="1:19" ht="35.25" customHeight="1" thickBot="1" x14ac:dyDescent="0.3">
      <c r="A122" s="455" t="s">
        <v>200</v>
      </c>
      <c r="B122" s="459"/>
      <c r="C122" s="460" t="s">
        <v>185</v>
      </c>
      <c r="D122" s="461"/>
      <c r="E122" s="461"/>
      <c r="F122" s="462"/>
      <c r="G122" s="463"/>
      <c r="H122" s="464"/>
      <c r="I122" s="19"/>
      <c r="J122" s="472"/>
      <c r="K122" s="472"/>
      <c r="L122" s="472"/>
      <c r="M122" s="472"/>
      <c r="N122" s="472"/>
      <c r="O122" s="472"/>
      <c r="P122" s="472"/>
      <c r="Q122" s="472"/>
    </row>
    <row r="123" spans="1:19" ht="13.5" customHeight="1" thickBot="1" x14ac:dyDescent="0.3">
      <c r="A123" s="150"/>
      <c r="B123" s="151"/>
      <c r="C123" s="152"/>
      <c r="D123" s="152"/>
      <c r="E123" s="152"/>
      <c r="F123" s="152"/>
      <c r="G123" s="176"/>
      <c r="H123" s="176"/>
      <c r="I123" s="19"/>
      <c r="J123" s="179"/>
      <c r="K123" s="179"/>
      <c r="L123" s="179"/>
      <c r="M123" s="179"/>
      <c r="N123" s="179"/>
      <c r="O123" s="179"/>
      <c r="P123" s="179"/>
      <c r="Q123" s="179"/>
    </row>
    <row r="124" spans="1:19" s="25" customFormat="1" ht="32.25" customHeight="1" thickBot="1" x14ac:dyDescent="0.3">
      <c r="A124" s="441" t="s">
        <v>173</v>
      </c>
      <c r="B124" s="442"/>
      <c r="C124" s="442"/>
      <c r="D124" s="442"/>
      <c r="E124" s="443" t="s">
        <v>8</v>
      </c>
      <c r="F124" s="443"/>
      <c r="G124" s="443"/>
      <c r="H124" s="443"/>
      <c r="I124" s="198" t="s">
        <v>123</v>
      </c>
      <c r="J124" s="443" t="s">
        <v>221</v>
      </c>
      <c r="K124" s="443"/>
      <c r="L124" s="198" t="s">
        <v>228</v>
      </c>
      <c r="M124" s="198" t="s">
        <v>233</v>
      </c>
      <c r="N124" s="198" t="s">
        <v>230</v>
      </c>
      <c r="O124" s="198" t="s">
        <v>239</v>
      </c>
      <c r="P124" s="199" t="s">
        <v>174</v>
      </c>
      <c r="Q124" s="192" t="s">
        <v>175</v>
      </c>
      <c r="R124" s="171"/>
      <c r="S124" s="171"/>
    </row>
    <row r="125" spans="1:19" s="10" customFormat="1" ht="97.5" customHeight="1" thickBot="1" x14ac:dyDescent="0.25">
      <c r="A125" s="446" t="s">
        <v>356</v>
      </c>
      <c r="B125" s="447"/>
      <c r="C125" s="447"/>
      <c r="D125" s="448"/>
      <c r="E125" s="478" t="s">
        <v>407</v>
      </c>
      <c r="F125" s="447"/>
      <c r="G125" s="447"/>
      <c r="H125" s="448"/>
      <c r="I125" s="193"/>
      <c r="J125" s="478" t="s">
        <v>217</v>
      </c>
      <c r="K125" s="448"/>
      <c r="L125" s="193" t="s">
        <v>312</v>
      </c>
      <c r="M125" s="193" t="s">
        <v>313</v>
      </c>
      <c r="N125" s="207">
        <v>1</v>
      </c>
      <c r="O125" s="195">
        <v>42795</v>
      </c>
      <c r="P125" s="196">
        <v>43098</v>
      </c>
      <c r="Q125" s="168"/>
    </row>
    <row r="126" spans="1:19" ht="18" customHeight="1" thickBot="1" x14ac:dyDescent="0.3">
      <c r="A126" s="175"/>
      <c r="B126" s="176"/>
      <c r="C126" s="153"/>
      <c r="D126" s="153"/>
      <c r="E126" s="153"/>
      <c r="F126" s="153"/>
      <c r="G126" s="176"/>
      <c r="H126" s="176"/>
      <c r="I126" s="19"/>
      <c r="J126" s="138"/>
      <c r="K126" s="138"/>
      <c r="L126" s="138"/>
      <c r="M126" s="138"/>
      <c r="N126" s="138"/>
      <c r="O126" s="138"/>
      <c r="P126" s="138"/>
      <c r="Q126" s="138"/>
    </row>
    <row r="127" spans="1:19" ht="39.75" customHeight="1" thickBot="1" x14ac:dyDescent="0.3">
      <c r="A127" s="457" t="s">
        <v>172</v>
      </c>
      <c r="B127" s="458"/>
      <c r="C127" s="438" t="s">
        <v>181</v>
      </c>
      <c r="D127" s="439"/>
      <c r="E127" s="439"/>
      <c r="F127" s="439"/>
      <c r="G127" s="439"/>
      <c r="H127" s="439"/>
      <c r="I127" s="439"/>
      <c r="J127" s="439"/>
      <c r="K127" s="439"/>
      <c r="L127" s="439"/>
      <c r="M127" s="439"/>
      <c r="N127" s="439"/>
      <c r="O127" s="439"/>
      <c r="P127" s="440"/>
      <c r="Q127" s="178"/>
    </row>
    <row r="128" spans="1:19" ht="18.75" thickBot="1" x14ac:dyDescent="0.25"/>
    <row r="129" spans="1:19" s="25" customFormat="1" ht="32.25" customHeight="1" thickBot="1" x14ac:dyDescent="0.3">
      <c r="A129" s="441" t="s">
        <v>173</v>
      </c>
      <c r="B129" s="442"/>
      <c r="C129" s="442"/>
      <c r="D129" s="442"/>
      <c r="E129" s="443" t="s">
        <v>8</v>
      </c>
      <c r="F129" s="443"/>
      <c r="G129" s="443"/>
      <c r="H129" s="443"/>
      <c r="I129" s="198" t="s">
        <v>123</v>
      </c>
      <c r="J129" s="443" t="s">
        <v>221</v>
      </c>
      <c r="K129" s="443"/>
      <c r="L129" s="198" t="s">
        <v>228</v>
      </c>
      <c r="M129" s="198" t="s">
        <v>233</v>
      </c>
      <c r="N129" s="198" t="s">
        <v>230</v>
      </c>
      <c r="O129" s="198" t="s">
        <v>239</v>
      </c>
      <c r="P129" s="199" t="s">
        <v>174</v>
      </c>
      <c r="Q129" s="181" t="s">
        <v>175</v>
      </c>
      <c r="R129" s="171"/>
      <c r="S129" s="171"/>
    </row>
    <row r="130" spans="1:19" s="10" customFormat="1" ht="148.5" customHeight="1" thickBot="1" x14ac:dyDescent="0.25">
      <c r="A130" s="427" t="s">
        <v>79</v>
      </c>
      <c r="B130" s="428"/>
      <c r="C130" s="428"/>
      <c r="D130" s="428"/>
      <c r="E130" s="429" t="s">
        <v>319</v>
      </c>
      <c r="F130" s="429"/>
      <c r="G130" s="429"/>
      <c r="H130" s="429"/>
      <c r="I130" s="200" t="s">
        <v>215</v>
      </c>
      <c r="J130" s="429" t="s">
        <v>215</v>
      </c>
      <c r="K130" s="429"/>
      <c r="L130" s="200" t="s">
        <v>322</v>
      </c>
      <c r="M130" s="200" t="s">
        <v>323</v>
      </c>
      <c r="N130" s="201">
        <v>1</v>
      </c>
      <c r="O130" s="202">
        <v>42917</v>
      </c>
      <c r="P130" s="203">
        <v>43008</v>
      </c>
      <c r="Q130" s="168"/>
    </row>
    <row r="131" spans="1:19" s="10" customFormat="1" ht="127.5" customHeight="1" thickBot="1" x14ac:dyDescent="0.25">
      <c r="A131" s="430" t="s">
        <v>395</v>
      </c>
      <c r="B131" s="431"/>
      <c r="C131" s="431"/>
      <c r="D131" s="431"/>
      <c r="E131" s="432" t="s">
        <v>320</v>
      </c>
      <c r="F131" s="432"/>
      <c r="G131" s="432"/>
      <c r="H131" s="432"/>
      <c r="I131" s="177" t="s">
        <v>215</v>
      </c>
      <c r="J131" s="432" t="s">
        <v>215</v>
      </c>
      <c r="K131" s="432"/>
      <c r="L131" s="177" t="s">
        <v>324</v>
      </c>
      <c r="M131" s="177" t="s">
        <v>405</v>
      </c>
      <c r="N131" s="63">
        <v>1</v>
      </c>
      <c r="O131" s="167">
        <v>42917</v>
      </c>
      <c r="P131" s="169">
        <v>43008</v>
      </c>
      <c r="Q131" s="168"/>
    </row>
    <row r="132" spans="1:19" s="10" customFormat="1" ht="183" customHeight="1" thickBot="1" x14ac:dyDescent="0.25">
      <c r="A132" s="450" t="s">
        <v>321</v>
      </c>
      <c r="B132" s="451"/>
      <c r="C132" s="451"/>
      <c r="D132" s="451"/>
      <c r="E132" s="452" t="s">
        <v>352</v>
      </c>
      <c r="F132" s="452"/>
      <c r="G132" s="452"/>
      <c r="H132" s="452"/>
      <c r="I132" s="173" t="s">
        <v>215</v>
      </c>
      <c r="J132" s="452" t="s">
        <v>215</v>
      </c>
      <c r="K132" s="452"/>
      <c r="L132" s="173" t="s">
        <v>325</v>
      </c>
      <c r="M132" s="173" t="s">
        <v>326</v>
      </c>
      <c r="N132" s="70">
        <v>1</v>
      </c>
      <c r="O132" s="157">
        <v>42737</v>
      </c>
      <c r="P132" s="158">
        <v>43098</v>
      </c>
      <c r="Q132" s="168"/>
    </row>
    <row r="134" spans="1:19" ht="18.75" thickBot="1" x14ac:dyDescent="0.25"/>
    <row r="135" spans="1:19" s="10" customFormat="1" ht="59.25" customHeight="1" thickBot="1" x14ac:dyDescent="0.25">
      <c r="A135" s="482" t="s">
        <v>353</v>
      </c>
      <c r="B135" s="483"/>
      <c r="C135" s="483"/>
      <c r="D135" s="483"/>
      <c r="E135" s="483"/>
      <c r="F135" s="483"/>
      <c r="G135" s="483"/>
      <c r="H135" s="483"/>
      <c r="I135" s="483"/>
      <c r="J135" s="483"/>
      <c r="K135" s="483"/>
      <c r="L135" s="483"/>
      <c r="M135" s="483"/>
      <c r="N135" s="483"/>
      <c r="O135" s="483"/>
      <c r="P135" s="484"/>
      <c r="Q135" s="166"/>
    </row>
  </sheetData>
  <mergeCells count="268">
    <mergeCell ref="A132:D132"/>
    <mergeCell ref="E132:H132"/>
    <mergeCell ref="J132:K132"/>
    <mergeCell ref="A135:P135"/>
    <mergeCell ref="A130:D130"/>
    <mergeCell ref="E130:H130"/>
    <mergeCell ref="J130:K130"/>
    <mergeCell ref="A131:D131"/>
    <mergeCell ref="E131:H131"/>
    <mergeCell ref="J131:K131"/>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87:B87"/>
    <mergeCell ref="C87:F87"/>
    <mergeCell ref="G87:H87"/>
    <mergeCell ref="J87:Q87"/>
    <mergeCell ref="A89:D89"/>
    <mergeCell ref="E89:H89"/>
    <mergeCell ref="J89:K89"/>
    <mergeCell ref="A84:D84"/>
    <mergeCell ref="E84:H84"/>
    <mergeCell ref="J84:K84"/>
    <mergeCell ref="A85:D85"/>
    <mergeCell ref="E85:H85"/>
    <mergeCell ref="J85:K85"/>
    <mergeCell ref="A82:D82"/>
    <mergeCell ref="E82:H82"/>
    <mergeCell ref="J82:K82"/>
    <mergeCell ref="A83:D83"/>
    <mergeCell ref="E83:H83"/>
    <mergeCell ref="J83:K83"/>
    <mergeCell ref="A78:D78"/>
    <mergeCell ref="E78:H78"/>
    <mergeCell ref="J78:K78"/>
    <mergeCell ref="A80:B80"/>
    <mergeCell ref="C80:F80"/>
    <mergeCell ref="G80:H80"/>
    <mergeCell ref="J80:Q80"/>
    <mergeCell ref="A76:D76"/>
    <mergeCell ref="E76:H76"/>
    <mergeCell ref="J76:K76"/>
    <mergeCell ref="A77:D77"/>
    <mergeCell ref="E77:H77"/>
    <mergeCell ref="J77:K77"/>
    <mergeCell ref="A72:D72"/>
    <mergeCell ref="E72:H72"/>
    <mergeCell ref="J72:K72"/>
    <mergeCell ref="A74:B74"/>
    <mergeCell ref="C74:F74"/>
    <mergeCell ref="G74:H74"/>
    <mergeCell ref="J74:Q74"/>
    <mergeCell ref="A69:B69"/>
    <mergeCell ref="C69:F69"/>
    <mergeCell ref="G69:H69"/>
    <mergeCell ref="J69:Q69"/>
    <mergeCell ref="A71:D71"/>
    <mergeCell ref="E71:H71"/>
    <mergeCell ref="J71:K71"/>
    <mergeCell ref="A66:D66"/>
    <mergeCell ref="E66:H66"/>
    <mergeCell ref="J66:K66"/>
    <mergeCell ref="A67:D67"/>
    <mergeCell ref="E67:H67"/>
    <mergeCell ref="J67:K67"/>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55:B55"/>
    <mergeCell ref="C55:F55"/>
    <mergeCell ref="G55:H55"/>
    <mergeCell ref="J55:Q55"/>
    <mergeCell ref="A57:D57"/>
    <mergeCell ref="E57:H57"/>
    <mergeCell ref="J57:K57"/>
    <mergeCell ref="A52:D52"/>
    <mergeCell ref="E52:H52"/>
    <mergeCell ref="J52:K52"/>
    <mergeCell ref="A53:D53"/>
    <mergeCell ref="E53:H53"/>
    <mergeCell ref="J53:K53"/>
    <mergeCell ref="A49:D49"/>
    <mergeCell ref="E49:H49"/>
    <mergeCell ref="J49:K49"/>
    <mergeCell ref="A50:D50"/>
    <mergeCell ref="E50:H50"/>
    <mergeCell ref="J50:K50"/>
    <mergeCell ref="A45:D45"/>
    <mergeCell ref="E45:H45"/>
    <mergeCell ref="J45:K45"/>
    <mergeCell ref="A47:B47"/>
    <mergeCell ref="C47:F47"/>
    <mergeCell ref="G47:H47"/>
    <mergeCell ref="J47:Q47"/>
    <mergeCell ref="A42:B42"/>
    <mergeCell ref="C42:F42"/>
    <mergeCell ref="G42:H42"/>
    <mergeCell ref="J42:Q42"/>
    <mergeCell ref="A44:D44"/>
    <mergeCell ref="E44:H44"/>
    <mergeCell ref="J44:K44"/>
    <mergeCell ref="A39:D39"/>
    <mergeCell ref="E39:H39"/>
    <mergeCell ref="J39:K39"/>
    <mergeCell ref="A40:D40"/>
    <mergeCell ref="E40:H40"/>
    <mergeCell ref="J40:K40"/>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29:D29"/>
    <mergeCell ref="E29:H29"/>
    <mergeCell ref="J29:K29"/>
    <mergeCell ref="A30:D30"/>
    <mergeCell ref="E30:H30"/>
    <mergeCell ref="J30:K30"/>
    <mergeCell ref="A26:Q26"/>
    <mergeCell ref="A27:D27"/>
    <mergeCell ref="E27:H27"/>
    <mergeCell ref="J27:K27"/>
    <mergeCell ref="A28:D28"/>
    <mergeCell ref="E28:H28"/>
    <mergeCell ref="J28:K28"/>
    <mergeCell ref="A24:D24"/>
    <mergeCell ref="E24:H24"/>
    <mergeCell ref="J24:K24"/>
    <mergeCell ref="A25:D25"/>
    <mergeCell ref="E25:H25"/>
    <mergeCell ref="J25:K25"/>
    <mergeCell ref="A20:D20"/>
    <mergeCell ref="E20:H20"/>
    <mergeCell ref="J20:K20"/>
    <mergeCell ref="A21:Q21"/>
    <mergeCell ref="A22:B22"/>
    <mergeCell ref="C22:P22"/>
    <mergeCell ref="A18:D18"/>
    <mergeCell ref="E18:H18"/>
    <mergeCell ref="J18:K18"/>
    <mergeCell ref="A19:D19"/>
    <mergeCell ref="E19:H19"/>
    <mergeCell ref="J19:K19"/>
    <mergeCell ref="A16:D16"/>
    <mergeCell ref="E16:H16"/>
    <mergeCell ref="J16:K16"/>
    <mergeCell ref="A17:D17"/>
    <mergeCell ref="E17:H17"/>
    <mergeCell ref="J17:K17"/>
    <mergeCell ref="A15:D15"/>
    <mergeCell ref="E15:H15"/>
    <mergeCell ref="J15:K15"/>
    <mergeCell ref="A9:C9"/>
    <mergeCell ref="D9:P9"/>
    <mergeCell ref="A11:B11"/>
    <mergeCell ref="C11:P11"/>
    <mergeCell ref="A13:D13"/>
    <mergeCell ref="E13:H13"/>
    <mergeCell ref="J13:K13"/>
    <mergeCell ref="E1:M5"/>
    <mergeCell ref="N1:P5"/>
    <mergeCell ref="A7:C7"/>
    <mergeCell ref="D7:P7"/>
    <mergeCell ref="A8:C8"/>
    <mergeCell ref="D8:P8"/>
    <mergeCell ref="A14:D14"/>
    <mergeCell ref="E14:H14"/>
    <mergeCell ref="J14:K14"/>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3" sqref="A13"/>
    </sheetView>
  </sheetViews>
  <sheetFormatPr baseColWidth="10" defaultRowHeight="12.75" x14ac:dyDescent="0.2"/>
  <cols>
    <col min="1" max="1" width="112.85546875" bestFit="1" customWidth="1"/>
    <col min="2" max="2" width="25" bestFit="1" customWidth="1"/>
  </cols>
  <sheetData>
    <row r="3" spans="1:2" x14ac:dyDescent="0.2">
      <c r="A3" s="228" t="s">
        <v>528</v>
      </c>
      <c r="B3" t="s">
        <v>530</v>
      </c>
    </row>
    <row r="4" spans="1:2" x14ac:dyDescent="0.2">
      <c r="A4" s="229" t="s">
        <v>464</v>
      </c>
      <c r="B4" s="230">
        <v>3</v>
      </c>
    </row>
    <row r="5" spans="1:2" x14ac:dyDescent="0.2">
      <c r="A5" s="229" t="s">
        <v>477</v>
      </c>
      <c r="B5" s="230">
        <v>1</v>
      </c>
    </row>
    <row r="6" spans="1:2" x14ac:dyDescent="0.2">
      <c r="A6" s="229" t="s">
        <v>495</v>
      </c>
      <c r="B6" s="230">
        <v>1</v>
      </c>
    </row>
    <row r="7" spans="1:2" x14ac:dyDescent="0.2">
      <c r="A7" s="229" t="s">
        <v>480</v>
      </c>
      <c r="B7" s="230">
        <v>5</v>
      </c>
    </row>
    <row r="8" spans="1:2" x14ac:dyDescent="0.2">
      <c r="A8" s="229" t="s">
        <v>490</v>
      </c>
      <c r="B8" s="230">
        <v>2</v>
      </c>
    </row>
    <row r="9" spans="1:2" x14ac:dyDescent="0.2">
      <c r="A9" s="229" t="s">
        <v>500</v>
      </c>
      <c r="B9" s="230">
        <v>1</v>
      </c>
    </row>
    <row r="10" spans="1:2" x14ac:dyDescent="0.2">
      <c r="A10" s="229" t="s">
        <v>444</v>
      </c>
      <c r="B10" s="230">
        <v>6</v>
      </c>
    </row>
    <row r="11" spans="1:2" x14ac:dyDescent="0.2">
      <c r="A11" s="229" t="s">
        <v>467</v>
      </c>
      <c r="B11" s="230">
        <v>2</v>
      </c>
    </row>
    <row r="12" spans="1:2" x14ac:dyDescent="0.2">
      <c r="A12" s="229" t="s">
        <v>509</v>
      </c>
      <c r="B12" s="230">
        <v>1</v>
      </c>
    </row>
    <row r="13" spans="1:2" x14ac:dyDescent="0.2">
      <c r="A13" s="229" t="s">
        <v>474</v>
      </c>
      <c r="B13" s="230">
        <v>1</v>
      </c>
    </row>
    <row r="14" spans="1:2" x14ac:dyDescent="0.2">
      <c r="A14" s="229" t="s">
        <v>455</v>
      </c>
      <c r="B14" s="230">
        <v>3</v>
      </c>
    </row>
    <row r="15" spans="1:2" x14ac:dyDescent="0.2">
      <c r="A15" s="229" t="s">
        <v>529</v>
      </c>
      <c r="B15" s="230">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46"/>
  <sheetViews>
    <sheetView showGridLines="0" tabSelected="1" topLeftCell="H41" zoomScale="70" zoomScaleNormal="70" zoomScaleSheetLayoutView="70" workbookViewId="0">
      <selection activeCell="K43" sqref="K43"/>
    </sheetView>
  </sheetViews>
  <sheetFormatPr baseColWidth="10" defaultRowHeight="12.75" x14ac:dyDescent="0.2"/>
  <cols>
    <col min="1" max="1" width="26.85546875" style="208" customWidth="1"/>
    <col min="2" max="2" width="21.85546875" style="209" customWidth="1"/>
    <col min="3" max="3" width="29.42578125" style="209" customWidth="1"/>
    <col min="4" max="4" width="32.5703125" style="220" customWidth="1"/>
    <col min="5" max="5" width="18" style="208" customWidth="1"/>
    <col min="6" max="6" width="90.42578125" style="208" customWidth="1"/>
    <col min="7" max="7" width="86.7109375" style="208" customWidth="1"/>
    <col min="8" max="8" width="100.5703125" style="208" customWidth="1"/>
    <col min="9" max="9" width="2" style="208" customWidth="1"/>
    <col min="10" max="10" width="57" style="209" customWidth="1"/>
    <col min="11" max="12" width="34.28515625" style="208" customWidth="1"/>
    <col min="13" max="13" width="50.42578125" style="250" customWidth="1"/>
    <col min="14" max="14" width="20.42578125" style="250" bestFit="1" customWidth="1"/>
    <col min="15" max="17" width="11.140625" style="250" customWidth="1"/>
    <col min="18" max="18" width="11.140625" style="208" customWidth="1"/>
    <col min="19" max="19" width="8.85546875" style="208" customWidth="1"/>
    <col min="20" max="20" width="9.7109375" style="208" customWidth="1"/>
    <col min="21" max="21" width="14.42578125" style="208" bestFit="1" customWidth="1"/>
    <col min="22" max="25" width="14.140625" style="208" customWidth="1"/>
    <col min="26" max="26" width="8.7109375" style="208" bestFit="1" customWidth="1"/>
    <col min="27" max="27" width="15.7109375" style="208" customWidth="1"/>
    <col min="28" max="28" width="9.5703125" style="208" bestFit="1" customWidth="1"/>
    <col min="29" max="29" width="13.5703125" style="208" customWidth="1"/>
    <col min="30" max="30" width="14.7109375" style="208" customWidth="1"/>
    <col min="31" max="31" width="9.5703125" style="208" bestFit="1" customWidth="1"/>
    <col min="32" max="32" width="13.5703125" style="208" customWidth="1"/>
    <col min="33" max="33" width="16.28515625" style="208" customWidth="1"/>
    <col min="34" max="34" width="9.5703125" style="208" bestFit="1" customWidth="1"/>
    <col min="35" max="35" width="13.5703125" style="208" customWidth="1"/>
    <col min="36" max="36" width="14.28515625" style="208" customWidth="1"/>
    <col min="37" max="37" width="9.5703125" style="208" bestFit="1" customWidth="1"/>
    <col min="38" max="38" width="13.5703125" style="208" customWidth="1"/>
    <col min="39" max="39" width="14.28515625" style="208" customWidth="1"/>
    <col min="40" max="40" width="9.5703125" style="208" bestFit="1" customWidth="1"/>
    <col min="41" max="41" width="13.5703125" style="208" customWidth="1"/>
    <col min="42" max="42" width="15" style="208" customWidth="1"/>
    <col min="43" max="43" width="9.5703125" style="208" bestFit="1" customWidth="1"/>
    <col min="44" max="16384" width="11.42578125" style="208"/>
  </cols>
  <sheetData>
    <row r="2" spans="1:43" ht="21" x14ac:dyDescent="0.2">
      <c r="A2" s="509"/>
      <c r="B2" s="509"/>
      <c r="C2" s="509"/>
      <c r="D2" s="509"/>
      <c r="E2" s="509"/>
      <c r="F2" s="509"/>
      <c r="G2" s="509"/>
      <c r="H2" s="509"/>
      <c r="I2" s="509"/>
      <c r="J2" s="509"/>
      <c r="K2" s="509"/>
      <c r="L2" s="509"/>
      <c r="M2" s="509"/>
      <c r="N2" s="509"/>
      <c r="O2" s="509"/>
      <c r="P2" s="509"/>
      <c r="Q2" s="509"/>
      <c r="R2" s="211"/>
      <c r="S2" s="211"/>
      <c r="T2" s="211"/>
    </row>
    <row r="3" spans="1:43" ht="21" x14ac:dyDescent="0.2">
      <c r="A3" s="509"/>
      <c r="B3" s="509"/>
      <c r="C3" s="509"/>
      <c r="D3" s="509"/>
      <c r="E3" s="509"/>
      <c r="F3" s="509"/>
      <c r="G3" s="509"/>
      <c r="H3" s="509"/>
      <c r="I3" s="509"/>
      <c r="J3" s="509"/>
      <c r="K3" s="509"/>
      <c r="L3" s="509"/>
      <c r="M3" s="509"/>
      <c r="N3" s="509"/>
      <c r="O3" s="509"/>
      <c r="P3" s="509"/>
      <c r="Q3" s="509"/>
      <c r="R3" s="211"/>
      <c r="S3" s="211"/>
      <c r="T3" s="211"/>
    </row>
    <row r="4" spans="1:43" ht="21" x14ac:dyDescent="0.2">
      <c r="A4" s="509"/>
      <c r="B4" s="509"/>
      <c r="C4" s="509"/>
      <c r="D4" s="509"/>
      <c r="E4" s="509"/>
      <c r="F4" s="509"/>
      <c r="G4" s="509"/>
      <c r="H4" s="509"/>
      <c r="I4" s="509"/>
      <c r="J4" s="509"/>
      <c r="K4" s="509"/>
      <c r="L4" s="509"/>
      <c r="M4" s="509"/>
      <c r="N4" s="509"/>
      <c r="O4" s="509"/>
      <c r="P4" s="509"/>
      <c r="Q4" s="509"/>
      <c r="R4" s="211"/>
      <c r="S4" s="211"/>
      <c r="T4" s="211"/>
    </row>
    <row r="5" spans="1:43" ht="21" x14ac:dyDescent="0.2">
      <c r="A5" s="509"/>
      <c r="B5" s="509"/>
      <c r="C5" s="509"/>
      <c r="D5" s="509"/>
      <c r="E5" s="509"/>
      <c r="F5" s="509"/>
      <c r="G5" s="509"/>
      <c r="H5" s="509"/>
      <c r="I5" s="509"/>
      <c r="J5" s="509"/>
      <c r="K5" s="509"/>
      <c r="L5" s="509"/>
      <c r="M5" s="509"/>
      <c r="N5" s="509"/>
      <c r="O5" s="509"/>
      <c r="P5" s="509"/>
      <c r="Q5" s="509"/>
      <c r="R5" s="211"/>
      <c r="S5" s="211"/>
      <c r="T5" s="211"/>
    </row>
    <row r="6" spans="1:43" s="212" customFormat="1" ht="15" x14ac:dyDescent="0.2">
      <c r="A6" s="510"/>
      <c r="B6" s="510"/>
      <c r="C6" s="510"/>
      <c r="D6" s="510"/>
      <c r="E6" s="213"/>
      <c r="F6" s="213"/>
      <c r="G6" s="213"/>
      <c r="H6" s="213"/>
      <c r="I6" s="213"/>
      <c r="J6" s="249"/>
      <c r="K6" s="213"/>
      <c r="M6" s="218"/>
      <c r="N6" s="218"/>
      <c r="O6" s="218"/>
      <c r="P6" s="218"/>
      <c r="Q6" s="218"/>
    </row>
    <row r="7" spans="1:43" s="212" customFormat="1" ht="15.75" x14ac:dyDescent="0.2">
      <c r="A7" s="214" t="s">
        <v>518</v>
      </c>
      <c r="B7" s="492" t="s">
        <v>519</v>
      </c>
      <c r="C7" s="492"/>
      <c r="D7" s="492"/>
      <c r="E7" s="492"/>
      <c r="F7" s="492"/>
      <c r="G7" s="492"/>
      <c r="H7" s="492"/>
      <c r="I7" s="492"/>
      <c r="J7" s="492"/>
      <c r="K7" s="492"/>
      <c r="L7" s="492"/>
      <c r="M7" s="492"/>
      <c r="N7" s="492"/>
      <c r="O7" s="492"/>
      <c r="P7" s="492"/>
      <c r="Q7" s="492"/>
      <c r="R7" s="215"/>
      <c r="S7" s="215"/>
      <c r="T7" s="215"/>
    </row>
    <row r="8" spans="1:43" s="212" customFormat="1" ht="15.75" x14ac:dyDescent="0.2">
      <c r="A8" s="214" t="s">
        <v>520</v>
      </c>
      <c r="B8" s="492">
        <v>2020</v>
      </c>
      <c r="C8" s="492"/>
      <c r="D8" s="492"/>
      <c r="E8" s="492"/>
      <c r="F8" s="492"/>
      <c r="G8" s="492"/>
      <c r="H8" s="492"/>
      <c r="I8" s="492"/>
      <c r="J8" s="492"/>
      <c r="K8" s="492"/>
      <c r="L8" s="492"/>
      <c r="M8" s="492"/>
      <c r="N8" s="492"/>
      <c r="O8" s="492"/>
      <c r="P8" s="492"/>
      <c r="Q8" s="492"/>
      <c r="R8" s="215"/>
      <c r="S8" s="215"/>
      <c r="T8" s="215"/>
    </row>
    <row r="9" spans="1:43" s="212" customFormat="1" ht="15.75" x14ac:dyDescent="0.2">
      <c r="A9" s="216" t="s">
        <v>521</v>
      </c>
      <c r="B9" s="492" t="s">
        <v>686</v>
      </c>
      <c r="C9" s="492"/>
      <c r="D9" s="492"/>
      <c r="E9" s="492"/>
      <c r="F9" s="492"/>
      <c r="G9" s="492"/>
      <c r="H9" s="492"/>
      <c r="I9" s="492"/>
      <c r="J9" s="492"/>
      <c r="K9" s="492"/>
      <c r="L9" s="492"/>
      <c r="M9" s="492"/>
      <c r="N9" s="492"/>
      <c r="O9" s="492"/>
      <c r="P9" s="492"/>
      <c r="Q9" s="492"/>
      <c r="R9" s="215"/>
      <c r="S9" s="215"/>
      <c r="T9" s="215"/>
    </row>
    <row r="10" spans="1:43" s="212" customFormat="1" ht="15.75" x14ac:dyDescent="0.2">
      <c r="A10" s="214" t="s">
        <v>522</v>
      </c>
      <c r="B10" s="492" t="s">
        <v>523</v>
      </c>
      <c r="C10" s="492"/>
      <c r="D10" s="492"/>
      <c r="E10" s="492"/>
      <c r="F10" s="492"/>
      <c r="G10" s="492"/>
      <c r="H10" s="492"/>
      <c r="I10" s="492"/>
      <c r="J10" s="492"/>
      <c r="K10" s="492"/>
      <c r="L10" s="492"/>
      <c r="M10" s="492"/>
      <c r="N10" s="492"/>
      <c r="O10" s="492"/>
      <c r="P10" s="492"/>
      <c r="Q10" s="492"/>
      <c r="R10" s="215"/>
      <c r="S10" s="215"/>
      <c r="T10" s="215"/>
    </row>
    <row r="11" spans="1:43" s="212" customFormat="1" ht="15.75" x14ac:dyDescent="0.2">
      <c r="A11" s="214" t="s">
        <v>524</v>
      </c>
      <c r="B11" s="492" t="s">
        <v>627</v>
      </c>
      <c r="C11" s="492"/>
      <c r="D11" s="492"/>
      <c r="E11" s="492"/>
      <c r="F11" s="492"/>
      <c r="G11" s="492"/>
      <c r="H11" s="492"/>
      <c r="I11" s="492"/>
      <c r="J11" s="492"/>
      <c r="K11" s="492"/>
      <c r="L11" s="492"/>
      <c r="M11" s="492"/>
      <c r="N11" s="492"/>
      <c r="O11" s="492"/>
      <c r="P11" s="492"/>
      <c r="Q11" s="492"/>
      <c r="R11" s="215"/>
      <c r="S11" s="215"/>
      <c r="T11" s="215"/>
      <c r="Z11" s="217"/>
      <c r="AA11" s="218"/>
      <c r="AB11" s="218"/>
      <c r="AC11" s="218"/>
      <c r="AD11" s="218"/>
      <c r="AE11" s="218"/>
      <c r="AF11" s="218"/>
      <c r="AG11" s="218"/>
      <c r="AH11" s="218"/>
      <c r="AI11" s="218"/>
      <c r="AJ11" s="218"/>
      <c r="AK11" s="218"/>
      <c r="AL11" s="218"/>
      <c r="AM11" s="218"/>
      <c r="AN11" s="218"/>
      <c r="AO11" s="218"/>
      <c r="AP11" s="218"/>
      <c r="AQ11" s="218"/>
    </row>
    <row r="12" spans="1:43" s="212" customFormat="1" ht="15.75" x14ac:dyDescent="0.2">
      <c r="A12" s="214"/>
      <c r="B12" s="219"/>
      <c r="C12" s="219"/>
      <c r="D12" s="219"/>
      <c r="E12" s="219"/>
      <c r="F12" s="219"/>
      <c r="G12" s="219"/>
      <c r="H12" s="219"/>
      <c r="I12" s="219"/>
      <c r="J12" s="252"/>
      <c r="K12" s="226"/>
      <c r="L12" s="219"/>
      <c r="M12" s="219"/>
      <c r="N12" s="219"/>
      <c r="O12" s="219"/>
      <c r="P12" s="219"/>
      <c r="Q12" s="219"/>
      <c r="R12" s="219"/>
      <c r="S12" s="219"/>
      <c r="T12" s="219"/>
      <c r="Z12" s="217"/>
      <c r="AA12" s="218"/>
      <c r="AB12" s="218"/>
      <c r="AC12" s="218"/>
      <c r="AD12" s="218"/>
      <c r="AE12" s="218"/>
      <c r="AF12" s="218"/>
      <c r="AG12" s="218"/>
      <c r="AH12" s="218"/>
      <c r="AI12" s="218"/>
      <c r="AJ12" s="218"/>
      <c r="AK12" s="218"/>
      <c r="AL12" s="218"/>
      <c r="AM12" s="218"/>
      <c r="AN12" s="218"/>
      <c r="AO12" s="218"/>
      <c r="AP12" s="218"/>
      <c r="AQ12" s="218"/>
    </row>
    <row r="13" spans="1:43" ht="13.5" thickBot="1" x14ac:dyDescent="0.25"/>
    <row r="14" spans="1:43" s="210" customFormat="1" ht="28.5" customHeight="1" thickBot="1" x14ac:dyDescent="0.25">
      <c r="A14" s="221" t="s">
        <v>172</v>
      </c>
      <c r="B14" s="221" t="s">
        <v>525</v>
      </c>
      <c r="C14" s="221" t="s">
        <v>693</v>
      </c>
      <c r="D14" s="221" t="s">
        <v>692</v>
      </c>
      <c r="E14" s="221" t="s">
        <v>526</v>
      </c>
      <c r="F14" s="221" t="s">
        <v>527</v>
      </c>
      <c r="G14" s="221" t="s">
        <v>578</v>
      </c>
      <c r="H14" s="221" t="s">
        <v>628</v>
      </c>
      <c r="I14" s="240"/>
      <c r="J14" s="245" t="s">
        <v>423</v>
      </c>
      <c r="K14" s="245" t="s">
        <v>424</v>
      </c>
      <c r="L14" s="245" t="s">
        <v>630</v>
      </c>
      <c r="M14" s="245" t="s">
        <v>584</v>
      </c>
      <c r="N14" s="251"/>
      <c r="O14" s="251"/>
      <c r="P14" s="251"/>
      <c r="Q14" s="251"/>
    </row>
    <row r="15" spans="1:43" ht="117" customHeight="1" x14ac:dyDescent="0.2">
      <c r="A15" s="489" t="s">
        <v>413</v>
      </c>
      <c r="B15" s="307" t="s">
        <v>429</v>
      </c>
      <c r="C15" s="383" t="s">
        <v>438</v>
      </c>
      <c r="D15" s="308" t="s">
        <v>433</v>
      </c>
      <c r="E15" s="308" t="s">
        <v>425</v>
      </c>
      <c r="F15" s="316" t="s">
        <v>512</v>
      </c>
      <c r="G15" s="316" t="s">
        <v>512</v>
      </c>
      <c r="H15" s="350" t="s">
        <v>631</v>
      </c>
      <c r="I15" s="231"/>
      <c r="J15" s="357" t="s">
        <v>618</v>
      </c>
      <c r="K15" s="362">
        <v>1</v>
      </c>
      <c r="L15" s="363" t="s">
        <v>580</v>
      </c>
      <c r="M15" s="299"/>
      <c r="N15" s="246"/>
    </row>
    <row r="16" spans="1:43" ht="177.75" customHeight="1" x14ac:dyDescent="0.2">
      <c r="A16" s="490"/>
      <c r="B16" s="502" t="s">
        <v>430</v>
      </c>
      <c r="C16" s="298" t="s">
        <v>439</v>
      </c>
      <c r="D16" s="303" t="s">
        <v>434</v>
      </c>
      <c r="E16" s="303" t="s">
        <v>425</v>
      </c>
      <c r="F16" s="306" t="s">
        <v>632</v>
      </c>
      <c r="G16" s="344" t="s">
        <v>633</v>
      </c>
      <c r="H16" s="351" t="s">
        <v>634</v>
      </c>
      <c r="I16" s="231"/>
      <c r="J16" s="341" t="s">
        <v>619</v>
      </c>
      <c r="K16" s="314">
        <v>1</v>
      </c>
      <c r="L16" s="364" t="s">
        <v>580</v>
      </c>
      <c r="M16" s="300"/>
      <c r="N16" s="247"/>
      <c r="O16" s="379"/>
      <c r="P16" s="227"/>
      <c r="Q16" s="227"/>
    </row>
    <row r="17" spans="1:18" ht="113.25" customHeight="1" x14ac:dyDescent="0.2">
      <c r="A17" s="490"/>
      <c r="B17" s="502"/>
      <c r="C17" s="298" t="s">
        <v>440</v>
      </c>
      <c r="D17" s="303" t="s">
        <v>435</v>
      </c>
      <c r="E17" s="303" t="s">
        <v>425</v>
      </c>
      <c r="F17" s="317" t="s">
        <v>513</v>
      </c>
      <c r="G17" s="317" t="s">
        <v>513</v>
      </c>
      <c r="H17" s="322" t="s">
        <v>635</v>
      </c>
      <c r="I17" s="231"/>
      <c r="J17" s="341" t="s">
        <v>696</v>
      </c>
      <c r="K17" s="365">
        <v>1</v>
      </c>
      <c r="L17" s="366" t="s">
        <v>580</v>
      </c>
      <c r="M17" s="300"/>
      <c r="N17" s="247"/>
      <c r="O17" s="379"/>
      <c r="P17" s="227"/>
      <c r="Q17" s="227"/>
    </row>
    <row r="18" spans="1:18" ht="128.25" customHeight="1" x14ac:dyDescent="0.2">
      <c r="A18" s="490"/>
      <c r="B18" s="502" t="s">
        <v>431</v>
      </c>
      <c r="C18" s="382" t="s">
        <v>441</v>
      </c>
      <c r="D18" s="303" t="s">
        <v>436</v>
      </c>
      <c r="E18" s="303" t="s">
        <v>425</v>
      </c>
      <c r="F18" s="306" t="s">
        <v>636</v>
      </c>
      <c r="G18" s="345" t="s">
        <v>579</v>
      </c>
      <c r="H18" s="324" t="s">
        <v>579</v>
      </c>
      <c r="I18" s="241"/>
      <c r="J18" s="342" t="s">
        <v>690</v>
      </c>
      <c r="K18" s="314">
        <f>1/1</f>
        <v>1</v>
      </c>
      <c r="L18" s="364" t="s">
        <v>580</v>
      </c>
      <c r="M18" s="300"/>
      <c r="N18" s="247"/>
      <c r="O18" s="379"/>
      <c r="P18" s="227"/>
      <c r="Q18" s="227"/>
    </row>
    <row r="19" spans="1:18" ht="144" customHeight="1" x14ac:dyDescent="0.2">
      <c r="A19" s="490"/>
      <c r="B19" s="502"/>
      <c r="C19" s="382" t="s">
        <v>442</v>
      </c>
      <c r="D19" s="303" t="s">
        <v>437</v>
      </c>
      <c r="E19" s="303" t="s">
        <v>425</v>
      </c>
      <c r="F19" s="306" t="s">
        <v>637</v>
      </c>
      <c r="G19" s="345" t="s">
        <v>579</v>
      </c>
      <c r="H19" s="324" t="s">
        <v>579</v>
      </c>
      <c r="I19" s="241"/>
      <c r="J19" s="342" t="s">
        <v>690</v>
      </c>
      <c r="K19" s="314">
        <f>1/1</f>
        <v>1</v>
      </c>
      <c r="L19" s="364" t="s">
        <v>580</v>
      </c>
      <c r="M19" s="300"/>
      <c r="N19" s="247"/>
      <c r="O19" s="379"/>
      <c r="P19" s="227"/>
      <c r="Q19" s="227"/>
    </row>
    <row r="20" spans="1:18" ht="257.25" customHeight="1" thickBot="1" x14ac:dyDescent="0.25">
      <c r="A20" s="491"/>
      <c r="B20" s="389" t="s">
        <v>432</v>
      </c>
      <c r="C20" s="385" t="s">
        <v>443</v>
      </c>
      <c r="D20" s="309" t="s">
        <v>418</v>
      </c>
      <c r="E20" s="309" t="s">
        <v>425</v>
      </c>
      <c r="F20" s="390" t="s">
        <v>638</v>
      </c>
      <c r="G20" s="391" t="s">
        <v>639</v>
      </c>
      <c r="H20" s="233" t="s">
        <v>640</v>
      </c>
      <c r="I20" s="242"/>
      <c r="J20" s="392" t="s">
        <v>697</v>
      </c>
      <c r="K20" s="339">
        <v>1</v>
      </c>
      <c r="L20" s="367" t="s">
        <v>580</v>
      </c>
      <c r="M20" s="301"/>
      <c r="N20" s="248"/>
      <c r="O20" s="379"/>
      <c r="P20" s="227"/>
      <c r="Q20" s="227"/>
      <c r="R20" s="222"/>
    </row>
    <row r="21" spans="1:18" ht="150" customHeight="1" x14ac:dyDescent="0.2">
      <c r="A21" s="489" t="s">
        <v>414</v>
      </c>
      <c r="B21" s="485" t="s">
        <v>641</v>
      </c>
      <c r="C21" s="381" t="s">
        <v>454</v>
      </c>
      <c r="D21" s="349" t="s">
        <v>453</v>
      </c>
      <c r="E21" s="349" t="s">
        <v>425</v>
      </c>
      <c r="F21" s="348" t="s">
        <v>642</v>
      </c>
      <c r="G21" s="387" t="s">
        <v>643</v>
      </c>
      <c r="H21" s="388" t="s">
        <v>579</v>
      </c>
      <c r="I21" s="243"/>
      <c r="J21" s="338" t="s">
        <v>691</v>
      </c>
      <c r="K21" s="334">
        <v>1</v>
      </c>
      <c r="L21" s="368" t="s">
        <v>580</v>
      </c>
      <c r="M21" s="493"/>
      <c r="N21" s="379"/>
      <c r="O21" s="379"/>
      <c r="P21" s="227"/>
      <c r="Q21" s="227"/>
    </row>
    <row r="22" spans="1:18" ht="85.5" customHeight="1" x14ac:dyDescent="0.2">
      <c r="A22" s="490"/>
      <c r="B22" s="486"/>
      <c r="C22" s="298" t="s">
        <v>458</v>
      </c>
      <c r="D22" s="303" t="s">
        <v>457</v>
      </c>
      <c r="E22" s="303" t="s">
        <v>425</v>
      </c>
      <c r="F22" s="317" t="s">
        <v>514</v>
      </c>
      <c r="G22" s="317" t="s">
        <v>514</v>
      </c>
      <c r="H22" s="322" t="s">
        <v>644</v>
      </c>
      <c r="I22" s="231"/>
      <c r="J22" s="358" t="s">
        <v>620</v>
      </c>
      <c r="K22" s="365">
        <v>1</v>
      </c>
      <c r="L22" s="366" t="s">
        <v>580</v>
      </c>
      <c r="M22" s="494"/>
      <c r="N22" s="379"/>
      <c r="O22" s="379"/>
      <c r="P22" s="227"/>
      <c r="Q22" s="227"/>
    </row>
    <row r="23" spans="1:18" ht="187.5" customHeight="1" thickBot="1" x14ac:dyDescent="0.25">
      <c r="A23" s="491"/>
      <c r="B23" s="487"/>
      <c r="C23" s="298" t="s">
        <v>461</v>
      </c>
      <c r="D23" s="305" t="s">
        <v>460</v>
      </c>
      <c r="E23" s="305" t="s">
        <v>425</v>
      </c>
      <c r="F23" s="318" t="s">
        <v>514</v>
      </c>
      <c r="G23" s="318" t="s">
        <v>514</v>
      </c>
      <c r="H23" s="359" t="s">
        <v>645</v>
      </c>
      <c r="I23" s="231"/>
      <c r="J23" s="393" t="s">
        <v>698</v>
      </c>
      <c r="K23" s="369">
        <v>0</v>
      </c>
      <c r="L23" s="337" t="s">
        <v>689</v>
      </c>
      <c r="M23" s="495"/>
      <c r="N23" s="379"/>
      <c r="O23" s="379"/>
      <c r="P23" s="227"/>
      <c r="Q23" s="227"/>
    </row>
    <row r="24" spans="1:18" ht="261" customHeight="1" x14ac:dyDescent="0.2">
      <c r="A24" s="489" t="s">
        <v>415</v>
      </c>
      <c r="B24" s="326" t="s">
        <v>646</v>
      </c>
      <c r="C24" s="383" t="s">
        <v>463</v>
      </c>
      <c r="D24" s="308" t="s">
        <v>462</v>
      </c>
      <c r="E24" s="308" t="s">
        <v>425</v>
      </c>
      <c r="F24" s="321" t="s">
        <v>647</v>
      </c>
      <c r="G24" s="352" t="s">
        <v>648</v>
      </c>
      <c r="H24" s="327" t="s">
        <v>579</v>
      </c>
      <c r="I24" s="243"/>
      <c r="J24" s="338" t="s">
        <v>699</v>
      </c>
      <c r="K24" s="334">
        <v>1</v>
      </c>
      <c r="L24" s="368" t="s">
        <v>580</v>
      </c>
      <c r="M24" s="499"/>
      <c r="N24" s="227"/>
      <c r="O24" s="227"/>
      <c r="P24" s="227"/>
      <c r="Q24" s="227"/>
    </row>
    <row r="25" spans="1:18" ht="102.75" customHeight="1" x14ac:dyDescent="0.2">
      <c r="A25" s="490"/>
      <c r="B25" s="488" t="s">
        <v>649</v>
      </c>
      <c r="C25" s="298" t="s">
        <v>466</v>
      </c>
      <c r="D25" s="303" t="s">
        <v>465</v>
      </c>
      <c r="E25" s="303" t="s">
        <v>425</v>
      </c>
      <c r="F25" s="306" t="s">
        <v>650</v>
      </c>
      <c r="G25" s="345" t="s">
        <v>579</v>
      </c>
      <c r="H25" s="324" t="s">
        <v>579</v>
      </c>
      <c r="I25" s="244"/>
      <c r="J25" s="342" t="s">
        <v>582</v>
      </c>
      <c r="K25" s="314">
        <v>1</v>
      </c>
      <c r="L25" s="364" t="s">
        <v>580</v>
      </c>
      <c r="M25" s="500"/>
      <c r="N25" s="227"/>
      <c r="O25" s="227"/>
      <c r="P25" s="227"/>
      <c r="Q25" s="227"/>
    </row>
    <row r="26" spans="1:18" ht="105" customHeight="1" x14ac:dyDescent="0.2">
      <c r="A26" s="490"/>
      <c r="B26" s="488"/>
      <c r="C26" s="298" t="s">
        <v>470</v>
      </c>
      <c r="D26" s="303" t="s">
        <v>469</v>
      </c>
      <c r="E26" s="303" t="s">
        <v>425</v>
      </c>
      <c r="F26" s="317" t="s">
        <v>515</v>
      </c>
      <c r="G26" s="346" t="s">
        <v>651</v>
      </c>
      <c r="H26" s="324" t="s">
        <v>579</v>
      </c>
      <c r="I26" s="243"/>
      <c r="J26" s="342" t="s">
        <v>582</v>
      </c>
      <c r="K26" s="314">
        <v>1</v>
      </c>
      <c r="L26" s="364" t="s">
        <v>580</v>
      </c>
      <c r="M26" s="500"/>
    </row>
    <row r="27" spans="1:18" ht="408.75" customHeight="1" x14ac:dyDescent="0.2">
      <c r="A27" s="490"/>
      <c r="B27" s="488"/>
      <c r="C27" s="382" t="s">
        <v>473</v>
      </c>
      <c r="D27" s="304" t="s">
        <v>419</v>
      </c>
      <c r="E27" s="398" t="s">
        <v>629</v>
      </c>
      <c r="F27" s="317" t="s">
        <v>514</v>
      </c>
      <c r="G27" s="317" t="s">
        <v>512</v>
      </c>
      <c r="H27" s="322" t="s">
        <v>652</v>
      </c>
      <c r="I27" s="243"/>
      <c r="J27" s="342" t="s">
        <v>700</v>
      </c>
      <c r="K27" s="314">
        <v>1</v>
      </c>
      <c r="L27" s="366" t="s">
        <v>580</v>
      </c>
      <c r="M27" s="500"/>
    </row>
    <row r="28" spans="1:18" ht="225.75" customHeight="1" thickBot="1" x14ac:dyDescent="0.25">
      <c r="A28" s="491"/>
      <c r="B28" s="312" t="s">
        <v>653</v>
      </c>
      <c r="C28" s="315" t="s">
        <v>476</v>
      </c>
      <c r="D28" s="305" t="s">
        <v>475</v>
      </c>
      <c r="E28" s="399" t="s">
        <v>629</v>
      </c>
      <c r="F28" s="318" t="s">
        <v>512</v>
      </c>
      <c r="G28" s="318" t="s">
        <v>621</v>
      </c>
      <c r="H28" s="359" t="s">
        <v>654</v>
      </c>
      <c r="I28" s="243"/>
      <c r="J28" s="392" t="s">
        <v>701</v>
      </c>
      <c r="K28" s="369">
        <v>1</v>
      </c>
      <c r="L28" s="370" t="s">
        <v>580</v>
      </c>
      <c r="M28" s="501"/>
    </row>
    <row r="29" spans="1:18" ht="264.75" customHeight="1" x14ac:dyDescent="0.2">
      <c r="A29" s="503" t="s">
        <v>416</v>
      </c>
      <c r="B29" s="343" t="s">
        <v>655</v>
      </c>
      <c r="C29" s="348" t="s">
        <v>479</v>
      </c>
      <c r="D29" s="311" t="s">
        <v>478</v>
      </c>
      <c r="E29" s="308" t="s">
        <v>425</v>
      </c>
      <c r="F29" s="316" t="s">
        <v>656</v>
      </c>
      <c r="G29" s="352" t="s">
        <v>657</v>
      </c>
      <c r="H29" s="325" t="s">
        <v>658</v>
      </c>
      <c r="I29" s="243"/>
      <c r="J29" s="394" t="s">
        <v>702</v>
      </c>
      <c r="K29" s="371">
        <v>1</v>
      </c>
      <c r="L29" s="368" t="s">
        <v>580</v>
      </c>
      <c r="M29" s="493"/>
      <c r="N29" s="378"/>
      <c r="O29" s="378"/>
    </row>
    <row r="30" spans="1:18" ht="278.25" customHeight="1" x14ac:dyDescent="0.2">
      <c r="A30" s="503"/>
      <c r="B30" s="486" t="s">
        <v>659</v>
      </c>
      <c r="C30" s="317" t="s">
        <v>482</v>
      </c>
      <c r="D30" s="302" t="s">
        <v>481</v>
      </c>
      <c r="E30" s="303" t="s">
        <v>425</v>
      </c>
      <c r="F30" s="317" t="s">
        <v>660</v>
      </c>
      <c r="G30" s="346" t="s">
        <v>661</v>
      </c>
      <c r="H30" s="335" t="s">
        <v>662</v>
      </c>
      <c r="I30" s="243"/>
      <c r="J30" s="342" t="s">
        <v>703</v>
      </c>
      <c r="K30" s="372">
        <v>1</v>
      </c>
      <c r="L30" s="322" t="s">
        <v>580</v>
      </c>
      <c r="M30" s="494"/>
      <c r="N30" s="378"/>
      <c r="O30" s="378"/>
    </row>
    <row r="31" spans="1:18" ht="234.75" customHeight="1" x14ac:dyDescent="0.2">
      <c r="A31" s="503"/>
      <c r="B31" s="486"/>
      <c r="C31" s="317" t="s">
        <v>694</v>
      </c>
      <c r="D31" s="302" t="s">
        <v>550</v>
      </c>
      <c r="E31" s="303" t="s">
        <v>425</v>
      </c>
      <c r="F31" s="317" t="s">
        <v>515</v>
      </c>
      <c r="G31" s="346" t="s">
        <v>663</v>
      </c>
      <c r="H31" s="324" t="s">
        <v>579</v>
      </c>
      <c r="I31" s="243"/>
      <c r="J31" s="342" t="s">
        <v>704</v>
      </c>
      <c r="K31" s="372">
        <v>1</v>
      </c>
      <c r="L31" s="364" t="s">
        <v>580</v>
      </c>
      <c r="M31" s="494"/>
      <c r="N31" s="378"/>
      <c r="O31" s="378"/>
    </row>
    <row r="32" spans="1:18" ht="83.25" customHeight="1" x14ac:dyDescent="0.2">
      <c r="A32" s="503"/>
      <c r="B32" s="486"/>
      <c r="C32" s="317" t="s">
        <v>541</v>
      </c>
      <c r="D32" s="302" t="s">
        <v>540</v>
      </c>
      <c r="E32" s="303" t="s">
        <v>425</v>
      </c>
      <c r="F32" s="319" t="s">
        <v>425</v>
      </c>
      <c r="G32" s="346" t="s">
        <v>581</v>
      </c>
      <c r="H32" s="335" t="s">
        <v>664</v>
      </c>
      <c r="I32" s="243"/>
      <c r="J32" s="342" t="s">
        <v>705</v>
      </c>
      <c r="K32" s="372">
        <v>1</v>
      </c>
      <c r="L32" s="364" t="s">
        <v>580</v>
      </c>
      <c r="M32" s="494"/>
      <c r="N32" s="378"/>
      <c r="O32" s="378"/>
    </row>
    <row r="33" spans="1:24" ht="108" customHeight="1" x14ac:dyDescent="0.2">
      <c r="A33" s="503"/>
      <c r="B33" s="486" t="s">
        <v>665</v>
      </c>
      <c r="C33" s="317" t="s">
        <v>485</v>
      </c>
      <c r="D33" s="302" t="s">
        <v>484</v>
      </c>
      <c r="E33" s="303" t="s">
        <v>425</v>
      </c>
      <c r="F33" s="317" t="s">
        <v>514</v>
      </c>
      <c r="G33" s="317" t="s">
        <v>514</v>
      </c>
      <c r="H33" s="322" t="s">
        <v>666</v>
      </c>
      <c r="I33" s="243"/>
      <c r="J33" s="342" t="s">
        <v>706</v>
      </c>
      <c r="K33" s="365">
        <v>1</v>
      </c>
      <c r="L33" s="366" t="s">
        <v>580</v>
      </c>
      <c r="M33" s="494"/>
      <c r="N33" s="378"/>
      <c r="O33" s="378"/>
    </row>
    <row r="34" spans="1:24" ht="213.75" customHeight="1" x14ac:dyDescent="0.2">
      <c r="A34" s="503"/>
      <c r="B34" s="486"/>
      <c r="C34" s="317" t="s">
        <v>489</v>
      </c>
      <c r="D34" s="302" t="s">
        <v>488</v>
      </c>
      <c r="E34" s="303" t="s">
        <v>425</v>
      </c>
      <c r="F34" s="306" t="s">
        <v>667</v>
      </c>
      <c r="G34" s="346" t="s">
        <v>668</v>
      </c>
      <c r="H34" s="335" t="s">
        <v>669</v>
      </c>
      <c r="I34" s="243"/>
      <c r="J34" s="342" t="s">
        <v>687</v>
      </c>
      <c r="K34" s="365">
        <v>1</v>
      </c>
      <c r="L34" s="366" t="s">
        <v>580</v>
      </c>
      <c r="M34" s="494"/>
      <c r="N34" s="378"/>
      <c r="O34" s="378"/>
    </row>
    <row r="35" spans="1:24" ht="168.75" customHeight="1" thickBot="1" x14ac:dyDescent="0.25">
      <c r="A35" s="504"/>
      <c r="B35" s="487"/>
      <c r="C35" s="232" t="s">
        <v>695</v>
      </c>
      <c r="D35" s="347" t="s">
        <v>492</v>
      </c>
      <c r="E35" s="305" t="s">
        <v>425</v>
      </c>
      <c r="F35" s="318" t="s">
        <v>514</v>
      </c>
      <c r="G35" s="318" t="s">
        <v>514</v>
      </c>
      <c r="H35" s="353" t="s">
        <v>670</v>
      </c>
      <c r="I35" s="243"/>
      <c r="J35" s="392" t="s">
        <v>707</v>
      </c>
      <c r="K35" s="369">
        <v>0</v>
      </c>
      <c r="L35" s="337" t="s">
        <v>689</v>
      </c>
      <c r="M35" s="495"/>
      <c r="N35" s="379"/>
      <c r="O35" s="379"/>
      <c r="P35" s="227"/>
      <c r="Q35" s="227"/>
    </row>
    <row r="36" spans="1:24" ht="105.75" customHeight="1" x14ac:dyDescent="0.2">
      <c r="A36" s="505" t="s">
        <v>417</v>
      </c>
      <c r="B36" s="328" t="s">
        <v>671</v>
      </c>
      <c r="C36" s="384" t="s">
        <v>494</v>
      </c>
      <c r="D36" s="311" t="s">
        <v>493</v>
      </c>
      <c r="E36" s="308" t="s">
        <v>425</v>
      </c>
      <c r="F36" s="321" t="s">
        <v>516</v>
      </c>
      <c r="G36" s="352" t="s">
        <v>672</v>
      </c>
      <c r="H36" s="336" t="s">
        <v>673</v>
      </c>
      <c r="I36" s="243"/>
      <c r="J36" s="338" t="s">
        <v>583</v>
      </c>
      <c r="K36" s="371">
        <v>1</v>
      </c>
      <c r="L36" s="368" t="s">
        <v>580</v>
      </c>
      <c r="M36" s="380"/>
      <c r="N36" s="378"/>
      <c r="O36" s="378"/>
    </row>
    <row r="37" spans="1:24" ht="366" customHeight="1" x14ac:dyDescent="0.2">
      <c r="A37" s="503"/>
      <c r="B37" s="329" t="s">
        <v>674</v>
      </c>
      <c r="C37" s="317" t="s">
        <v>499</v>
      </c>
      <c r="D37" s="302" t="s">
        <v>498</v>
      </c>
      <c r="E37" s="303" t="s">
        <v>425</v>
      </c>
      <c r="F37" s="306" t="s">
        <v>675</v>
      </c>
      <c r="G37" s="345" t="s">
        <v>579</v>
      </c>
      <c r="H37" s="324" t="s">
        <v>579</v>
      </c>
      <c r="I37" s="244"/>
      <c r="J37" s="342" t="s">
        <v>582</v>
      </c>
      <c r="K37" s="314">
        <v>1</v>
      </c>
      <c r="L37" s="364" t="s">
        <v>580</v>
      </c>
      <c r="M37" s="360"/>
    </row>
    <row r="38" spans="1:24" ht="172.5" customHeight="1" x14ac:dyDescent="0.2">
      <c r="A38" s="503"/>
      <c r="B38" s="330" t="s">
        <v>676</v>
      </c>
      <c r="C38" s="382" t="s">
        <v>504</v>
      </c>
      <c r="D38" s="304" t="s">
        <v>503</v>
      </c>
      <c r="E38" s="303" t="s">
        <v>425</v>
      </c>
      <c r="F38" s="317" t="s">
        <v>514</v>
      </c>
      <c r="G38" s="317" t="s">
        <v>514</v>
      </c>
      <c r="H38" s="323" t="s">
        <v>677</v>
      </c>
      <c r="I38" s="243"/>
      <c r="J38" s="395" t="s">
        <v>708</v>
      </c>
      <c r="K38" s="365">
        <v>1</v>
      </c>
      <c r="L38" s="366" t="s">
        <v>580</v>
      </c>
      <c r="M38" s="360"/>
    </row>
    <row r="39" spans="1:24" ht="125.25" customHeight="1" thickBot="1" x14ac:dyDescent="0.25">
      <c r="A39" s="503"/>
      <c r="B39" s="374" t="s">
        <v>678</v>
      </c>
      <c r="C39" s="385" t="s">
        <v>506</v>
      </c>
      <c r="D39" s="354" t="s">
        <v>505</v>
      </c>
      <c r="E39" s="305" t="s">
        <v>425</v>
      </c>
      <c r="F39" s="340" t="s">
        <v>679</v>
      </c>
      <c r="G39" s="375" t="s">
        <v>680</v>
      </c>
      <c r="H39" s="353" t="s">
        <v>681</v>
      </c>
      <c r="I39" s="243"/>
      <c r="J39" s="396" t="s">
        <v>709</v>
      </c>
      <c r="K39" s="377">
        <v>1</v>
      </c>
      <c r="L39" s="353" t="s">
        <v>580</v>
      </c>
      <c r="M39" s="361"/>
    </row>
    <row r="40" spans="1:24" ht="110.25" customHeight="1" x14ac:dyDescent="0.2">
      <c r="A40" s="489" t="s">
        <v>422</v>
      </c>
      <c r="B40" s="506" t="s">
        <v>682</v>
      </c>
      <c r="C40" s="321" t="s">
        <v>508</v>
      </c>
      <c r="D40" s="313" t="s">
        <v>507</v>
      </c>
      <c r="E40" s="313" t="s">
        <v>425</v>
      </c>
      <c r="F40" s="320" t="s">
        <v>683</v>
      </c>
      <c r="G40" s="355" t="s">
        <v>579</v>
      </c>
      <c r="H40" s="327" t="s">
        <v>579</v>
      </c>
      <c r="I40" s="244"/>
      <c r="J40" s="338" t="s">
        <v>582</v>
      </c>
      <c r="K40" s="334">
        <f>1/1</f>
        <v>1</v>
      </c>
      <c r="L40" s="368" t="s">
        <v>580</v>
      </c>
      <c r="M40" s="496"/>
      <c r="N40" s="378"/>
      <c r="O40" s="378"/>
      <c r="P40" s="239"/>
      <c r="Q40" s="378"/>
      <c r="R40" s="222"/>
      <c r="V40" s="223"/>
      <c r="X40" s="224"/>
    </row>
    <row r="41" spans="1:24" ht="213" customHeight="1" x14ac:dyDescent="0.2">
      <c r="A41" s="490"/>
      <c r="B41" s="507"/>
      <c r="C41" s="386" t="s">
        <v>547</v>
      </c>
      <c r="D41" s="302" t="s">
        <v>546</v>
      </c>
      <c r="E41" s="303" t="s">
        <v>425</v>
      </c>
      <c r="F41" s="319" t="s">
        <v>425</v>
      </c>
      <c r="G41" s="346" t="s">
        <v>684</v>
      </c>
      <c r="H41" s="331" t="s">
        <v>622</v>
      </c>
      <c r="I41" s="243"/>
      <c r="J41" s="342" t="s">
        <v>710</v>
      </c>
      <c r="K41" s="373">
        <v>1</v>
      </c>
      <c r="L41" s="364" t="s">
        <v>580</v>
      </c>
      <c r="M41" s="497"/>
      <c r="N41" s="378"/>
      <c r="O41" s="378"/>
      <c r="P41" s="378"/>
      <c r="Q41" s="378"/>
    </row>
    <row r="42" spans="1:24" ht="268.5" customHeight="1" thickBot="1" x14ac:dyDescent="0.25">
      <c r="A42" s="491"/>
      <c r="B42" s="508"/>
      <c r="C42" s="232" t="s">
        <v>511</v>
      </c>
      <c r="D42" s="310" t="s">
        <v>510</v>
      </c>
      <c r="E42" s="309" t="s">
        <v>425</v>
      </c>
      <c r="F42" s="315" t="s">
        <v>517</v>
      </c>
      <c r="G42" s="356" t="s">
        <v>685</v>
      </c>
      <c r="H42" s="332" t="s">
        <v>623</v>
      </c>
      <c r="I42" s="243"/>
      <c r="J42" s="397" t="s">
        <v>711</v>
      </c>
      <c r="K42" s="333">
        <v>0.14000000000000001</v>
      </c>
      <c r="L42" s="376" t="s">
        <v>688</v>
      </c>
      <c r="M42" s="498"/>
      <c r="N42" s="378"/>
      <c r="O42" s="378"/>
      <c r="P42" s="378"/>
      <c r="Q42" s="378"/>
    </row>
    <row r="43" spans="1:24" x14ac:dyDescent="0.2">
      <c r="D43" s="225"/>
      <c r="M43" s="378"/>
      <c r="N43" s="378"/>
      <c r="O43" s="378"/>
    </row>
    <row r="44" spans="1:24" x14ac:dyDescent="0.2">
      <c r="A44" s="209" t="s">
        <v>624</v>
      </c>
      <c r="D44" s="225"/>
      <c r="K44" s="222"/>
      <c r="M44" s="378"/>
      <c r="N44" s="378"/>
      <c r="O44" s="378"/>
      <c r="P44" s="291"/>
      <c r="Q44" s="291"/>
    </row>
    <row r="45" spans="1:24" x14ac:dyDescent="0.2">
      <c r="A45" s="209" t="s">
        <v>625</v>
      </c>
      <c r="D45" s="225"/>
      <c r="M45" s="378"/>
      <c r="N45" s="378"/>
      <c r="O45" s="378"/>
      <c r="P45" s="291"/>
      <c r="Q45" s="291"/>
    </row>
    <row r="46" spans="1:24" x14ac:dyDescent="0.2">
      <c r="A46" s="209" t="s">
        <v>626</v>
      </c>
      <c r="D46" s="225"/>
      <c r="M46" s="378"/>
      <c r="N46" s="378"/>
      <c r="O46" s="378"/>
      <c r="P46" s="291"/>
      <c r="Q46" s="291"/>
    </row>
  </sheetData>
  <mergeCells count="24">
    <mergeCell ref="A2:Q5"/>
    <mergeCell ref="A6:D6"/>
    <mergeCell ref="B7:Q7"/>
    <mergeCell ref="B8:Q8"/>
    <mergeCell ref="B9:Q9"/>
    <mergeCell ref="A40:A42"/>
    <mergeCell ref="B30:B32"/>
    <mergeCell ref="B11:Q11"/>
    <mergeCell ref="A15:A20"/>
    <mergeCell ref="B16:B17"/>
    <mergeCell ref="A29:A35"/>
    <mergeCell ref="A36:A39"/>
    <mergeCell ref="B33:B35"/>
    <mergeCell ref="B40:B42"/>
    <mergeCell ref="M29:M35"/>
    <mergeCell ref="M40:M42"/>
    <mergeCell ref="M21:M23"/>
    <mergeCell ref="M24:M28"/>
    <mergeCell ref="B18:B19"/>
    <mergeCell ref="B21:B23"/>
    <mergeCell ref="B25:B27"/>
    <mergeCell ref="A24:A28"/>
    <mergeCell ref="B10:Q10"/>
    <mergeCell ref="A21:A23"/>
  </mergeCells>
  <conditionalFormatting sqref="D34">
    <cfRule type="cellIs" dxfId="6" priority="79" operator="equal">
      <formula>"NA"</formula>
    </cfRule>
  </conditionalFormatting>
  <pageMargins left="0.23622047244094491" right="0.23622047244094491" top="0.74803149606299213" bottom="0.74803149606299213" header="0.31496062992125984" footer="0.31496062992125984"/>
  <pageSetup scale="27" fitToHeight="0" orientation="landscape" r:id="rId1"/>
  <headerFooter>
    <oddFooter>&amp;L&amp;P de &amp;N&amp;RFIDUPREVISORA.S.A.</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28C1941F-E4F1-4F17-B2FE-83C69C0E33B0}">
            <xm:f>NOT(ISERROR(SEARCH(#REF!,E27)))</xm:f>
            <xm:f>#REF!</xm:f>
            <x14:dxf>
              <font>
                <b/>
                <i val="0"/>
                <color rgb="FFC00000"/>
              </font>
            </x14:dxf>
          </x14:cfRule>
          <x14:cfRule type="containsText" priority="5" operator="containsText" id="{5AFE7FF5-E659-4B70-BAE2-A16C8E6DE4BE}">
            <xm:f>NOT(ISERROR(SEARCH($Q$5,E27)))</xm:f>
            <xm:f>$Q$5</xm:f>
            <x14:dxf>
              <font>
                <b/>
                <i val="0"/>
                <color theme="9"/>
              </font>
            </x14:dxf>
          </x14:cfRule>
          <x14:cfRule type="containsText" priority="6" operator="containsText" id="{5E3B7289-061B-45EA-8DEC-ABD17C96AE9B}">
            <xm:f>NOT(ISERROR(SEARCH($Q$4,E27)))</xm:f>
            <xm:f>$Q$4</xm:f>
            <x14:dxf>
              <font>
                <b/>
                <i val="0"/>
                <color theme="7"/>
              </font>
            </x14:dxf>
          </x14:cfRule>
          <xm:sqref>E27</xm:sqref>
        </x14:conditionalFormatting>
        <x14:conditionalFormatting xmlns:xm="http://schemas.microsoft.com/office/excel/2006/main">
          <x14:cfRule type="containsText" priority="1" operator="containsText" id="{B8E823C1-A624-446E-9764-65DC984DDC63}">
            <xm:f>NOT(ISERROR(SEARCH(#REF!,E28)))</xm:f>
            <xm:f>#REF!</xm:f>
            <x14:dxf>
              <font>
                <b/>
                <i val="0"/>
                <color rgb="FFC00000"/>
              </font>
            </x14:dxf>
          </x14:cfRule>
          <x14:cfRule type="containsText" priority="2" operator="containsText" id="{5FA1CC9B-BD1F-47C7-9DE9-14C22A536512}">
            <xm:f>NOT(ISERROR(SEARCH($Q$5,E28)))</xm:f>
            <xm:f>$Q$5</xm:f>
            <x14:dxf>
              <font>
                <b/>
                <i val="0"/>
                <color theme="9"/>
              </font>
            </x14:dxf>
          </x14:cfRule>
          <x14:cfRule type="containsText" priority="3" operator="containsText" id="{9BADB223-1EE9-4DBC-BF89-1C24C5BC9C2A}">
            <xm:f>NOT(ISERROR(SEARCH($Q$4,E28)))</xm:f>
            <xm:f>$Q$4</xm:f>
            <x14:dxf>
              <font>
                <b/>
                <i val="0"/>
                <color theme="7"/>
              </font>
            </x14:dxf>
          </x14:cfRule>
          <xm:sqref>E28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12"/>
  <sheetViews>
    <sheetView topLeftCell="B1" zoomScaleNormal="100" workbookViewId="0">
      <selection activeCell="E7" sqref="E7"/>
    </sheetView>
  </sheetViews>
  <sheetFormatPr baseColWidth="10" defaultRowHeight="12.75" x14ac:dyDescent="0.2"/>
  <cols>
    <col min="1" max="1" width="11.42578125" style="265"/>
    <col min="2" max="2" width="17.140625" style="265" customWidth="1"/>
    <col min="3" max="3" width="27.140625" style="289" customWidth="1"/>
    <col min="4" max="4" width="53.85546875" style="265" customWidth="1"/>
    <col min="5" max="5" width="65.140625" style="265" customWidth="1"/>
    <col min="6" max="6" width="23.7109375" style="265" customWidth="1"/>
    <col min="7" max="16384" width="11.42578125" style="265"/>
  </cols>
  <sheetData>
    <row r="2" spans="2:6" ht="13.5" thickBot="1" x14ac:dyDescent="0.25">
      <c r="B2" s="511" t="s">
        <v>532</v>
      </c>
      <c r="C2" s="511"/>
      <c r="D2" s="511"/>
      <c r="E2" s="511"/>
      <c r="F2" s="511"/>
    </row>
    <row r="3" spans="2:6" s="266" customFormat="1" ht="13.5" thickBot="1" x14ac:dyDescent="0.25">
      <c r="B3" s="281" t="s">
        <v>600</v>
      </c>
      <c r="C3" s="284" t="s">
        <v>602</v>
      </c>
      <c r="D3" s="282" t="s">
        <v>421</v>
      </c>
      <c r="E3" s="283" t="s">
        <v>531</v>
      </c>
      <c r="F3" s="283" t="s">
        <v>601</v>
      </c>
    </row>
    <row r="4" spans="2:6" ht="117" customHeight="1" x14ac:dyDescent="0.2">
      <c r="B4" s="267" t="s">
        <v>603</v>
      </c>
      <c r="C4" s="285" t="s">
        <v>462</v>
      </c>
      <c r="D4" s="268" t="s">
        <v>463</v>
      </c>
      <c r="E4" s="269" t="s">
        <v>609</v>
      </c>
      <c r="F4" s="513" t="s">
        <v>536</v>
      </c>
    </row>
    <row r="5" spans="2:6" ht="57" customHeight="1" x14ac:dyDescent="0.2">
      <c r="B5" s="512" t="s">
        <v>604</v>
      </c>
      <c r="C5" s="286" t="s">
        <v>612</v>
      </c>
      <c r="D5" s="270" t="s">
        <v>479</v>
      </c>
      <c r="E5" s="271" t="s">
        <v>608</v>
      </c>
      <c r="F5" s="514"/>
    </row>
    <row r="6" spans="2:6" ht="93" customHeight="1" x14ac:dyDescent="0.2">
      <c r="B6" s="512"/>
      <c r="C6" s="286" t="s">
        <v>481</v>
      </c>
      <c r="D6" s="270" t="s">
        <v>482</v>
      </c>
      <c r="E6" s="271" t="s">
        <v>610</v>
      </c>
      <c r="F6" s="514"/>
    </row>
    <row r="7" spans="2:6" ht="96" customHeight="1" x14ac:dyDescent="0.2">
      <c r="B7" s="512"/>
      <c r="C7" s="272" t="s">
        <v>550</v>
      </c>
      <c r="D7" s="270" t="s">
        <v>551</v>
      </c>
      <c r="E7" s="271" t="s">
        <v>611</v>
      </c>
      <c r="F7" s="514"/>
    </row>
    <row r="8" spans="2:6" ht="86.25" customHeight="1" thickBot="1" x14ac:dyDescent="0.25">
      <c r="B8" s="273" t="s">
        <v>605</v>
      </c>
      <c r="C8" s="290" t="s">
        <v>606</v>
      </c>
      <c r="D8" s="274" t="s">
        <v>547</v>
      </c>
      <c r="E8" s="275" t="s">
        <v>607</v>
      </c>
      <c r="F8" s="276" t="s">
        <v>548</v>
      </c>
    </row>
    <row r="9" spans="2:6" s="277" customFormat="1" x14ac:dyDescent="0.2">
      <c r="C9" s="287"/>
      <c r="D9" s="278"/>
      <c r="E9" s="278"/>
    </row>
    <row r="10" spans="2:6" s="277" customFormat="1" x14ac:dyDescent="0.2">
      <c r="C10" s="288"/>
      <c r="D10" s="279"/>
      <c r="E10" s="280"/>
    </row>
    <row r="11" spans="2:6" s="277" customFormat="1" x14ac:dyDescent="0.2">
      <c r="C11" s="288"/>
      <c r="D11" s="279"/>
      <c r="E11" s="280"/>
    </row>
    <row r="12" spans="2:6" s="277" customFormat="1" x14ac:dyDescent="0.2">
      <c r="C12" s="288"/>
      <c r="D12" s="279"/>
      <c r="E12" s="280"/>
    </row>
  </sheetData>
  <mergeCells count="3">
    <mergeCell ref="B2:F2"/>
    <mergeCell ref="B5:B7"/>
    <mergeCell ref="F4:F7"/>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F30"/>
  <sheetViews>
    <sheetView workbookViewId="0">
      <selection activeCell="B11" sqref="B11"/>
    </sheetView>
  </sheetViews>
  <sheetFormatPr baseColWidth="10" defaultRowHeight="11.25" x14ac:dyDescent="0.2"/>
  <cols>
    <col min="1" max="1" width="18.28515625" style="292" customWidth="1"/>
    <col min="2" max="2" width="91" style="292" customWidth="1"/>
    <col min="3" max="3" width="21" style="292" customWidth="1"/>
    <col min="4" max="4" width="17.140625" style="296" customWidth="1"/>
    <col min="5" max="5" width="13.5703125" style="296" customWidth="1"/>
    <col min="6" max="6" width="11.42578125" style="296"/>
    <col min="7" max="16384" width="11.42578125" style="292"/>
  </cols>
  <sheetData>
    <row r="2" spans="1:6" s="266" customFormat="1" ht="12.75" x14ac:dyDescent="0.2">
      <c r="A2" s="297" t="s">
        <v>613</v>
      </c>
      <c r="B2" s="297" t="s">
        <v>549</v>
      </c>
      <c r="C2" s="297" t="s">
        <v>614</v>
      </c>
      <c r="D2" s="297" t="s">
        <v>615</v>
      </c>
      <c r="E2" s="297" t="s">
        <v>616</v>
      </c>
      <c r="F2" s="297" t="s">
        <v>617</v>
      </c>
    </row>
    <row r="3" spans="1:6" ht="11.25" customHeight="1" x14ac:dyDescent="0.2">
      <c r="A3" s="516" t="s">
        <v>413</v>
      </c>
      <c r="B3" s="294" t="s">
        <v>433</v>
      </c>
      <c r="C3" s="294" t="s">
        <v>444</v>
      </c>
      <c r="D3" s="293" t="s">
        <v>445</v>
      </c>
      <c r="E3" s="293" t="s">
        <v>446</v>
      </c>
      <c r="F3" s="293" t="s">
        <v>428</v>
      </c>
    </row>
    <row r="4" spans="1:6" ht="11.25" customHeight="1" x14ac:dyDescent="0.2">
      <c r="A4" s="517"/>
      <c r="B4" s="294" t="s">
        <v>434</v>
      </c>
      <c r="C4" s="294" t="s">
        <v>444</v>
      </c>
      <c r="D4" s="293" t="s">
        <v>447</v>
      </c>
      <c r="E4" s="293" t="s">
        <v>450</v>
      </c>
      <c r="F4" s="293" t="s">
        <v>426</v>
      </c>
    </row>
    <row r="5" spans="1:6" ht="11.25" customHeight="1" x14ac:dyDescent="0.2">
      <c r="A5" s="517"/>
      <c r="B5" s="294" t="s">
        <v>435</v>
      </c>
      <c r="C5" s="294" t="s">
        <v>444</v>
      </c>
      <c r="D5" s="293" t="s">
        <v>449</v>
      </c>
      <c r="E5" s="293" t="s">
        <v>533</v>
      </c>
      <c r="F5" s="293" t="s">
        <v>428</v>
      </c>
    </row>
    <row r="6" spans="1:6" ht="11.25" customHeight="1" x14ac:dyDescent="0.2">
      <c r="A6" s="517"/>
      <c r="B6" s="294" t="s">
        <v>436</v>
      </c>
      <c r="C6" s="294" t="s">
        <v>444</v>
      </c>
      <c r="D6" s="293" t="s">
        <v>451</v>
      </c>
      <c r="E6" s="293" t="s">
        <v>420</v>
      </c>
      <c r="F6" s="293" t="s">
        <v>580</v>
      </c>
    </row>
    <row r="7" spans="1:6" ht="11.25" customHeight="1" x14ac:dyDescent="0.2">
      <c r="A7" s="517"/>
      <c r="B7" s="294" t="s">
        <v>437</v>
      </c>
      <c r="C7" s="294" t="s">
        <v>444</v>
      </c>
      <c r="D7" s="293" t="s">
        <v>451</v>
      </c>
      <c r="E7" s="293" t="s">
        <v>420</v>
      </c>
      <c r="F7" s="293" t="s">
        <v>580</v>
      </c>
    </row>
    <row r="8" spans="1:6" ht="11.25" customHeight="1" x14ac:dyDescent="0.2">
      <c r="A8" s="518"/>
      <c r="B8" s="294" t="s">
        <v>418</v>
      </c>
      <c r="C8" s="294" t="s">
        <v>444</v>
      </c>
      <c r="D8" s="293" t="s">
        <v>452</v>
      </c>
      <c r="E8" s="293" t="s">
        <v>533</v>
      </c>
      <c r="F8" s="293" t="s">
        <v>426</v>
      </c>
    </row>
    <row r="9" spans="1:6" ht="66.75" customHeight="1" x14ac:dyDescent="0.2">
      <c r="A9" s="516" t="s">
        <v>414</v>
      </c>
      <c r="B9" s="294" t="s">
        <v>453</v>
      </c>
      <c r="C9" s="295" t="s">
        <v>534</v>
      </c>
      <c r="D9" s="293" t="s">
        <v>452</v>
      </c>
      <c r="E9" s="293" t="s">
        <v>456</v>
      </c>
      <c r="F9" s="293" t="s">
        <v>580</v>
      </c>
    </row>
    <row r="10" spans="1:6" ht="67.5" x14ac:dyDescent="0.2">
      <c r="A10" s="517"/>
      <c r="B10" s="294" t="s">
        <v>457</v>
      </c>
      <c r="C10" s="295" t="s">
        <v>534</v>
      </c>
      <c r="D10" s="293" t="s">
        <v>459</v>
      </c>
      <c r="E10" s="293" t="s">
        <v>446</v>
      </c>
      <c r="F10" s="293" t="s">
        <v>428</v>
      </c>
    </row>
    <row r="11" spans="1:6" ht="67.5" x14ac:dyDescent="0.2">
      <c r="A11" s="518"/>
      <c r="B11" s="294" t="s">
        <v>460</v>
      </c>
      <c r="C11" s="295" t="s">
        <v>535</v>
      </c>
      <c r="D11" s="293" t="s">
        <v>459</v>
      </c>
      <c r="E11" s="293" t="s">
        <v>446</v>
      </c>
      <c r="F11" s="293" t="s">
        <v>428</v>
      </c>
    </row>
    <row r="12" spans="1:6" ht="28.5" customHeight="1" x14ac:dyDescent="0.2">
      <c r="A12" s="516" t="s">
        <v>415</v>
      </c>
      <c r="B12" s="294" t="s">
        <v>462</v>
      </c>
      <c r="C12" s="295" t="s">
        <v>536</v>
      </c>
      <c r="D12" s="293" t="s">
        <v>447</v>
      </c>
      <c r="E12" s="293" t="s">
        <v>446</v>
      </c>
      <c r="F12" s="293" t="s">
        <v>426</v>
      </c>
    </row>
    <row r="13" spans="1:6" ht="47.25" customHeight="1" x14ac:dyDescent="0.2">
      <c r="A13" s="517"/>
      <c r="B13" s="294" t="s">
        <v>465</v>
      </c>
      <c r="C13" s="295" t="s">
        <v>537</v>
      </c>
      <c r="D13" s="293" t="s">
        <v>447</v>
      </c>
      <c r="E13" s="293" t="s">
        <v>468</v>
      </c>
      <c r="F13" s="293" t="s">
        <v>580</v>
      </c>
    </row>
    <row r="14" spans="1:6" ht="45" customHeight="1" x14ac:dyDescent="0.2">
      <c r="A14" s="517"/>
      <c r="B14" s="294" t="s">
        <v>469</v>
      </c>
      <c r="C14" s="295" t="s">
        <v>537</v>
      </c>
      <c r="D14" s="293" t="s">
        <v>471</v>
      </c>
      <c r="E14" s="293" t="s">
        <v>472</v>
      </c>
      <c r="F14" s="293" t="s">
        <v>580</v>
      </c>
    </row>
    <row r="15" spans="1:6" ht="35.25" customHeight="1" x14ac:dyDescent="0.2">
      <c r="A15" s="517"/>
      <c r="B15" s="294" t="s">
        <v>419</v>
      </c>
      <c r="C15" s="295" t="s">
        <v>538</v>
      </c>
      <c r="D15" s="293" t="s">
        <v>459</v>
      </c>
      <c r="E15" s="293" t="s">
        <v>446</v>
      </c>
      <c r="F15" s="293" t="s">
        <v>428</v>
      </c>
    </row>
    <row r="16" spans="1:6" ht="22.5" x14ac:dyDescent="0.2">
      <c r="A16" s="518"/>
      <c r="B16" s="294" t="s">
        <v>475</v>
      </c>
      <c r="C16" s="295" t="s">
        <v>538</v>
      </c>
      <c r="D16" s="293" t="s">
        <v>445</v>
      </c>
      <c r="E16" s="293" t="s">
        <v>446</v>
      </c>
      <c r="F16" s="293" t="s">
        <v>428</v>
      </c>
    </row>
    <row r="17" spans="1:6" ht="22.5" x14ac:dyDescent="0.2">
      <c r="A17" s="515" t="s">
        <v>416</v>
      </c>
      <c r="B17" s="294" t="s">
        <v>478</v>
      </c>
      <c r="C17" s="295" t="s">
        <v>538</v>
      </c>
      <c r="D17" s="293" t="s">
        <v>447</v>
      </c>
      <c r="E17" s="293" t="s">
        <v>448</v>
      </c>
      <c r="F17" s="293" t="s">
        <v>426</v>
      </c>
    </row>
    <row r="18" spans="1:6" ht="22.5" x14ac:dyDescent="0.2">
      <c r="A18" s="515"/>
      <c r="B18" s="294" t="s">
        <v>481</v>
      </c>
      <c r="C18" s="295" t="s">
        <v>538</v>
      </c>
      <c r="D18" s="293" t="s">
        <v>539</v>
      </c>
      <c r="E18" s="293" t="s">
        <v>446</v>
      </c>
      <c r="F18" s="293" t="s">
        <v>426</v>
      </c>
    </row>
    <row r="19" spans="1:6" ht="22.5" x14ac:dyDescent="0.2">
      <c r="A19" s="515"/>
      <c r="B19" s="294" t="s">
        <v>550</v>
      </c>
      <c r="C19" s="295" t="s">
        <v>538</v>
      </c>
      <c r="D19" s="293" t="s">
        <v>483</v>
      </c>
      <c r="E19" s="293" t="s">
        <v>456</v>
      </c>
      <c r="F19" s="293" t="s">
        <v>426</v>
      </c>
    </row>
    <row r="20" spans="1:6" ht="22.5" x14ac:dyDescent="0.2">
      <c r="A20" s="515"/>
      <c r="B20" s="294" t="s">
        <v>540</v>
      </c>
      <c r="C20" s="295" t="s">
        <v>538</v>
      </c>
      <c r="D20" s="293" t="s">
        <v>542</v>
      </c>
      <c r="E20" s="293" t="s">
        <v>543</v>
      </c>
      <c r="F20" s="293" t="s">
        <v>426</v>
      </c>
    </row>
    <row r="21" spans="1:6" ht="22.5" x14ac:dyDescent="0.2">
      <c r="A21" s="515"/>
      <c r="B21" s="294" t="s">
        <v>484</v>
      </c>
      <c r="C21" s="295" t="s">
        <v>538</v>
      </c>
      <c r="D21" s="293" t="s">
        <v>486</v>
      </c>
      <c r="E21" s="293" t="s">
        <v>487</v>
      </c>
      <c r="F21" s="293" t="s">
        <v>428</v>
      </c>
    </row>
    <row r="22" spans="1:6" ht="22.5" x14ac:dyDescent="0.2">
      <c r="A22" s="515"/>
      <c r="B22" s="294" t="s">
        <v>488</v>
      </c>
      <c r="C22" s="295" t="s">
        <v>538</v>
      </c>
      <c r="D22" s="293" t="s">
        <v>491</v>
      </c>
      <c r="E22" s="293" t="s">
        <v>487</v>
      </c>
      <c r="F22" s="293" t="s">
        <v>426</v>
      </c>
    </row>
    <row r="23" spans="1:6" ht="22.5" x14ac:dyDescent="0.2">
      <c r="A23" s="515"/>
      <c r="B23" s="294" t="s">
        <v>492</v>
      </c>
      <c r="C23" s="295" t="s">
        <v>538</v>
      </c>
      <c r="D23" s="293" t="s">
        <v>486</v>
      </c>
      <c r="E23" s="293" t="s">
        <v>487</v>
      </c>
      <c r="F23" s="293" t="s">
        <v>428</v>
      </c>
    </row>
    <row r="24" spans="1:6" ht="33.75" x14ac:dyDescent="0.2">
      <c r="A24" s="515" t="s">
        <v>417</v>
      </c>
      <c r="B24" s="294" t="s">
        <v>493</v>
      </c>
      <c r="C24" s="295" t="s">
        <v>544</v>
      </c>
      <c r="D24" s="293" t="s">
        <v>496</v>
      </c>
      <c r="E24" s="293" t="s">
        <v>497</v>
      </c>
      <c r="F24" s="293" t="s">
        <v>580</v>
      </c>
    </row>
    <row r="25" spans="1:6" ht="54.75" customHeight="1" x14ac:dyDescent="0.2">
      <c r="A25" s="515"/>
      <c r="B25" s="294" t="s">
        <v>498</v>
      </c>
      <c r="C25" s="295" t="s">
        <v>545</v>
      </c>
      <c r="D25" s="293" t="s">
        <v>501</v>
      </c>
      <c r="E25" s="293" t="s">
        <v>502</v>
      </c>
      <c r="F25" s="293" t="s">
        <v>580</v>
      </c>
    </row>
    <row r="26" spans="1:6" ht="22.5" x14ac:dyDescent="0.2">
      <c r="A26" s="515"/>
      <c r="B26" s="294" t="s">
        <v>503</v>
      </c>
      <c r="C26" s="295" t="s">
        <v>538</v>
      </c>
      <c r="D26" s="293" t="s">
        <v>459</v>
      </c>
      <c r="E26" s="293" t="s">
        <v>446</v>
      </c>
      <c r="F26" s="293" t="s">
        <v>428</v>
      </c>
    </row>
    <row r="27" spans="1:6" ht="22.5" x14ac:dyDescent="0.2">
      <c r="A27" s="515"/>
      <c r="B27" s="294" t="s">
        <v>505</v>
      </c>
      <c r="C27" s="295" t="s">
        <v>538</v>
      </c>
      <c r="D27" s="293" t="s">
        <v>451</v>
      </c>
      <c r="E27" s="293" t="s">
        <v>448</v>
      </c>
      <c r="F27" s="293" t="s">
        <v>426</v>
      </c>
    </row>
    <row r="28" spans="1:6" x14ac:dyDescent="0.2">
      <c r="A28" s="515" t="s">
        <v>422</v>
      </c>
      <c r="B28" s="294" t="s">
        <v>507</v>
      </c>
      <c r="C28" s="295" t="s">
        <v>509</v>
      </c>
      <c r="D28" s="293" t="s">
        <v>447</v>
      </c>
      <c r="E28" s="293" t="s">
        <v>468</v>
      </c>
      <c r="F28" s="293" t="s">
        <v>580</v>
      </c>
    </row>
    <row r="29" spans="1:6" ht="22.5" x14ac:dyDescent="0.2">
      <c r="A29" s="515"/>
      <c r="B29" s="294" t="s">
        <v>546</v>
      </c>
      <c r="C29" s="295" t="s">
        <v>548</v>
      </c>
      <c r="D29" s="293" t="s">
        <v>542</v>
      </c>
      <c r="E29" s="293" t="s">
        <v>450</v>
      </c>
      <c r="F29" s="293" t="s">
        <v>426</v>
      </c>
    </row>
    <row r="30" spans="1:6" ht="21.75" customHeight="1" x14ac:dyDescent="0.2">
      <c r="A30" s="515"/>
      <c r="B30" s="294" t="s">
        <v>510</v>
      </c>
      <c r="C30" s="295" t="s">
        <v>538</v>
      </c>
      <c r="D30" s="293" t="s">
        <v>447</v>
      </c>
      <c r="E30" s="293" t="s">
        <v>446</v>
      </c>
      <c r="F30" s="293" t="s">
        <v>426</v>
      </c>
    </row>
  </sheetData>
  <mergeCells count="6">
    <mergeCell ref="A17:A23"/>
    <mergeCell ref="A24:A27"/>
    <mergeCell ref="A28:A30"/>
    <mergeCell ref="A3:A8"/>
    <mergeCell ref="A9:A11"/>
    <mergeCell ref="A12:A1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58"/>
  <sheetViews>
    <sheetView zoomScale="70" zoomScaleNormal="70" workbookViewId="0">
      <selection activeCell="Q16" sqref="Q16"/>
    </sheetView>
  </sheetViews>
  <sheetFormatPr baseColWidth="10" defaultColWidth="16.28515625" defaultRowHeight="12.75" x14ac:dyDescent="0.2"/>
  <cols>
    <col min="1" max="1" width="6.85546875" customWidth="1"/>
    <col min="2" max="2" width="56.28515625" customWidth="1"/>
    <col min="3" max="3" width="58.7109375" customWidth="1"/>
    <col min="4" max="4" width="16.42578125" customWidth="1"/>
  </cols>
  <sheetData>
    <row r="7" spans="3:6" ht="15.75" x14ac:dyDescent="0.2">
      <c r="C7" s="525" t="s">
        <v>552</v>
      </c>
      <c r="D7" s="526"/>
      <c r="E7" s="526"/>
      <c r="F7" s="526"/>
    </row>
    <row r="8" spans="3:6" ht="33" customHeight="1" x14ac:dyDescent="0.2">
      <c r="C8" s="254" t="s">
        <v>553</v>
      </c>
      <c r="D8" s="522" t="s">
        <v>554</v>
      </c>
      <c r="E8" s="523"/>
      <c r="F8" s="524"/>
    </row>
    <row r="9" spans="3:6" ht="15.75" x14ac:dyDescent="0.2">
      <c r="C9" s="256" t="s">
        <v>585</v>
      </c>
      <c r="D9" s="262" t="s">
        <v>598</v>
      </c>
      <c r="E9" s="263" t="s">
        <v>599</v>
      </c>
      <c r="F9" s="263" t="s">
        <v>427</v>
      </c>
    </row>
    <row r="10" spans="3:6" ht="31.5" x14ac:dyDescent="0.2">
      <c r="C10" s="254" t="s">
        <v>555</v>
      </c>
      <c r="D10" s="261">
        <v>6</v>
      </c>
      <c r="E10" s="264">
        <v>4</v>
      </c>
      <c r="F10" s="264">
        <v>2</v>
      </c>
    </row>
    <row r="11" spans="3:6" ht="15.75" x14ac:dyDescent="0.2">
      <c r="C11" s="256" t="s">
        <v>586</v>
      </c>
      <c r="D11" s="520">
        <v>3</v>
      </c>
      <c r="E11" s="519">
        <v>1</v>
      </c>
      <c r="F11" s="519">
        <v>2</v>
      </c>
    </row>
    <row r="12" spans="3:6" ht="15.75" x14ac:dyDescent="0.2">
      <c r="C12" s="254" t="s">
        <v>556</v>
      </c>
      <c r="D12" s="521"/>
      <c r="E12" s="519"/>
      <c r="F12" s="519"/>
    </row>
    <row r="13" spans="3:6" ht="15.75" x14ac:dyDescent="0.2">
      <c r="C13" s="256" t="s">
        <v>587</v>
      </c>
      <c r="D13" s="520">
        <v>5</v>
      </c>
      <c r="E13" s="519">
        <v>3</v>
      </c>
      <c r="F13" s="519">
        <v>2</v>
      </c>
    </row>
    <row r="14" spans="3:6" ht="15.75" x14ac:dyDescent="0.2">
      <c r="C14" s="254" t="s">
        <v>557</v>
      </c>
      <c r="D14" s="521"/>
      <c r="E14" s="519"/>
      <c r="F14" s="519"/>
    </row>
    <row r="15" spans="3:6" ht="15.75" x14ac:dyDescent="0.2">
      <c r="C15" s="256" t="s">
        <v>588</v>
      </c>
      <c r="D15" s="520">
        <v>7</v>
      </c>
      <c r="E15" s="519">
        <v>7</v>
      </c>
      <c r="F15" s="519">
        <v>0</v>
      </c>
    </row>
    <row r="16" spans="3:6" ht="31.5" x14ac:dyDescent="0.2">
      <c r="C16" s="254" t="s">
        <v>558</v>
      </c>
      <c r="D16" s="521"/>
      <c r="E16" s="519"/>
      <c r="F16" s="519"/>
    </row>
    <row r="17" spans="2:6" ht="15.75" x14ac:dyDescent="0.2">
      <c r="C17" s="256" t="s">
        <v>589</v>
      </c>
      <c r="D17" s="520">
        <v>4</v>
      </c>
      <c r="E17" s="519">
        <v>2</v>
      </c>
      <c r="F17" s="519">
        <v>2</v>
      </c>
    </row>
    <row r="18" spans="2:6" ht="31.5" x14ac:dyDescent="0.2">
      <c r="C18" s="254" t="s">
        <v>559</v>
      </c>
      <c r="D18" s="521"/>
      <c r="E18" s="519"/>
      <c r="F18" s="519"/>
    </row>
    <row r="19" spans="2:6" ht="15.75" x14ac:dyDescent="0.2">
      <c r="C19" s="256" t="s">
        <v>590</v>
      </c>
      <c r="D19" s="520">
        <v>3</v>
      </c>
      <c r="E19" s="519">
        <v>2</v>
      </c>
      <c r="F19" s="519">
        <v>1</v>
      </c>
    </row>
    <row r="20" spans="2:6" ht="15.75" x14ac:dyDescent="0.2">
      <c r="C20" s="254" t="s">
        <v>560</v>
      </c>
      <c r="D20" s="521"/>
      <c r="E20" s="519"/>
      <c r="F20" s="519"/>
    </row>
    <row r="21" spans="2:6" ht="15.75" x14ac:dyDescent="0.2">
      <c r="C21" s="255" t="s">
        <v>561</v>
      </c>
      <c r="D21" s="253">
        <f>SUM(D10:D20)</f>
        <v>28</v>
      </c>
      <c r="E21" s="253">
        <f t="shared" ref="E21:F21" si="0">SUM(E10:E20)</f>
        <v>19</v>
      </c>
      <c r="F21" s="253">
        <f t="shared" si="0"/>
        <v>9</v>
      </c>
    </row>
    <row r="22" spans="2:6" x14ac:dyDescent="0.2">
      <c r="C22" s="229"/>
    </row>
    <row r="29" spans="2:6" x14ac:dyDescent="0.2">
      <c r="B29" s="234" t="s">
        <v>412</v>
      </c>
      <c r="C29" s="234" t="s">
        <v>549</v>
      </c>
    </row>
    <row r="30" spans="2:6" x14ac:dyDescent="0.2">
      <c r="B30" t="s">
        <v>562</v>
      </c>
      <c r="C30" s="235" t="s">
        <v>433</v>
      </c>
    </row>
    <row r="31" spans="2:6" x14ac:dyDescent="0.2">
      <c r="B31" t="s">
        <v>563</v>
      </c>
      <c r="C31" s="235" t="s">
        <v>434</v>
      </c>
    </row>
    <row r="32" spans="2:6" x14ac:dyDescent="0.2">
      <c r="C32" s="235" t="s">
        <v>435</v>
      </c>
    </row>
    <row r="33" spans="2:3" x14ac:dyDescent="0.2">
      <c r="B33" t="s">
        <v>564</v>
      </c>
      <c r="C33" s="235" t="s">
        <v>436</v>
      </c>
    </row>
    <row r="34" spans="2:3" x14ac:dyDescent="0.2">
      <c r="C34" s="235" t="s">
        <v>437</v>
      </c>
    </row>
    <row r="35" spans="2:3" x14ac:dyDescent="0.2">
      <c r="B35" t="s">
        <v>565</v>
      </c>
      <c r="C35" s="235" t="s">
        <v>418</v>
      </c>
    </row>
    <row r="36" spans="2:3" x14ac:dyDescent="0.2">
      <c r="B36" t="s">
        <v>566</v>
      </c>
      <c r="C36" s="235" t="s">
        <v>453</v>
      </c>
    </row>
    <row r="37" spans="2:3" x14ac:dyDescent="0.2">
      <c r="C37" s="235" t="s">
        <v>457</v>
      </c>
    </row>
    <row r="38" spans="2:3" x14ac:dyDescent="0.2">
      <c r="C38" s="235" t="s">
        <v>460</v>
      </c>
    </row>
    <row r="39" spans="2:3" x14ac:dyDescent="0.2">
      <c r="B39" t="s">
        <v>567</v>
      </c>
      <c r="C39" s="235" t="s">
        <v>462</v>
      </c>
    </row>
    <row r="40" spans="2:3" x14ac:dyDescent="0.2">
      <c r="B40" t="s">
        <v>568</v>
      </c>
      <c r="C40" s="235" t="s">
        <v>465</v>
      </c>
    </row>
    <row r="41" spans="2:3" x14ac:dyDescent="0.2">
      <c r="C41" s="235" t="s">
        <v>469</v>
      </c>
    </row>
    <row r="42" spans="2:3" x14ac:dyDescent="0.2">
      <c r="C42" s="236" t="s">
        <v>419</v>
      </c>
    </row>
    <row r="43" spans="2:3" x14ac:dyDescent="0.2">
      <c r="B43" t="s">
        <v>569</v>
      </c>
      <c r="C43" s="236" t="s">
        <v>475</v>
      </c>
    </row>
    <row r="44" spans="2:3" x14ac:dyDescent="0.2">
      <c r="B44" t="s">
        <v>570</v>
      </c>
      <c r="C44" s="236" t="s">
        <v>478</v>
      </c>
    </row>
    <row r="45" spans="2:3" x14ac:dyDescent="0.2">
      <c r="B45" t="s">
        <v>571</v>
      </c>
      <c r="C45" s="236" t="s">
        <v>481</v>
      </c>
    </row>
    <row r="46" spans="2:3" x14ac:dyDescent="0.2">
      <c r="C46" s="236" t="s">
        <v>550</v>
      </c>
    </row>
    <row r="47" spans="2:3" x14ac:dyDescent="0.2">
      <c r="C47" s="238" t="s">
        <v>540</v>
      </c>
    </row>
    <row r="48" spans="2:3" x14ac:dyDescent="0.2">
      <c r="B48" t="s">
        <v>572</v>
      </c>
      <c r="C48" s="236" t="s">
        <v>484</v>
      </c>
    </row>
    <row r="49" spans="2:3" x14ac:dyDescent="0.2">
      <c r="C49" s="236" t="s">
        <v>488</v>
      </c>
    </row>
    <row r="50" spans="2:3" x14ac:dyDescent="0.2">
      <c r="C50" s="236" t="s">
        <v>492</v>
      </c>
    </row>
    <row r="51" spans="2:3" x14ac:dyDescent="0.2">
      <c r="B51" t="s">
        <v>573</v>
      </c>
      <c r="C51" s="236" t="s">
        <v>493</v>
      </c>
    </row>
    <row r="52" spans="2:3" x14ac:dyDescent="0.2">
      <c r="B52" t="s">
        <v>574</v>
      </c>
      <c r="C52" s="236" t="s">
        <v>498</v>
      </c>
    </row>
    <row r="53" spans="2:3" x14ac:dyDescent="0.2">
      <c r="B53" t="s">
        <v>575</v>
      </c>
      <c r="C53" s="236" t="s">
        <v>503</v>
      </c>
    </row>
    <row r="54" spans="2:3" x14ac:dyDescent="0.2">
      <c r="B54" t="s">
        <v>576</v>
      </c>
      <c r="C54" s="236" t="s">
        <v>505</v>
      </c>
    </row>
    <row r="55" spans="2:3" x14ac:dyDescent="0.2">
      <c r="B55" t="s">
        <v>577</v>
      </c>
      <c r="C55" s="236" t="s">
        <v>507</v>
      </c>
    </row>
    <row r="56" spans="2:3" x14ac:dyDescent="0.2">
      <c r="C56" s="238" t="s">
        <v>546</v>
      </c>
    </row>
    <row r="57" spans="2:3" x14ac:dyDescent="0.2">
      <c r="C57" s="236" t="s">
        <v>510</v>
      </c>
    </row>
    <row r="58" spans="2:3" x14ac:dyDescent="0.2">
      <c r="C58" s="237"/>
    </row>
  </sheetData>
  <mergeCells count="17">
    <mergeCell ref="D11:D12"/>
    <mergeCell ref="D13:D14"/>
    <mergeCell ref="D15:D16"/>
    <mergeCell ref="D8:F8"/>
    <mergeCell ref="C7:F7"/>
    <mergeCell ref="E11:E12"/>
    <mergeCell ref="F11:F12"/>
    <mergeCell ref="E13:E14"/>
    <mergeCell ref="F13:F14"/>
    <mergeCell ref="E15:E16"/>
    <mergeCell ref="F15:F16"/>
    <mergeCell ref="E17:E18"/>
    <mergeCell ref="F17:F18"/>
    <mergeCell ref="E19:E20"/>
    <mergeCell ref="F19:F20"/>
    <mergeCell ref="D17:D18"/>
    <mergeCell ref="D19:D2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3"/>
  <sheetViews>
    <sheetView topLeftCell="E7" workbookViewId="0">
      <selection activeCell="C19" sqref="C19"/>
    </sheetView>
  </sheetViews>
  <sheetFormatPr baseColWidth="10" defaultRowHeight="12.75" x14ac:dyDescent="0.2"/>
  <cols>
    <col min="2" max="2" width="10" customWidth="1"/>
    <col min="3" max="3" width="42.7109375" customWidth="1"/>
    <col min="4" max="4" width="5" customWidth="1"/>
  </cols>
  <sheetData>
    <row r="2" spans="3:5" ht="15.75" x14ac:dyDescent="0.2">
      <c r="C2" s="527" t="s">
        <v>597</v>
      </c>
      <c r="D2" s="528"/>
    </row>
    <row r="3" spans="3:5" x14ac:dyDescent="0.2">
      <c r="C3" s="258" t="s">
        <v>509</v>
      </c>
      <c r="D3" s="258">
        <v>1</v>
      </c>
      <c r="E3" s="257"/>
    </row>
    <row r="4" spans="3:5" x14ac:dyDescent="0.2">
      <c r="C4" s="258" t="s">
        <v>548</v>
      </c>
      <c r="D4" s="258">
        <v>1</v>
      </c>
      <c r="E4" s="257"/>
    </row>
    <row r="5" spans="3:5" x14ac:dyDescent="0.2">
      <c r="C5" s="258" t="s">
        <v>594</v>
      </c>
      <c r="D5" s="258">
        <v>3</v>
      </c>
      <c r="E5" s="257"/>
    </row>
    <row r="6" spans="3:5" x14ac:dyDescent="0.2">
      <c r="C6" s="259" t="s">
        <v>596</v>
      </c>
      <c r="D6" s="258">
        <v>3</v>
      </c>
      <c r="E6" s="257"/>
    </row>
    <row r="7" spans="3:5" x14ac:dyDescent="0.2">
      <c r="C7" s="260" t="s">
        <v>591</v>
      </c>
      <c r="D7" s="258">
        <v>2</v>
      </c>
      <c r="E7" s="257"/>
    </row>
    <row r="8" spans="3:5" x14ac:dyDescent="0.2">
      <c r="C8" s="259" t="s">
        <v>592</v>
      </c>
      <c r="D8" s="258">
        <v>2</v>
      </c>
      <c r="E8" s="257"/>
    </row>
    <row r="9" spans="3:5" x14ac:dyDescent="0.2">
      <c r="C9" s="258" t="s">
        <v>595</v>
      </c>
      <c r="D9" s="258">
        <v>3</v>
      </c>
      <c r="E9" s="257"/>
    </row>
    <row r="10" spans="3:5" x14ac:dyDescent="0.2">
      <c r="C10" s="258" t="s">
        <v>444</v>
      </c>
      <c r="D10" s="258">
        <v>9</v>
      </c>
      <c r="E10" s="257"/>
    </row>
    <row r="11" spans="3:5" x14ac:dyDescent="0.2">
      <c r="C11" s="258" t="s">
        <v>538</v>
      </c>
      <c r="D11" s="258">
        <v>19</v>
      </c>
      <c r="E11" s="257"/>
    </row>
    <row r="12" spans="3:5" x14ac:dyDescent="0.2">
      <c r="C12" s="258" t="s">
        <v>495</v>
      </c>
      <c r="D12" s="258">
        <v>1</v>
      </c>
      <c r="E12" s="257"/>
    </row>
    <row r="13" spans="3:5" x14ac:dyDescent="0.2">
      <c r="C13" s="258" t="s">
        <v>593</v>
      </c>
      <c r="D13" s="258">
        <v>1</v>
      </c>
      <c r="E13" s="257"/>
    </row>
  </sheetData>
  <mergeCells count="1">
    <mergeCell ref="C2:D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
  <sheetViews>
    <sheetView view="pageBreakPreview" zoomScale="53" zoomScaleNormal="70" zoomScaleSheetLayoutView="53" zoomScalePageLayoutView="85" workbookViewId="0">
      <selection activeCell="K30" sqref="K30"/>
    </sheetView>
  </sheetViews>
  <sheetFormatPr baseColWidth="10" defaultRowHeight="15" x14ac:dyDescent="0.2"/>
  <cols>
    <col min="1" max="1" width="11.42578125" style="1"/>
    <col min="2" max="2" width="19.7109375" style="1" customWidth="1"/>
    <col min="3" max="3" width="11.85546875" style="1" customWidth="1"/>
    <col min="4" max="4" width="20.28515625" style="1" customWidth="1"/>
    <col min="5" max="5" width="11.85546875" style="3" customWidth="1"/>
    <col min="6" max="6" width="100.140625" style="2" hidden="1" customWidth="1"/>
    <col min="7" max="7" width="100.7109375" style="2" hidden="1" customWidth="1"/>
    <col min="8" max="8" width="27.42578125" style="2" customWidth="1"/>
    <col min="9" max="9" width="21.85546875" style="1" customWidth="1"/>
    <col min="10" max="10" width="22.42578125" style="1" customWidth="1"/>
    <col min="11" max="11" width="33.5703125" style="1" customWidth="1"/>
    <col min="12" max="16384" width="11.42578125" style="1"/>
  </cols>
  <sheetData>
    <row r="1" spans="1:11" ht="22.5" customHeight="1" x14ac:dyDescent="0.2">
      <c r="A1" s="50"/>
      <c r="B1" s="49"/>
      <c r="C1" s="49"/>
      <c r="D1" s="49"/>
      <c r="E1" s="587"/>
      <c r="F1" s="588"/>
      <c r="G1" s="51"/>
      <c r="H1" s="51"/>
      <c r="K1" s="580">
        <f>+SUM(K11:K141)/18</f>
        <v>0.9171880426888952</v>
      </c>
    </row>
    <row r="2" spans="1:11" ht="22.5" customHeight="1" x14ac:dyDescent="0.2">
      <c r="A2" s="23"/>
      <c r="B2" s="22"/>
      <c r="C2" s="22"/>
      <c r="D2" s="22"/>
      <c r="E2" s="589"/>
      <c r="F2" s="590"/>
      <c r="G2" s="51"/>
      <c r="H2" s="51"/>
      <c r="K2" s="581"/>
    </row>
    <row r="3" spans="1:11" ht="22.5" customHeight="1" x14ac:dyDescent="0.2">
      <c r="A3" s="23"/>
      <c r="B3" s="22"/>
      <c r="C3" s="22"/>
      <c r="D3" s="22"/>
      <c r="E3" s="589"/>
      <c r="F3" s="590"/>
      <c r="G3" s="51"/>
      <c r="H3" s="51"/>
      <c r="K3" s="581"/>
    </row>
    <row r="4" spans="1:11" ht="22.5" customHeight="1" thickBot="1" x14ac:dyDescent="0.25">
      <c r="A4" s="23"/>
      <c r="B4" s="22"/>
      <c r="C4" s="22"/>
      <c r="D4" s="22"/>
      <c r="E4" s="589"/>
      <c r="F4" s="590"/>
      <c r="G4" s="51"/>
      <c r="H4" s="51"/>
      <c r="K4" s="582"/>
    </row>
    <row r="5" spans="1:11" ht="22.5" customHeight="1" thickBot="1" x14ac:dyDescent="0.25">
      <c r="A5" s="48"/>
      <c r="B5" s="47"/>
      <c r="C5" s="47"/>
      <c r="D5" s="47"/>
      <c r="E5" s="591"/>
      <c r="F5" s="592"/>
      <c r="G5" s="51"/>
      <c r="H5" s="53"/>
    </row>
    <row r="6" spans="1:11" ht="15" customHeight="1" x14ac:dyDescent="0.2">
      <c r="A6" s="22"/>
      <c r="B6" s="22"/>
      <c r="C6" s="22"/>
      <c r="D6" s="22"/>
      <c r="E6" s="21"/>
      <c r="F6" s="46"/>
      <c r="G6" s="46"/>
      <c r="H6" s="54"/>
    </row>
    <row r="7" spans="1:11" s="17" customFormat="1" ht="18" x14ac:dyDescent="0.2">
      <c r="A7" s="18"/>
      <c r="E7" s="15"/>
      <c r="F7" s="14"/>
      <c r="G7" s="30"/>
      <c r="H7" s="30"/>
    </row>
    <row r="8" spans="1:11" s="17" customFormat="1" ht="18.75" thickBot="1" x14ac:dyDescent="0.25">
      <c r="A8" s="18"/>
      <c r="E8" s="15"/>
      <c r="F8" s="14"/>
      <c r="G8" s="30"/>
      <c r="H8" s="30"/>
    </row>
    <row r="9" spans="1:11" s="13" customFormat="1" ht="25.5" customHeight="1" thickBot="1" x14ac:dyDescent="0.3">
      <c r="A9" s="455" t="s">
        <v>127</v>
      </c>
      <c r="B9" s="456"/>
      <c r="C9" s="583" t="s">
        <v>126</v>
      </c>
      <c r="D9" s="584"/>
      <c r="E9" s="584"/>
      <c r="F9" s="584"/>
      <c r="G9" s="584"/>
      <c r="H9" s="584"/>
      <c r="I9" s="584"/>
      <c r="J9" s="585"/>
    </row>
    <row r="10" spans="1:11" s="13" customFormat="1" ht="18.75" thickBot="1" x14ac:dyDescent="0.25">
      <c r="A10" s="18"/>
      <c r="B10" s="17"/>
      <c r="C10" s="17"/>
      <c r="D10" s="17"/>
      <c r="E10" s="15"/>
      <c r="F10" s="14"/>
      <c r="G10" s="30"/>
      <c r="H10" s="30"/>
    </row>
    <row r="11" spans="1:11" s="13" customFormat="1" ht="55.5" customHeight="1" thickBot="1" x14ac:dyDescent="0.3">
      <c r="A11" s="455" t="s">
        <v>125</v>
      </c>
      <c r="B11" s="456"/>
      <c r="C11" s="531" t="s">
        <v>124</v>
      </c>
      <c r="D11" s="532"/>
      <c r="E11" s="532"/>
      <c r="F11" s="532"/>
      <c r="G11" s="532"/>
      <c r="H11" s="532"/>
      <c r="I11" s="532"/>
      <c r="J11" s="532"/>
      <c r="K11" s="145">
        <f>+J14/1</f>
        <v>1</v>
      </c>
    </row>
    <row r="12" spans="1:11" s="13" customFormat="1" ht="18.75" thickBot="1" x14ac:dyDescent="0.25">
      <c r="A12" s="67"/>
      <c r="B12" s="17"/>
      <c r="C12" s="17"/>
      <c r="D12" s="17"/>
      <c r="E12" s="15"/>
      <c r="F12" s="14"/>
      <c r="G12" s="30"/>
      <c r="H12" s="30"/>
    </row>
    <row r="13" spans="1:11" s="25" customFormat="1" ht="36" x14ac:dyDescent="0.25">
      <c r="A13" s="529" t="s">
        <v>9</v>
      </c>
      <c r="B13" s="571"/>
      <c r="C13" s="571"/>
      <c r="D13" s="571"/>
      <c r="E13" s="68" t="s">
        <v>7</v>
      </c>
      <c r="F13" s="69" t="s">
        <v>6</v>
      </c>
      <c r="G13" s="69" t="s">
        <v>5</v>
      </c>
      <c r="H13" s="69" t="s">
        <v>128</v>
      </c>
      <c r="I13" s="69" t="s">
        <v>4</v>
      </c>
      <c r="J13" s="69" t="s">
        <v>3</v>
      </c>
    </row>
    <row r="14" spans="1:11" s="10" customFormat="1" ht="226.5" customHeight="1" thickBot="1" x14ac:dyDescent="0.25">
      <c r="A14" s="450" t="s">
        <v>122</v>
      </c>
      <c r="B14" s="572"/>
      <c r="C14" s="572"/>
      <c r="D14" s="572"/>
      <c r="E14" s="70">
        <v>1</v>
      </c>
      <c r="F14" s="71" t="s">
        <v>137</v>
      </c>
      <c r="G14" s="72" t="s">
        <v>138</v>
      </c>
      <c r="H14" s="73" t="s">
        <v>147</v>
      </c>
      <c r="I14" s="74">
        <v>1</v>
      </c>
      <c r="J14" s="75">
        <f>+((100%/4)*4)</f>
        <v>1</v>
      </c>
    </row>
    <row r="15" spans="1:11" s="17" customFormat="1" ht="18" x14ac:dyDescent="0.2">
      <c r="A15" s="453"/>
      <c r="B15" s="454"/>
      <c r="C15" s="454"/>
      <c r="D15" s="454"/>
      <c r="E15" s="454"/>
      <c r="F15" s="30"/>
      <c r="G15" s="30"/>
      <c r="H15" s="30"/>
    </row>
    <row r="16" spans="1:11" s="13" customFormat="1" ht="21.75" customHeight="1" thickBot="1" x14ac:dyDescent="0.3">
      <c r="A16" s="28"/>
      <c r="B16" s="19"/>
      <c r="C16" s="19"/>
      <c r="D16" s="19"/>
      <c r="E16" s="4"/>
      <c r="F16" s="26"/>
      <c r="G16" s="52"/>
      <c r="H16" s="52"/>
      <c r="I16" s="17"/>
      <c r="J16" s="17"/>
    </row>
    <row r="17" spans="1:13" s="13" customFormat="1" ht="49.5" customHeight="1" thickBot="1" x14ac:dyDescent="0.3">
      <c r="A17" s="455" t="s">
        <v>121</v>
      </c>
      <c r="B17" s="456"/>
      <c r="C17" s="583" t="s">
        <v>120</v>
      </c>
      <c r="D17" s="584"/>
      <c r="E17" s="584"/>
      <c r="F17" s="584"/>
      <c r="G17" s="584"/>
      <c r="H17" s="584"/>
      <c r="I17" s="584"/>
      <c r="J17" s="585"/>
    </row>
    <row r="18" spans="1:13" s="17" customFormat="1" ht="9" customHeight="1" thickBot="1" x14ac:dyDescent="0.25">
      <c r="A18" s="18"/>
      <c r="E18" s="15"/>
      <c r="F18" s="14"/>
      <c r="G18" s="30"/>
      <c r="H18" s="30"/>
      <c r="J18" s="13"/>
      <c r="K18" s="13"/>
      <c r="L18" s="13"/>
      <c r="M18" s="13"/>
    </row>
    <row r="19" spans="1:13" s="13" customFormat="1" ht="51.75" customHeight="1" thickBot="1" x14ac:dyDescent="0.3">
      <c r="A19" s="455" t="s">
        <v>119</v>
      </c>
      <c r="B19" s="456"/>
      <c r="C19" s="531" t="s">
        <v>118</v>
      </c>
      <c r="D19" s="532"/>
      <c r="E19" s="532"/>
      <c r="F19" s="532"/>
      <c r="G19" s="532"/>
      <c r="H19" s="532"/>
      <c r="I19" s="532"/>
      <c r="J19" s="532"/>
      <c r="K19" s="145">
        <f>+J22/1</f>
        <v>1</v>
      </c>
    </row>
    <row r="20" spans="1:13" s="17" customFormat="1" ht="18.75" thickBot="1" x14ac:dyDescent="0.25">
      <c r="A20" s="18"/>
      <c r="E20" s="15"/>
      <c r="F20" s="14"/>
      <c r="G20" s="30"/>
      <c r="H20" s="30"/>
      <c r="J20" s="13"/>
      <c r="K20" s="13"/>
      <c r="L20" s="13"/>
      <c r="M20" s="13"/>
    </row>
    <row r="21" spans="1:13" s="17" customFormat="1" ht="36" x14ac:dyDescent="0.25">
      <c r="A21" s="529" t="s">
        <v>9</v>
      </c>
      <c r="B21" s="571"/>
      <c r="C21" s="571"/>
      <c r="D21" s="571"/>
      <c r="E21" s="68" t="s">
        <v>7</v>
      </c>
      <c r="F21" s="69" t="s">
        <v>6</v>
      </c>
      <c r="G21" s="69" t="s">
        <v>5</v>
      </c>
      <c r="H21" s="69" t="s">
        <v>128</v>
      </c>
      <c r="I21" s="69" t="s">
        <v>4</v>
      </c>
      <c r="J21" s="69" t="s">
        <v>3</v>
      </c>
      <c r="K21" s="13"/>
      <c r="L21" s="13"/>
      <c r="M21" s="13"/>
    </row>
    <row r="22" spans="1:13" s="40" customFormat="1" ht="206.25" customHeight="1" thickBot="1" x14ac:dyDescent="0.25">
      <c r="A22" s="476" t="s">
        <v>117</v>
      </c>
      <c r="B22" s="477"/>
      <c r="C22" s="477"/>
      <c r="D22" s="477"/>
      <c r="E22" s="76">
        <v>1</v>
      </c>
      <c r="F22" s="77" t="s">
        <v>116</v>
      </c>
      <c r="G22" s="72" t="s">
        <v>115</v>
      </c>
      <c r="H22" s="78" t="s">
        <v>148</v>
      </c>
      <c r="I22" s="74">
        <v>1</v>
      </c>
      <c r="J22" s="75">
        <f>+((100%/4)*4)</f>
        <v>1</v>
      </c>
      <c r="K22" s="10"/>
      <c r="L22" s="10"/>
      <c r="M22" s="10"/>
    </row>
    <row r="23" spans="1:13" s="17" customFormat="1" ht="21" customHeight="1" thickBot="1" x14ac:dyDescent="0.25">
      <c r="A23" s="18"/>
      <c r="E23" s="15"/>
      <c r="F23" s="14"/>
      <c r="G23" s="14"/>
      <c r="H23" s="14"/>
      <c r="J23" s="133"/>
      <c r="K23" s="13"/>
      <c r="L23" s="13"/>
      <c r="M23" s="13"/>
    </row>
    <row r="24" spans="1:13" s="13" customFormat="1" ht="57" customHeight="1" thickBot="1" x14ac:dyDescent="0.3">
      <c r="A24" s="455" t="s">
        <v>114</v>
      </c>
      <c r="B24" s="456"/>
      <c r="C24" s="531" t="s">
        <v>113</v>
      </c>
      <c r="D24" s="532"/>
      <c r="E24" s="532"/>
      <c r="F24" s="532"/>
      <c r="G24" s="532"/>
      <c r="H24" s="532"/>
      <c r="I24" s="532"/>
      <c r="J24" s="532"/>
      <c r="K24" s="145">
        <f>SUM(J27:J28)/2</f>
        <v>1</v>
      </c>
    </row>
    <row r="25" spans="1:13" s="17" customFormat="1" ht="18.75" thickBot="1" x14ac:dyDescent="0.25">
      <c r="A25" s="18"/>
      <c r="E25" s="15"/>
      <c r="F25" s="14"/>
      <c r="G25" s="14"/>
      <c r="H25" s="14"/>
      <c r="J25" s="128"/>
      <c r="K25" s="13"/>
      <c r="L25" s="13"/>
      <c r="M25" s="13"/>
    </row>
    <row r="26" spans="1:13" s="17" customFormat="1" ht="36" x14ac:dyDescent="0.25">
      <c r="A26" s="529" t="s">
        <v>9</v>
      </c>
      <c r="B26" s="571"/>
      <c r="C26" s="571"/>
      <c r="D26" s="571"/>
      <c r="E26" s="68" t="s">
        <v>7</v>
      </c>
      <c r="F26" s="69" t="s">
        <v>6</v>
      </c>
      <c r="G26" s="69" t="s">
        <v>5</v>
      </c>
      <c r="H26" s="69" t="s">
        <v>128</v>
      </c>
      <c r="I26" s="69" t="s">
        <v>4</v>
      </c>
      <c r="J26" s="69" t="s">
        <v>3</v>
      </c>
      <c r="K26" s="13"/>
      <c r="L26" s="13"/>
      <c r="M26" s="13"/>
    </row>
    <row r="27" spans="1:13" s="40" customFormat="1" ht="231.75" customHeight="1" x14ac:dyDescent="0.2">
      <c r="A27" s="593" t="s">
        <v>112</v>
      </c>
      <c r="B27" s="594"/>
      <c r="C27" s="594"/>
      <c r="D27" s="595"/>
      <c r="E27" s="63">
        <v>0.5</v>
      </c>
      <c r="F27" s="45" t="s">
        <v>111</v>
      </c>
      <c r="G27" s="32" t="s">
        <v>110</v>
      </c>
      <c r="H27" s="59" t="s">
        <v>153</v>
      </c>
      <c r="I27" s="11">
        <v>1</v>
      </c>
      <c r="J27" s="80">
        <f>+((100%/10)*10)</f>
        <v>1</v>
      </c>
      <c r="K27" s="10"/>
      <c r="L27" s="10"/>
      <c r="M27" s="10"/>
    </row>
    <row r="28" spans="1:13" s="40" customFormat="1" ht="207" customHeight="1" thickBot="1" x14ac:dyDescent="0.25">
      <c r="A28" s="596" t="s">
        <v>109</v>
      </c>
      <c r="B28" s="597"/>
      <c r="C28" s="597"/>
      <c r="D28" s="598"/>
      <c r="E28" s="70">
        <v>0.5</v>
      </c>
      <c r="F28" s="77" t="s">
        <v>108</v>
      </c>
      <c r="G28" s="77" t="s">
        <v>107</v>
      </c>
      <c r="H28" s="85" t="s">
        <v>134</v>
      </c>
      <c r="I28" s="74">
        <v>1</v>
      </c>
      <c r="J28" s="75">
        <f>+((100%/10)*10)</f>
        <v>1</v>
      </c>
      <c r="K28" s="10"/>
      <c r="L28" s="10"/>
      <c r="M28" s="10"/>
    </row>
    <row r="29" spans="1:13" s="17" customFormat="1" ht="17.25" customHeight="1" thickBot="1" x14ac:dyDescent="0.25">
      <c r="A29" s="44"/>
      <c r="B29" s="43"/>
      <c r="C29" s="43"/>
      <c r="D29" s="43"/>
      <c r="E29" s="42"/>
      <c r="F29" s="41"/>
      <c r="G29" s="41"/>
      <c r="H29" s="41"/>
      <c r="I29" s="84"/>
      <c r="J29" s="134"/>
      <c r="K29" s="13"/>
      <c r="L29" s="13"/>
      <c r="M29" s="13"/>
    </row>
    <row r="30" spans="1:13" s="13" customFormat="1" ht="34.5" customHeight="1" thickBot="1" x14ac:dyDescent="0.3">
      <c r="A30" s="455" t="s">
        <v>106</v>
      </c>
      <c r="B30" s="456"/>
      <c r="C30" s="531" t="s">
        <v>105</v>
      </c>
      <c r="D30" s="532"/>
      <c r="E30" s="532"/>
      <c r="F30" s="532"/>
      <c r="G30" s="532"/>
      <c r="H30" s="532"/>
      <c r="I30" s="532"/>
      <c r="J30" s="532"/>
      <c r="K30" s="145">
        <f>SUM(J33:J36)/4</f>
        <v>1</v>
      </c>
    </row>
    <row r="31" spans="1:13" s="13" customFormat="1" ht="18.75" thickBot="1" x14ac:dyDescent="0.25">
      <c r="A31" s="18"/>
      <c r="B31" s="17"/>
      <c r="C31" s="17"/>
      <c r="D31" s="17"/>
      <c r="E31" s="15"/>
      <c r="F31" s="14"/>
      <c r="G31" s="14"/>
      <c r="H31" s="14"/>
      <c r="I31" s="30"/>
      <c r="J31" s="128"/>
    </row>
    <row r="32" spans="1:13" s="17" customFormat="1" ht="36" x14ac:dyDescent="0.25">
      <c r="A32" s="529" t="s">
        <v>9</v>
      </c>
      <c r="B32" s="571"/>
      <c r="C32" s="571"/>
      <c r="D32" s="571"/>
      <c r="E32" s="68" t="s">
        <v>7</v>
      </c>
      <c r="F32" s="69" t="s">
        <v>6</v>
      </c>
      <c r="G32" s="69" t="s">
        <v>5</v>
      </c>
      <c r="H32" s="69" t="s">
        <v>128</v>
      </c>
      <c r="I32" s="69" t="s">
        <v>4</v>
      </c>
      <c r="J32" s="69" t="s">
        <v>3</v>
      </c>
      <c r="K32" s="13"/>
      <c r="L32" s="13"/>
      <c r="M32" s="13"/>
    </row>
    <row r="33" spans="1:13" s="40" customFormat="1" ht="119.25" customHeight="1" x14ac:dyDescent="0.25">
      <c r="A33" s="430" t="s">
        <v>104</v>
      </c>
      <c r="B33" s="564"/>
      <c r="C33" s="564"/>
      <c r="D33" s="564"/>
      <c r="E33" s="63">
        <v>0.25</v>
      </c>
      <c r="F33" s="24" t="s">
        <v>103</v>
      </c>
      <c r="G33" s="32" t="s">
        <v>102</v>
      </c>
      <c r="H33" s="35" t="s">
        <v>129</v>
      </c>
      <c r="I33" s="11">
        <v>1</v>
      </c>
      <c r="J33" s="11">
        <f>+I33</f>
        <v>1</v>
      </c>
      <c r="K33" s="10"/>
      <c r="L33" s="10"/>
      <c r="M33" s="10"/>
    </row>
    <row r="34" spans="1:13" s="17" customFormat="1" ht="119.25" customHeight="1" x14ac:dyDescent="0.25">
      <c r="A34" s="430" t="s">
        <v>99</v>
      </c>
      <c r="B34" s="564"/>
      <c r="C34" s="564"/>
      <c r="D34" s="564"/>
      <c r="E34" s="63">
        <v>0.25</v>
      </c>
      <c r="F34" s="29" t="s">
        <v>24</v>
      </c>
      <c r="G34" s="32" t="s">
        <v>101</v>
      </c>
      <c r="H34" s="35" t="s">
        <v>129</v>
      </c>
      <c r="I34" s="11">
        <v>1</v>
      </c>
      <c r="J34" s="81">
        <f>+((100%/2)*2)</f>
        <v>1</v>
      </c>
      <c r="K34" s="13"/>
      <c r="L34" s="13"/>
      <c r="M34" s="13"/>
    </row>
    <row r="35" spans="1:13" s="17" customFormat="1" ht="334.5" customHeight="1" x14ac:dyDescent="0.2">
      <c r="A35" s="430" t="s">
        <v>100</v>
      </c>
      <c r="B35" s="432"/>
      <c r="C35" s="432"/>
      <c r="D35" s="432"/>
      <c r="E35" s="63">
        <v>0.25</v>
      </c>
      <c r="F35" s="29" t="s">
        <v>24</v>
      </c>
      <c r="G35" s="29"/>
      <c r="H35" s="32" t="s">
        <v>149</v>
      </c>
      <c r="I35" s="11">
        <v>1</v>
      </c>
      <c r="J35" s="62">
        <v>1</v>
      </c>
      <c r="K35" s="13"/>
      <c r="L35" s="13"/>
      <c r="M35" s="13"/>
    </row>
    <row r="36" spans="1:13" s="17" customFormat="1" ht="97.5" customHeight="1" thickBot="1" x14ac:dyDescent="0.3">
      <c r="A36" s="450" t="s">
        <v>99</v>
      </c>
      <c r="B36" s="579"/>
      <c r="C36" s="579"/>
      <c r="D36" s="579"/>
      <c r="E36" s="70">
        <v>0.25</v>
      </c>
      <c r="F36" s="82" t="s">
        <v>24</v>
      </c>
      <c r="G36" s="82"/>
      <c r="H36" s="79" t="s">
        <v>129</v>
      </c>
      <c r="I36" s="74">
        <v>1</v>
      </c>
      <c r="J36" s="86">
        <f>+((100%/2)*2)</f>
        <v>1</v>
      </c>
      <c r="K36" s="13"/>
      <c r="L36" s="13"/>
      <c r="M36" s="13"/>
    </row>
    <row r="37" spans="1:13" s="17" customFormat="1" ht="18.75" thickBot="1" x14ac:dyDescent="0.3">
      <c r="A37" s="34"/>
      <c r="B37" s="39"/>
      <c r="C37" s="39"/>
      <c r="D37" s="39"/>
      <c r="E37" s="4"/>
      <c r="F37" s="26"/>
      <c r="G37" s="26"/>
      <c r="H37" s="26"/>
      <c r="I37" s="87"/>
      <c r="J37" s="135"/>
      <c r="K37" s="13"/>
      <c r="L37" s="13"/>
      <c r="M37" s="13"/>
    </row>
    <row r="38" spans="1:13" s="13" customFormat="1" ht="53.25" customHeight="1" thickBot="1" x14ac:dyDescent="0.3">
      <c r="A38" s="455" t="s">
        <v>98</v>
      </c>
      <c r="B38" s="456"/>
      <c r="C38" s="531" t="s">
        <v>97</v>
      </c>
      <c r="D38" s="532"/>
      <c r="E38" s="532"/>
      <c r="F38" s="532"/>
      <c r="G38" s="532"/>
      <c r="H38" s="532"/>
      <c r="I38" s="532"/>
      <c r="J38" s="532"/>
      <c r="K38" s="145">
        <f>SUM(J41:J43)/3</f>
        <v>1</v>
      </c>
    </row>
    <row r="39" spans="1:13" s="13" customFormat="1" ht="18.75" thickBot="1" x14ac:dyDescent="0.25">
      <c r="A39" s="18"/>
      <c r="B39" s="17"/>
      <c r="C39" s="17"/>
      <c r="D39" s="17"/>
      <c r="E39" s="15"/>
      <c r="F39" s="14"/>
      <c r="G39" s="14"/>
      <c r="H39" s="14"/>
      <c r="I39" s="17"/>
      <c r="J39" s="128"/>
    </row>
    <row r="40" spans="1:13" s="13" customFormat="1" ht="36" x14ac:dyDescent="0.25">
      <c r="A40" s="565" t="s">
        <v>9</v>
      </c>
      <c r="B40" s="566"/>
      <c r="C40" s="566"/>
      <c r="D40" s="566"/>
      <c r="E40" s="68" t="s">
        <v>7</v>
      </c>
      <c r="F40" s="68" t="s">
        <v>6</v>
      </c>
      <c r="G40" s="68" t="s">
        <v>5</v>
      </c>
      <c r="H40" s="68" t="s">
        <v>128</v>
      </c>
      <c r="I40" s="68" t="s">
        <v>4</v>
      </c>
      <c r="J40" s="69" t="s">
        <v>3</v>
      </c>
    </row>
    <row r="41" spans="1:13" s="13" customFormat="1" ht="93.75" customHeight="1" x14ac:dyDescent="0.25">
      <c r="A41" s="430" t="s">
        <v>96</v>
      </c>
      <c r="B41" s="564"/>
      <c r="C41" s="564"/>
      <c r="D41" s="564"/>
      <c r="E41" s="63">
        <v>0.34</v>
      </c>
      <c r="F41" s="90" t="s">
        <v>24</v>
      </c>
      <c r="G41" s="90"/>
      <c r="H41" s="91" t="s">
        <v>150</v>
      </c>
      <c r="I41" s="12">
        <v>1</v>
      </c>
      <c r="J41" s="62">
        <v>1</v>
      </c>
    </row>
    <row r="42" spans="1:13" s="13" customFormat="1" ht="151.5" customHeight="1" x14ac:dyDescent="0.25">
      <c r="A42" s="430" t="s">
        <v>95</v>
      </c>
      <c r="B42" s="564"/>
      <c r="C42" s="564"/>
      <c r="D42" s="564"/>
      <c r="E42" s="63">
        <v>0.33</v>
      </c>
      <c r="F42" s="90" t="s">
        <v>24</v>
      </c>
      <c r="G42" s="90"/>
      <c r="H42" s="93" t="s">
        <v>130</v>
      </c>
      <c r="I42" s="12">
        <v>1</v>
      </c>
      <c r="J42" s="62">
        <v>1</v>
      </c>
    </row>
    <row r="43" spans="1:13" s="13" customFormat="1" ht="99.75" customHeight="1" thickBot="1" x14ac:dyDescent="0.25">
      <c r="A43" s="450" t="s">
        <v>94</v>
      </c>
      <c r="B43" s="452"/>
      <c r="C43" s="452"/>
      <c r="D43" s="452"/>
      <c r="E43" s="70">
        <v>0.33</v>
      </c>
      <c r="F43" s="94" t="s">
        <v>24</v>
      </c>
      <c r="G43" s="94"/>
      <c r="H43" s="95" t="s">
        <v>139</v>
      </c>
      <c r="I43" s="76">
        <v>1</v>
      </c>
      <c r="J43" s="83">
        <v>1</v>
      </c>
    </row>
    <row r="44" spans="1:13" s="13" customFormat="1" ht="18.75" thickBot="1" x14ac:dyDescent="0.25">
      <c r="A44" s="18"/>
      <c r="B44" s="17"/>
      <c r="C44" s="17"/>
      <c r="D44" s="17"/>
      <c r="E44" s="15"/>
      <c r="F44" s="14"/>
      <c r="G44" s="14"/>
      <c r="H44" s="55"/>
      <c r="I44" s="61"/>
      <c r="J44" s="88"/>
    </row>
    <row r="45" spans="1:13" s="13" customFormat="1" ht="53.25" customHeight="1" thickBot="1" x14ac:dyDescent="0.25">
      <c r="A45" s="455" t="s">
        <v>93</v>
      </c>
      <c r="B45" s="459"/>
      <c r="C45" s="553" t="s">
        <v>92</v>
      </c>
      <c r="D45" s="554"/>
      <c r="E45" s="138"/>
      <c r="F45" s="14"/>
      <c r="G45" s="14"/>
      <c r="H45" s="55"/>
      <c r="I45" s="61"/>
      <c r="J45" s="61"/>
      <c r="K45" s="145">
        <f>SUM(J48:J49)/2</f>
        <v>1</v>
      </c>
    </row>
    <row r="46" spans="1:13" s="13" customFormat="1" ht="18.75" thickBot="1" x14ac:dyDescent="0.25">
      <c r="A46" s="18"/>
      <c r="B46" s="17"/>
      <c r="C46" s="17"/>
      <c r="D46" s="17"/>
      <c r="E46" s="15"/>
      <c r="F46" s="14"/>
      <c r="G46" s="14"/>
      <c r="H46" s="55"/>
      <c r="I46" s="61"/>
      <c r="J46" s="104"/>
    </row>
    <row r="47" spans="1:13" s="13" customFormat="1" ht="36" x14ac:dyDescent="0.2">
      <c r="A47" s="529" t="s">
        <v>9</v>
      </c>
      <c r="B47" s="545"/>
      <c r="C47" s="545"/>
      <c r="D47" s="545"/>
      <c r="E47" s="68" t="s">
        <v>7</v>
      </c>
      <c r="F47" s="68" t="s">
        <v>6</v>
      </c>
      <c r="G47" s="68" t="s">
        <v>5</v>
      </c>
      <c r="H47" s="97" t="s">
        <v>128</v>
      </c>
      <c r="I47" s="97" t="s">
        <v>4</v>
      </c>
      <c r="J47" s="89" t="s">
        <v>3</v>
      </c>
    </row>
    <row r="48" spans="1:13" s="10" customFormat="1" ht="115.5" customHeight="1" x14ac:dyDescent="0.2">
      <c r="A48" s="430" t="s">
        <v>91</v>
      </c>
      <c r="B48" s="432"/>
      <c r="C48" s="432"/>
      <c r="D48" s="432"/>
      <c r="E48" s="63">
        <v>0.5</v>
      </c>
      <c r="F48" s="24" t="s">
        <v>90</v>
      </c>
      <c r="G48" s="92" t="s">
        <v>89</v>
      </c>
      <c r="H48" s="93" t="s">
        <v>129</v>
      </c>
      <c r="I48" s="12">
        <v>1</v>
      </c>
      <c r="J48" s="81">
        <f>+(100%/2)*2</f>
        <v>1</v>
      </c>
    </row>
    <row r="49" spans="1:11" s="13" customFormat="1" ht="104.25" customHeight="1" thickBot="1" x14ac:dyDescent="0.25">
      <c r="A49" s="534" t="s">
        <v>88</v>
      </c>
      <c r="B49" s="535"/>
      <c r="C49" s="535"/>
      <c r="D49" s="535"/>
      <c r="E49" s="70">
        <v>0.5</v>
      </c>
      <c r="F49" s="94" t="s">
        <v>24</v>
      </c>
      <c r="G49" s="94"/>
      <c r="H49" s="98" t="s">
        <v>151</v>
      </c>
      <c r="I49" s="99"/>
      <c r="J49" s="81">
        <v>1</v>
      </c>
    </row>
    <row r="50" spans="1:11" s="13" customFormat="1" ht="18.75" thickBot="1" x14ac:dyDescent="0.25">
      <c r="A50" s="34"/>
      <c r="B50" s="33"/>
      <c r="C50" s="33"/>
      <c r="D50" s="33"/>
      <c r="E50" s="4"/>
      <c r="F50" s="26"/>
      <c r="G50" s="26"/>
      <c r="H50" s="56"/>
      <c r="I50" s="87"/>
      <c r="J50" s="103"/>
    </row>
    <row r="51" spans="1:11" s="13" customFormat="1" ht="66.75" customHeight="1" thickBot="1" x14ac:dyDescent="0.3">
      <c r="A51" s="455" t="s">
        <v>87</v>
      </c>
      <c r="B51" s="456"/>
      <c r="C51" s="583" t="s">
        <v>86</v>
      </c>
      <c r="D51" s="584"/>
      <c r="E51" s="584"/>
      <c r="F51" s="584"/>
      <c r="G51" s="584"/>
      <c r="H51" s="584"/>
      <c r="I51" s="584"/>
      <c r="J51" s="585"/>
    </row>
    <row r="52" spans="1:11" s="13" customFormat="1" ht="18.75" thickBot="1" x14ac:dyDescent="0.25">
      <c r="A52" s="18"/>
      <c r="B52" s="17"/>
      <c r="C52" s="17"/>
      <c r="D52" s="17"/>
      <c r="E52" s="15"/>
      <c r="F52" s="14"/>
      <c r="G52" s="14"/>
      <c r="H52" s="55"/>
      <c r="I52" s="17"/>
      <c r="J52" s="61"/>
    </row>
    <row r="53" spans="1:11" s="13" customFormat="1" ht="53.25" customHeight="1" thickBot="1" x14ac:dyDescent="0.3">
      <c r="A53" s="455" t="s">
        <v>85</v>
      </c>
      <c r="B53" s="456"/>
      <c r="C53" s="531" t="s">
        <v>84</v>
      </c>
      <c r="D53" s="532"/>
      <c r="E53" s="532"/>
      <c r="F53" s="532"/>
      <c r="G53" s="532"/>
      <c r="H53" s="532"/>
      <c r="I53" s="532"/>
      <c r="J53" s="532"/>
      <c r="K53" s="146">
        <f>+J56/1</f>
        <v>0.875</v>
      </c>
    </row>
    <row r="54" spans="1:11" s="13" customFormat="1" ht="18.75" thickBot="1" x14ac:dyDescent="0.25">
      <c r="A54" s="18"/>
      <c r="B54" s="17"/>
      <c r="C54" s="17"/>
      <c r="D54" s="17"/>
      <c r="E54" s="15"/>
      <c r="F54" s="14"/>
      <c r="G54" s="14"/>
      <c r="H54" s="55"/>
      <c r="I54" s="17"/>
      <c r="J54" s="104"/>
    </row>
    <row r="55" spans="1:11" s="13" customFormat="1" ht="36" x14ac:dyDescent="0.25">
      <c r="A55" s="529" t="s">
        <v>9</v>
      </c>
      <c r="B55" s="530"/>
      <c r="C55" s="530"/>
      <c r="D55" s="530"/>
      <c r="E55" s="68" t="s">
        <v>7</v>
      </c>
      <c r="F55" s="69" t="s">
        <v>6</v>
      </c>
      <c r="G55" s="69" t="s">
        <v>5</v>
      </c>
      <c r="H55" s="89" t="s">
        <v>128</v>
      </c>
      <c r="I55" s="89" t="s">
        <v>4</v>
      </c>
      <c r="J55" s="89" t="s">
        <v>3</v>
      </c>
    </row>
    <row r="56" spans="1:11" s="13" customFormat="1" ht="409.6" customHeight="1" thickBot="1" x14ac:dyDescent="0.25">
      <c r="A56" s="573" t="s">
        <v>83</v>
      </c>
      <c r="B56" s="574"/>
      <c r="C56" s="574"/>
      <c r="D56" s="575"/>
      <c r="E56" s="567">
        <v>1</v>
      </c>
      <c r="F56" s="82" t="s">
        <v>24</v>
      </c>
      <c r="G56" s="101" t="s">
        <v>82</v>
      </c>
      <c r="H56" s="102" t="s">
        <v>152</v>
      </c>
      <c r="I56" s="567">
        <f>+((100%/16)*16)</f>
        <v>1</v>
      </c>
      <c r="J56" s="569">
        <f>+((100%/16)*14)</f>
        <v>0.875</v>
      </c>
      <c r="K56" s="38"/>
    </row>
    <row r="57" spans="1:11" s="13" customFormat="1" ht="162" customHeight="1" thickBot="1" x14ac:dyDescent="0.25">
      <c r="A57" s="576"/>
      <c r="B57" s="577"/>
      <c r="C57" s="577"/>
      <c r="D57" s="578"/>
      <c r="E57" s="568"/>
      <c r="F57" s="82" t="s">
        <v>24</v>
      </c>
      <c r="G57" s="101" t="s">
        <v>82</v>
      </c>
      <c r="H57" s="102" t="s">
        <v>152</v>
      </c>
      <c r="I57" s="568">
        <f>+((100%/16)*16)</f>
        <v>1</v>
      </c>
      <c r="J57" s="570">
        <f>+((100%/16)*14)</f>
        <v>0.875</v>
      </c>
      <c r="K57" s="38"/>
    </row>
    <row r="58" spans="1:11" s="13" customFormat="1" ht="18.75" thickBot="1" x14ac:dyDescent="0.25">
      <c r="A58" s="18"/>
      <c r="B58" s="17"/>
      <c r="C58" s="17"/>
      <c r="D58" s="17"/>
      <c r="E58" s="15"/>
      <c r="F58" s="14"/>
      <c r="G58" s="14"/>
      <c r="H58" s="55"/>
      <c r="I58" s="88"/>
      <c r="J58" s="88"/>
    </row>
    <row r="59" spans="1:11" s="13" customFormat="1" ht="53.25" customHeight="1" thickBot="1" x14ac:dyDescent="0.3">
      <c r="A59" s="455" t="s">
        <v>81</v>
      </c>
      <c r="B59" s="456"/>
      <c r="C59" s="553" t="s">
        <v>80</v>
      </c>
      <c r="D59" s="554"/>
      <c r="E59" s="138"/>
      <c r="F59" s="14"/>
      <c r="G59" s="14"/>
      <c r="H59" s="55"/>
      <c r="I59" s="61"/>
      <c r="J59" s="61"/>
      <c r="K59" s="145">
        <f>SUM(J62:J63)/2</f>
        <v>1</v>
      </c>
    </row>
    <row r="60" spans="1:11" s="13" customFormat="1" ht="18.75" thickBot="1" x14ac:dyDescent="0.25">
      <c r="A60" s="18"/>
      <c r="B60" s="17"/>
      <c r="C60" s="17"/>
      <c r="D60" s="17"/>
      <c r="E60" s="15"/>
      <c r="F60" s="14"/>
      <c r="G60" s="14"/>
      <c r="H60" s="55"/>
      <c r="I60" s="61"/>
      <c r="J60" s="104"/>
    </row>
    <row r="61" spans="1:11" s="13" customFormat="1" ht="36" x14ac:dyDescent="0.25">
      <c r="A61" s="529" t="s">
        <v>9</v>
      </c>
      <c r="B61" s="530"/>
      <c r="C61" s="530"/>
      <c r="D61" s="530"/>
      <c r="E61" s="68" t="s">
        <v>7</v>
      </c>
      <c r="F61" s="69" t="s">
        <v>6</v>
      </c>
      <c r="G61" s="69" t="s">
        <v>5</v>
      </c>
      <c r="H61" s="89" t="s">
        <v>128</v>
      </c>
      <c r="I61" s="89" t="s">
        <v>4</v>
      </c>
      <c r="J61" s="89" t="s">
        <v>3</v>
      </c>
    </row>
    <row r="62" spans="1:11" s="13" customFormat="1" ht="194.25" customHeight="1" x14ac:dyDescent="0.2">
      <c r="A62" s="430" t="s">
        <v>79</v>
      </c>
      <c r="B62" s="432"/>
      <c r="C62" s="432"/>
      <c r="D62" s="432"/>
      <c r="E62" s="63">
        <v>0.5</v>
      </c>
      <c r="F62" s="29" t="s">
        <v>24</v>
      </c>
      <c r="G62" s="29"/>
      <c r="H62" s="60" t="s">
        <v>154</v>
      </c>
      <c r="I62" s="11">
        <v>1</v>
      </c>
      <c r="J62" s="81">
        <f>+(100%/3)*3</f>
        <v>1</v>
      </c>
    </row>
    <row r="63" spans="1:11" s="13" customFormat="1" ht="129" customHeight="1" thickBot="1" x14ac:dyDescent="0.25">
      <c r="A63" s="450" t="s">
        <v>78</v>
      </c>
      <c r="B63" s="452"/>
      <c r="C63" s="452"/>
      <c r="D63" s="452"/>
      <c r="E63" s="70">
        <v>0.5</v>
      </c>
      <c r="F63" s="82" t="s">
        <v>24</v>
      </c>
      <c r="G63" s="82"/>
      <c r="H63" s="78" t="s">
        <v>140</v>
      </c>
      <c r="I63" s="74">
        <v>1</v>
      </c>
      <c r="J63" s="86">
        <f>+(100%/3)*3</f>
        <v>1</v>
      </c>
    </row>
    <row r="64" spans="1:11" s="13" customFormat="1" ht="18.75" thickBot="1" x14ac:dyDescent="0.25">
      <c r="A64" s="34"/>
      <c r="B64" s="33"/>
      <c r="C64" s="33"/>
      <c r="D64" s="33"/>
      <c r="E64" s="4"/>
      <c r="F64" s="26"/>
      <c r="G64" s="26"/>
      <c r="H64" s="56"/>
      <c r="I64" s="103"/>
      <c r="J64" s="103"/>
    </row>
    <row r="65" spans="1:11" s="13" customFormat="1" ht="18.75" thickBot="1" x14ac:dyDescent="0.25">
      <c r="A65" s="18"/>
      <c r="B65" s="17"/>
      <c r="C65" s="17"/>
      <c r="D65" s="17"/>
      <c r="E65" s="15"/>
      <c r="F65" s="14"/>
      <c r="G65" s="14"/>
      <c r="H65" s="55"/>
      <c r="I65" s="88"/>
      <c r="J65" s="88"/>
    </row>
    <row r="66" spans="1:11" s="13" customFormat="1" ht="86.25" customHeight="1" thickBot="1" x14ac:dyDescent="0.3">
      <c r="A66" s="455" t="s">
        <v>77</v>
      </c>
      <c r="B66" s="456"/>
      <c r="C66" s="553" t="s">
        <v>76</v>
      </c>
      <c r="D66" s="554"/>
      <c r="E66" s="138"/>
      <c r="F66" s="14"/>
      <c r="G66" s="14"/>
      <c r="H66" s="55"/>
      <c r="I66" s="61"/>
      <c r="J66" s="61"/>
      <c r="K66" s="146">
        <f>+J69/1</f>
        <v>0</v>
      </c>
    </row>
    <row r="67" spans="1:11" s="13" customFormat="1" ht="18.75" thickBot="1" x14ac:dyDescent="0.25">
      <c r="A67" s="18"/>
      <c r="B67" s="17"/>
      <c r="C67" s="17"/>
      <c r="D67" s="17"/>
      <c r="E67" s="15"/>
      <c r="F67" s="14"/>
      <c r="G67" s="14"/>
      <c r="H67" s="55"/>
      <c r="I67" s="61"/>
      <c r="J67" s="104"/>
    </row>
    <row r="68" spans="1:11" s="13" customFormat="1" ht="36" x14ac:dyDescent="0.25">
      <c r="A68" s="529" t="s">
        <v>9</v>
      </c>
      <c r="B68" s="530"/>
      <c r="C68" s="530"/>
      <c r="D68" s="530"/>
      <c r="E68" s="68" t="s">
        <v>7</v>
      </c>
      <c r="F68" s="68" t="s">
        <v>6</v>
      </c>
      <c r="G68" s="68"/>
      <c r="H68" s="97" t="s">
        <v>128</v>
      </c>
      <c r="I68" s="97" t="s">
        <v>4</v>
      </c>
      <c r="J68" s="89" t="s">
        <v>3</v>
      </c>
    </row>
    <row r="69" spans="1:11" s="13" customFormat="1" ht="148.5" customHeight="1" thickBot="1" x14ac:dyDescent="0.25">
      <c r="A69" s="450" t="s">
        <v>75</v>
      </c>
      <c r="B69" s="452"/>
      <c r="C69" s="452"/>
      <c r="D69" s="452"/>
      <c r="E69" s="105">
        <v>1</v>
      </c>
      <c r="F69" s="94" t="s">
        <v>24</v>
      </c>
      <c r="G69" s="94"/>
      <c r="H69" s="106" t="s">
        <v>130</v>
      </c>
      <c r="I69" s="76">
        <v>1</v>
      </c>
      <c r="J69" s="108">
        <v>0</v>
      </c>
    </row>
    <row r="70" spans="1:11" s="13" customFormat="1" ht="18.75" thickBot="1" x14ac:dyDescent="0.25">
      <c r="A70" s="34"/>
      <c r="B70" s="33"/>
      <c r="C70" s="33"/>
      <c r="D70" s="33"/>
      <c r="E70" s="4"/>
      <c r="F70" s="26"/>
      <c r="G70" s="26"/>
      <c r="H70" s="56"/>
      <c r="I70" s="100"/>
      <c r="J70" s="103"/>
    </row>
    <row r="71" spans="1:11" s="13" customFormat="1" ht="53.25" customHeight="1" thickBot="1" x14ac:dyDescent="0.3">
      <c r="A71" s="455" t="s">
        <v>74</v>
      </c>
      <c r="B71" s="456"/>
      <c r="C71" s="531" t="s">
        <v>73</v>
      </c>
      <c r="D71" s="532"/>
      <c r="E71" s="532"/>
      <c r="F71" s="532"/>
      <c r="G71" s="532"/>
      <c r="H71" s="532"/>
      <c r="I71" s="532"/>
      <c r="J71" s="532"/>
      <c r="K71" s="145">
        <f>SUM(J74:J75)/2</f>
        <v>1</v>
      </c>
    </row>
    <row r="72" spans="1:11" s="13" customFormat="1" ht="18.75" thickBot="1" x14ac:dyDescent="0.25">
      <c r="A72" s="18"/>
      <c r="B72" s="17"/>
      <c r="C72" s="17"/>
      <c r="D72" s="17"/>
      <c r="E72" s="15"/>
      <c r="F72" s="14"/>
      <c r="G72" s="14"/>
      <c r="H72" s="55"/>
      <c r="I72" s="61"/>
      <c r="J72" s="104"/>
    </row>
    <row r="73" spans="1:11" s="13" customFormat="1" ht="36" x14ac:dyDescent="0.25">
      <c r="A73" s="529" t="s">
        <v>9</v>
      </c>
      <c r="B73" s="530"/>
      <c r="C73" s="530"/>
      <c r="D73" s="530"/>
      <c r="E73" s="68" t="s">
        <v>7</v>
      </c>
      <c r="F73" s="68" t="s">
        <v>6</v>
      </c>
      <c r="G73" s="68" t="s">
        <v>5</v>
      </c>
      <c r="H73" s="97" t="s">
        <v>128</v>
      </c>
      <c r="I73" s="97" t="s">
        <v>4</v>
      </c>
      <c r="J73" s="89" t="s">
        <v>3</v>
      </c>
    </row>
    <row r="74" spans="1:11" s="10" customFormat="1" ht="303.75" customHeight="1" x14ac:dyDescent="0.2">
      <c r="A74" s="430" t="s">
        <v>72</v>
      </c>
      <c r="B74" s="432"/>
      <c r="C74" s="432"/>
      <c r="D74" s="432"/>
      <c r="E74" s="12">
        <v>0.5</v>
      </c>
      <c r="F74" s="24" t="s">
        <v>71</v>
      </c>
      <c r="G74" s="92" t="s">
        <v>70</v>
      </c>
      <c r="H74" s="109" t="s">
        <v>141</v>
      </c>
      <c r="I74" s="12">
        <v>1</v>
      </c>
      <c r="J74" s="110">
        <f>+(100%/4)*4</f>
        <v>1</v>
      </c>
    </row>
    <row r="75" spans="1:11" s="10" customFormat="1" ht="342.75" customHeight="1" x14ac:dyDescent="0.2">
      <c r="A75" s="474" t="s">
        <v>69</v>
      </c>
      <c r="B75" s="475"/>
      <c r="C75" s="475"/>
      <c r="D75" s="475"/>
      <c r="E75" s="546">
        <v>0.5</v>
      </c>
      <c r="F75" s="562" t="s">
        <v>142</v>
      </c>
      <c r="G75" s="558" t="s">
        <v>68</v>
      </c>
      <c r="H75" s="560" t="s">
        <v>133</v>
      </c>
      <c r="I75" s="546">
        <v>1</v>
      </c>
      <c r="J75" s="556">
        <f>+(100%/4)*4</f>
        <v>1</v>
      </c>
      <c r="K75" s="37"/>
    </row>
    <row r="76" spans="1:11" s="10" customFormat="1" ht="187.5" customHeight="1" thickBot="1" x14ac:dyDescent="0.25">
      <c r="A76" s="476"/>
      <c r="B76" s="477"/>
      <c r="C76" s="477"/>
      <c r="D76" s="477"/>
      <c r="E76" s="555"/>
      <c r="F76" s="563"/>
      <c r="G76" s="559"/>
      <c r="H76" s="561"/>
      <c r="I76" s="555"/>
      <c r="J76" s="557"/>
    </row>
    <row r="77" spans="1:11" s="13" customFormat="1" ht="18.75" thickBot="1" x14ac:dyDescent="0.25">
      <c r="A77" s="18"/>
      <c r="B77" s="17"/>
      <c r="C77" s="17"/>
      <c r="D77" s="17"/>
      <c r="E77" s="15"/>
      <c r="F77" s="14"/>
      <c r="G77" s="14"/>
      <c r="H77" s="55"/>
      <c r="I77" s="88"/>
      <c r="J77" s="88"/>
    </row>
    <row r="78" spans="1:11" s="13" customFormat="1" ht="58.5" customHeight="1" thickBot="1" x14ac:dyDescent="0.3">
      <c r="A78" s="455" t="s">
        <v>67</v>
      </c>
      <c r="B78" s="456"/>
      <c r="C78" s="553" t="s">
        <v>170</v>
      </c>
      <c r="D78" s="554"/>
      <c r="E78" s="138"/>
      <c r="F78" s="14"/>
      <c r="G78" s="14"/>
      <c r="H78" s="55"/>
      <c r="I78" s="61"/>
      <c r="J78" s="61"/>
      <c r="K78" s="146">
        <f>SUM(J81:J83)/3</f>
        <v>0.70105143506678036</v>
      </c>
    </row>
    <row r="79" spans="1:11" s="13" customFormat="1" ht="18.75" thickBot="1" x14ac:dyDescent="0.25">
      <c r="A79" s="18"/>
      <c r="B79" s="17"/>
      <c r="C79" s="17"/>
      <c r="D79" s="17"/>
      <c r="E79" s="15"/>
      <c r="F79" s="14"/>
      <c r="G79" s="14"/>
      <c r="H79" s="55"/>
      <c r="I79" s="61"/>
      <c r="J79" s="104"/>
    </row>
    <row r="80" spans="1:11" s="13" customFormat="1" ht="36" x14ac:dyDescent="0.25">
      <c r="A80" s="529" t="s">
        <v>9</v>
      </c>
      <c r="B80" s="530"/>
      <c r="C80" s="530"/>
      <c r="D80" s="530"/>
      <c r="E80" s="68" t="s">
        <v>7</v>
      </c>
      <c r="F80" s="68" t="s">
        <v>6</v>
      </c>
      <c r="G80" s="68" t="s">
        <v>5</v>
      </c>
      <c r="H80" s="97" t="s">
        <v>128</v>
      </c>
      <c r="I80" s="97" t="s">
        <v>4</v>
      </c>
      <c r="J80" s="89" t="s">
        <v>3</v>
      </c>
    </row>
    <row r="81" spans="1:13" s="10" customFormat="1" ht="142.5" customHeight="1" x14ac:dyDescent="0.2">
      <c r="A81" s="430" t="s">
        <v>66</v>
      </c>
      <c r="B81" s="432"/>
      <c r="C81" s="432"/>
      <c r="D81" s="432"/>
      <c r="E81" s="63">
        <v>0.34</v>
      </c>
      <c r="F81" s="36" t="s">
        <v>65</v>
      </c>
      <c r="G81" s="93" t="s">
        <v>64</v>
      </c>
      <c r="H81" s="93" t="s">
        <v>64</v>
      </c>
      <c r="I81" s="12">
        <v>1</v>
      </c>
      <c r="J81" s="11">
        <v>1</v>
      </c>
    </row>
    <row r="82" spans="1:13" s="13" customFormat="1" ht="146.25" customHeight="1" x14ac:dyDescent="0.2">
      <c r="A82" s="551" t="s">
        <v>63</v>
      </c>
      <c r="B82" s="552"/>
      <c r="C82" s="552"/>
      <c r="D82" s="552"/>
      <c r="E82" s="63">
        <v>0.33</v>
      </c>
      <c r="F82" s="90" t="s">
        <v>24</v>
      </c>
      <c r="G82" s="111" t="s">
        <v>143</v>
      </c>
      <c r="H82" s="142" t="s">
        <v>156</v>
      </c>
      <c r="I82" s="143">
        <f>+((100%/51)*51)</f>
        <v>1</v>
      </c>
      <c r="J82" s="144">
        <f>+((100%/51)*23)</f>
        <v>0.45098039215686275</v>
      </c>
    </row>
    <row r="83" spans="1:13" s="13" customFormat="1" ht="137.25" customHeight="1" thickBot="1" x14ac:dyDescent="0.25">
      <c r="A83" s="450" t="s">
        <v>62</v>
      </c>
      <c r="B83" s="452"/>
      <c r="C83" s="452"/>
      <c r="D83" s="452"/>
      <c r="E83" s="70">
        <v>0.33</v>
      </c>
      <c r="F83" s="94" t="s">
        <v>24</v>
      </c>
      <c r="G83" s="94" t="s">
        <v>24</v>
      </c>
      <c r="H83" s="112" t="s">
        <v>155</v>
      </c>
      <c r="I83" s="113">
        <f>+((100%/51)*51)</f>
        <v>1</v>
      </c>
      <c r="J83" s="114">
        <f>+((100%/23)*15)</f>
        <v>0.65217391304347827</v>
      </c>
    </row>
    <row r="84" spans="1:13" s="13" customFormat="1" ht="18.75" thickBot="1" x14ac:dyDescent="0.25">
      <c r="A84" s="34"/>
      <c r="B84" s="33"/>
      <c r="C84" s="33"/>
      <c r="D84" s="33"/>
      <c r="E84" s="4"/>
      <c r="F84" s="26"/>
      <c r="G84" s="26"/>
      <c r="H84" s="56"/>
      <c r="I84" s="103"/>
      <c r="J84" s="103"/>
    </row>
    <row r="85" spans="1:13" s="13" customFormat="1" ht="34.5" customHeight="1" thickBot="1" x14ac:dyDescent="0.3">
      <c r="A85" s="455" t="s">
        <v>23</v>
      </c>
      <c r="B85" s="536"/>
      <c r="C85" s="583" t="s">
        <v>61</v>
      </c>
      <c r="D85" s="584"/>
      <c r="E85" s="584"/>
      <c r="F85" s="584"/>
      <c r="G85" s="584"/>
      <c r="H85" s="584"/>
      <c r="I85" s="584"/>
      <c r="J85" s="585"/>
    </row>
    <row r="86" spans="1:13" s="13" customFormat="1" ht="18.75" thickBot="1" x14ac:dyDescent="0.25">
      <c r="A86" s="18"/>
      <c r="B86" s="17"/>
      <c r="C86" s="17"/>
      <c r="D86" s="17"/>
      <c r="E86" s="15"/>
      <c r="F86" s="14"/>
      <c r="G86" s="14"/>
      <c r="H86" s="55"/>
      <c r="I86" s="61"/>
      <c r="J86" s="61"/>
    </row>
    <row r="87" spans="1:13" s="25" customFormat="1" ht="36" customHeight="1" thickBot="1" x14ac:dyDescent="0.3">
      <c r="A87" s="455" t="s">
        <v>60</v>
      </c>
      <c r="B87" s="456"/>
      <c r="C87" s="531" t="s">
        <v>59</v>
      </c>
      <c r="D87" s="532"/>
      <c r="E87" s="532"/>
      <c r="F87" s="532"/>
      <c r="G87" s="532"/>
      <c r="H87" s="532"/>
      <c r="I87" s="532"/>
      <c r="J87" s="532"/>
      <c r="K87" s="146">
        <f>SUM(J90:J95)/5</f>
        <v>0.93333333333333324</v>
      </c>
      <c r="L87" s="13"/>
      <c r="M87" s="13"/>
    </row>
    <row r="88" spans="1:13" s="13" customFormat="1" ht="27.75" customHeight="1" thickBot="1" x14ac:dyDescent="0.25">
      <c r="A88" s="18"/>
      <c r="B88" s="17"/>
      <c r="C88" s="17"/>
      <c r="D88" s="17"/>
      <c r="E88" s="15"/>
      <c r="F88" s="14"/>
      <c r="G88" s="14"/>
      <c r="H88" s="55"/>
      <c r="I88" s="61"/>
      <c r="J88" s="104"/>
    </row>
    <row r="89" spans="1:13" s="13" customFormat="1" ht="36" x14ac:dyDescent="0.25">
      <c r="A89" s="529" t="s">
        <v>9</v>
      </c>
      <c r="B89" s="530"/>
      <c r="C89" s="530"/>
      <c r="D89" s="530"/>
      <c r="E89" s="68" t="s">
        <v>7</v>
      </c>
      <c r="F89" s="68" t="s">
        <v>6</v>
      </c>
      <c r="G89" s="68" t="s">
        <v>5</v>
      </c>
      <c r="H89" s="97" t="s">
        <v>128</v>
      </c>
      <c r="I89" s="97" t="s">
        <v>4</v>
      </c>
      <c r="J89" s="89" t="s">
        <v>3</v>
      </c>
    </row>
    <row r="90" spans="1:13" s="13" customFormat="1" ht="42.75" customHeight="1" x14ac:dyDescent="0.2">
      <c r="A90" s="474" t="s">
        <v>58</v>
      </c>
      <c r="B90" s="475"/>
      <c r="C90" s="475"/>
      <c r="D90" s="475"/>
      <c r="E90" s="543">
        <v>0.2</v>
      </c>
      <c r="F90" s="90" t="s">
        <v>24</v>
      </c>
      <c r="G90" s="92" t="s">
        <v>57</v>
      </c>
      <c r="H90" s="550" t="s">
        <v>132</v>
      </c>
      <c r="I90" s="543">
        <v>1</v>
      </c>
      <c r="J90" s="533">
        <f>+((100%/2)*2)</f>
        <v>1</v>
      </c>
    </row>
    <row r="91" spans="1:13" s="13" customFormat="1" ht="30" customHeight="1" x14ac:dyDescent="0.2">
      <c r="A91" s="474"/>
      <c r="B91" s="475"/>
      <c r="C91" s="475"/>
      <c r="D91" s="475"/>
      <c r="E91" s="543"/>
      <c r="F91" s="90" t="s">
        <v>24</v>
      </c>
      <c r="G91" s="92" t="s">
        <v>57</v>
      </c>
      <c r="H91" s="550"/>
      <c r="I91" s="543">
        <v>1</v>
      </c>
      <c r="J91" s="533">
        <f>+((100%/2)*2)</f>
        <v>1</v>
      </c>
    </row>
    <row r="92" spans="1:13" s="13" customFormat="1" ht="130.5" customHeight="1" x14ac:dyDescent="0.2">
      <c r="A92" s="430" t="s">
        <v>56</v>
      </c>
      <c r="B92" s="432"/>
      <c r="C92" s="432"/>
      <c r="D92" s="432"/>
      <c r="E92" s="63">
        <v>0.2</v>
      </c>
      <c r="F92" s="90" t="s">
        <v>24</v>
      </c>
      <c r="G92" s="90"/>
      <c r="H92" s="115" t="s">
        <v>157</v>
      </c>
      <c r="I92" s="12">
        <v>1</v>
      </c>
      <c r="J92" s="65">
        <f>+((100%/2)*0)</f>
        <v>0</v>
      </c>
    </row>
    <row r="93" spans="1:13" s="13" customFormat="1" ht="120" customHeight="1" x14ac:dyDescent="0.2">
      <c r="A93" s="430" t="s">
        <v>55</v>
      </c>
      <c r="B93" s="432"/>
      <c r="C93" s="432"/>
      <c r="D93" s="432"/>
      <c r="E93" s="63">
        <v>0.2</v>
      </c>
      <c r="F93" s="90" t="s">
        <v>24</v>
      </c>
      <c r="G93" s="90"/>
      <c r="H93" s="115" t="s">
        <v>168</v>
      </c>
      <c r="I93" s="12">
        <v>1</v>
      </c>
      <c r="J93" s="65">
        <f>+((100%/3)*2)</f>
        <v>0.66666666666666663</v>
      </c>
    </row>
    <row r="94" spans="1:13" s="13" customFormat="1" ht="135.75" customHeight="1" x14ac:dyDescent="0.2">
      <c r="A94" s="430" t="s">
        <v>54</v>
      </c>
      <c r="B94" s="432"/>
      <c r="C94" s="432"/>
      <c r="D94" s="432"/>
      <c r="E94" s="63">
        <v>0.2</v>
      </c>
      <c r="F94" s="90" t="s">
        <v>24</v>
      </c>
      <c r="G94" s="90"/>
      <c r="H94" s="115" t="s">
        <v>169</v>
      </c>
      <c r="I94" s="12">
        <v>1</v>
      </c>
      <c r="J94" s="65">
        <f>+((100%/3)*3)</f>
        <v>1</v>
      </c>
    </row>
    <row r="95" spans="1:13" ht="107.25" customHeight="1" thickBot="1" x14ac:dyDescent="0.25">
      <c r="A95" s="450" t="s">
        <v>53</v>
      </c>
      <c r="B95" s="452"/>
      <c r="C95" s="452"/>
      <c r="D95" s="452"/>
      <c r="E95" s="70">
        <v>0.2</v>
      </c>
      <c r="F95" s="94" t="s">
        <v>24</v>
      </c>
      <c r="G95" s="94"/>
      <c r="H95" s="116" t="s">
        <v>158</v>
      </c>
      <c r="I95" s="70">
        <v>1</v>
      </c>
      <c r="J95" s="117">
        <v>1</v>
      </c>
      <c r="K95" s="13"/>
      <c r="L95" s="13"/>
      <c r="M95" s="13"/>
    </row>
    <row r="96" spans="1:13" s="13" customFormat="1" ht="18.75" customHeight="1" thickBot="1" x14ac:dyDescent="0.25">
      <c r="A96" s="23"/>
      <c r="B96" s="22"/>
      <c r="C96" s="22"/>
      <c r="D96" s="22"/>
      <c r="E96" s="21"/>
      <c r="F96" s="20"/>
      <c r="G96" s="20"/>
      <c r="H96" s="58"/>
      <c r="I96" s="119"/>
      <c r="J96" s="119"/>
    </row>
    <row r="97" spans="1:13" s="25" customFormat="1" ht="36" customHeight="1" thickBot="1" x14ac:dyDescent="0.25">
      <c r="A97" s="455" t="s">
        <v>52</v>
      </c>
      <c r="B97" s="459"/>
      <c r="C97" s="531" t="s">
        <v>51</v>
      </c>
      <c r="D97" s="532"/>
      <c r="E97" s="532"/>
      <c r="F97" s="532"/>
      <c r="G97" s="532"/>
      <c r="H97" s="532"/>
      <c r="I97" s="532"/>
      <c r="J97" s="532"/>
      <c r="K97" s="145">
        <f>SUM(J100:J108)/7</f>
        <v>1</v>
      </c>
      <c r="L97" s="13"/>
      <c r="M97" s="13"/>
    </row>
    <row r="98" spans="1:13" s="13" customFormat="1" ht="21.75" customHeight="1" thickBot="1" x14ac:dyDescent="0.25">
      <c r="A98" s="18"/>
      <c r="B98" s="17"/>
      <c r="C98" s="17"/>
      <c r="D98" s="17"/>
      <c r="E98" s="15"/>
      <c r="F98" s="14"/>
      <c r="G98" s="14"/>
      <c r="H98" s="55"/>
      <c r="I98" s="61"/>
      <c r="J98" s="104"/>
    </row>
    <row r="99" spans="1:13" s="13" customFormat="1" ht="36" x14ac:dyDescent="0.2">
      <c r="A99" s="529" t="s">
        <v>9</v>
      </c>
      <c r="B99" s="545"/>
      <c r="C99" s="545"/>
      <c r="D99" s="545"/>
      <c r="E99" s="68" t="s">
        <v>7</v>
      </c>
      <c r="F99" s="68" t="s">
        <v>6</v>
      </c>
      <c r="G99" s="68" t="s">
        <v>5</v>
      </c>
      <c r="H99" s="97" t="s">
        <v>128</v>
      </c>
      <c r="I99" s="97" t="s">
        <v>4</v>
      </c>
      <c r="J99" s="89" t="s">
        <v>3</v>
      </c>
    </row>
    <row r="100" spans="1:13" s="13" customFormat="1" ht="71.25" customHeight="1" x14ac:dyDescent="0.2">
      <c r="A100" s="474" t="s">
        <v>50</v>
      </c>
      <c r="B100" s="475"/>
      <c r="C100" s="475"/>
      <c r="D100" s="475"/>
      <c r="E100" s="543">
        <v>0.16</v>
      </c>
      <c r="F100" s="544" t="s">
        <v>24</v>
      </c>
      <c r="G100" s="541" t="s">
        <v>49</v>
      </c>
      <c r="H100" s="542" t="s">
        <v>129</v>
      </c>
      <c r="I100" s="546">
        <v>1</v>
      </c>
      <c r="J100" s="548">
        <v>1</v>
      </c>
    </row>
    <row r="101" spans="1:13" s="13" customFormat="1" ht="72" customHeight="1" x14ac:dyDescent="0.2">
      <c r="A101" s="474"/>
      <c r="B101" s="475"/>
      <c r="C101" s="475"/>
      <c r="D101" s="475"/>
      <c r="E101" s="543"/>
      <c r="F101" s="544"/>
      <c r="G101" s="541"/>
      <c r="H101" s="542"/>
      <c r="I101" s="547"/>
      <c r="J101" s="549"/>
    </row>
    <row r="102" spans="1:13" s="13" customFormat="1" ht="59.25" customHeight="1" x14ac:dyDescent="0.2">
      <c r="A102" s="474" t="s">
        <v>48</v>
      </c>
      <c r="B102" s="475"/>
      <c r="C102" s="475"/>
      <c r="D102" s="475"/>
      <c r="E102" s="63">
        <v>0.08</v>
      </c>
      <c r="F102" s="90" t="s">
        <v>24</v>
      </c>
      <c r="G102" s="90"/>
      <c r="H102" s="136" t="s">
        <v>159</v>
      </c>
      <c r="I102" s="63">
        <v>1</v>
      </c>
      <c r="J102" s="57">
        <v>1</v>
      </c>
    </row>
    <row r="103" spans="1:13" s="10" customFormat="1" ht="291" customHeight="1" x14ac:dyDescent="0.2">
      <c r="A103" s="539" t="s">
        <v>47</v>
      </c>
      <c r="B103" s="540"/>
      <c r="C103" s="540"/>
      <c r="D103" s="540"/>
      <c r="E103" s="12">
        <v>0.22</v>
      </c>
      <c r="F103" s="36" t="s">
        <v>46</v>
      </c>
      <c r="G103" s="141" t="s">
        <v>45</v>
      </c>
      <c r="H103" s="137" t="s">
        <v>160</v>
      </c>
      <c r="I103" s="139">
        <v>1</v>
      </c>
      <c r="J103" s="140">
        <f>+(100%/4)*4</f>
        <v>1</v>
      </c>
    </row>
    <row r="104" spans="1:13" s="10" customFormat="1" ht="324" customHeight="1" x14ac:dyDescent="0.2">
      <c r="A104" s="430" t="s">
        <v>44</v>
      </c>
      <c r="B104" s="432"/>
      <c r="C104" s="432"/>
      <c r="D104" s="432"/>
      <c r="E104" s="12">
        <v>0.15</v>
      </c>
      <c r="F104" s="120" t="s">
        <v>144</v>
      </c>
      <c r="G104" s="121" t="s">
        <v>43</v>
      </c>
      <c r="H104" s="122" t="s">
        <v>131</v>
      </c>
      <c r="I104" s="63">
        <v>1</v>
      </c>
      <c r="J104" s="66">
        <v>1</v>
      </c>
    </row>
    <row r="105" spans="1:13" s="13" customFormat="1" ht="297.75" customHeight="1" x14ac:dyDescent="0.2">
      <c r="A105" s="430" t="s">
        <v>42</v>
      </c>
      <c r="B105" s="432"/>
      <c r="C105" s="432"/>
      <c r="D105" s="432"/>
      <c r="E105" s="31">
        <v>0.15</v>
      </c>
      <c r="F105" s="90" t="s">
        <v>24</v>
      </c>
      <c r="G105" s="123" t="s">
        <v>145</v>
      </c>
      <c r="H105" s="115" t="s">
        <v>135</v>
      </c>
      <c r="I105" s="12">
        <v>1</v>
      </c>
      <c r="J105" s="64">
        <v>1</v>
      </c>
    </row>
    <row r="106" spans="1:13" s="13" customFormat="1" ht="84.75" customHeight="1" x14ac:dyDescent="0.2">
      <c r="A106" s="474" t="s">
        <v>41</v>
      </c>
      <c r="B106" s="475"/>
      <c r="C106" s="475"/>
      <c r="D106" s="475"/>
      <c r="E106" s="543">
        <v>0.16</v>
      </c>
      <c r="F106" s="544" t="s">
        <v>24</v>
      </c>
      <c r="G106" s="123"/>
      <c r="H106" s="586" t="s">
        <v>162</v>
      </c>
      <c r="I106" s="543">
        <v>1</v>
      </c>
      <c r="J106" s="533">
        <v>1</v>
      </c>
    </row>
    <row r="107" spans="1:13" s="13" customFormat="1" ht="84.75" customHeight="1" x14ac:dyDescent="0.2">
      <c r="A107" s="474"/>
      <c r="B107" s="475"/>
      <c r="C107" s="475"/>
      <c r="D107" s="475"/>
      <c r="E107" s="543"/>
      <c r="F107" s="544"/>
      <c r="G107" s="123"/>
      <c r="H107" s="586"/>
      <c r="I107" s="543"/>
      <c r="J107" s="533"/>
    </row>
    <row r="108" spans="1:13" s="13" customFormat="1" ht="84.75" customHeight="1" thickBot="1" x14ac:dyDescent="0.25">
      <c r="A108" s="476"/>
      <c r="B108" s="477"/>
      <c r="C108" s="477"/>
      <c r="D108" s="477"/>
      <c r="E108" s="70">
        <v>0.08</v>
      </c>
      <c r="F108" s="94" t="s">
        <v>24</v>
      </c>
      <c r="G108" s="124" t="s">
        <v>40</v>
      </c>
      <c r="H108" s="116" t="s">
        <v>161</v>
      </c>
      <c r="I108" s="76">
        <v>1</v>
      </c>
      <c r="J108" s="74">
        <v>1</v>
      </c>
    </row>
    <row r="109" spans="1:13" s="13" customFormat="1" ht="18.75" thickBot="1" x14ac:dyDescent="0.25">
      <c r="A109" s="18"/>
      <c r="B109" s="17"/>
      <c r="C109" s="17"/>
      <c r="D109" s="17"/>
      <c r="E109" s="15"/>
      <c r="F109" s="14"/>
      <c r="G109" s="14"/>
      <c r="H109" s="55"/>
      <c r="I109" s="88"/>
      <c r="J109" s="88"/>
    </row>
    <row r="110" spans="1:13" s="13" customFormat="1" ht="127.5" customHeight="1" thickBot="1" x14ac:dyDescent="0.3">
      <c r="A110" s="455" t="s">
        <v>39</v>
      </c>
      <c r="B110" s="456"/>
      <c r="C110" s="531" t="s">
        <v>38</v>
      </c>
      <c r="D110" s="532"/>
      <c r="E110" s="532"/>
      <c r="F110" s="532"/>
      <c r="G110" s="532"/>
      <c r="H110" s="532"/>
      <c r="I110" s="532"/>
      <c r="J110" s="532"/>
      <c r="K110" s="145">
        <f>SUM(J113:J114)/2</f>
        <v>1</v>
      </c>
    </row>
    <row r="111" spans="1:13" s="13" customFormat="1" ht="32.25" customHeight="1" thickBot="1" x14ac:dyDescent="0.25">
      <c r="A111" s="18"/>
      <c r="B111" s="17"/>
      <c r="C111" s="17"/>
      <c r="D111" s="17"/>
      <c r="E111" s="15"/>
      <c r="F111" s="14"/>
      <c r="G111" s="14"/>
      <c r="H111" s="55"/>
      <c r="I111" s="61"/>
      <c r="J111" s="104"/>
    </row>
    <row r="112" spans="1:13" ht="33" customHeight="1" x14ac:dyDescent="0.25">
      <c r="A112" s="529" t="s">
        <v>9</v>
      </c>
      <c r="B112" s="530"/>
      <c r="C112" s="530"/>
      <c r="D112" s="530"/>
      <c r="E112" s="68" t="s">
        <v>7</v>
      </c>
      <c r="F112" s="68" t="s">
        <v>6</v>
      </c>
      <c r="G112" s="68" t="s">
        <v>5</v>
      </c>
      <c r="H112" s="97" t="s">
        <v>128</v>
      </c>
      <c r="I112" s="97" t="s">
        <v>4</v>
      </c>
      <c r="J112" s="89" t="s">
        <v>3</v>
      </c>
      <c r="K112" s="13"/>
      <c r="L112" s="13"/>
      <c r="M112" s="13"/>
    </row>
    <row r="113" spans="1:14" s="13" customFormat="1" ht="219" customHeight="1" thickBot="1" x14ac:dyDescent="0.25">
      <c r="A113" s="430" t="s">
        <v>37</v>
      </c>
      <c r="B113" s="432"/>
      <c r="C113" s="432"/>
      <c r="D113" s="432"/>
      <c r="E113" s="63">
        <v>0.5</v>
      </c>
      <c r="F113" s="90" t="s">
        <v>24</v>
      </c>
      <c r="G113" s="121" t="s">
        <v>36</v>
      </c>
      <c r="H113" s="125" t="s">
        <v>36</v>
      </c>
      <c r="I113" s="96"/>
      <c r="J113" s="86">
        <f>+((100%/4)*4)</f>
        <v>1</v>
      </c>
    </row>
    <row r="114" spans="1:14" s="10" customFormat="1" ht="279.75" customHeight="1" thickBot="1" x14ac:dyDescent="0.25">
      <c r="A114" s="450" t="s">
        <v>35</v>
      </c>
      <c r="B114" s="452"/>
      <c r="C114" s="452"/>
      <c r="D114" s="452"/>
      <c r="E114" s="70">
        <v>0.5</v>
      </c>
      <c r="F114" s="71" t="s">
        <v>34</v>
      </c>
      <c r="G114" s="124" t="s">
        <v>33</v>
      </c>
      <c r="H114" s="126" t="s">
        <v>163</v>
      </c>
      <c r="I114" s="76">
        <v>1</v>
      </c>
      <c r="J114" s="86">
        <f>+((100%/4)*4)</f>
        <v>1</v>
      </c>
    </row>
    <row r="115" spans="1:14" s="13" customFormat="1" ht="18.75" thickBot="1" x14ac:dyDescent="0.25">
      <c r="A115" s="23"/>
      <c r="B115" s="22"/>
      <c r="C115" s="22"/>
      <c r="D115" s="22"/>
      <c r="E115" s="21"/>
      <c r="F115" s="20"/>
      <c r="G115" s="20"/>
      <c r="H115" s="20"/>
      <c r="I115" s="88"/>
      <c r="J115" s="127"/>
    </row>
    <row r="116" spans="1:14" s="13" customFormat="1" ht="86.25" customHeight="1" thickBot="1" x14ac:dyDescent="0.3">
      <c r="A116" s="455" t="s">
        <v>32</v>
      </c>
      <c r="B116" s="456"/>
      <c r="C116" s="531" t="s">
        <v>31</v>
      </c>
      <c r="D116" s="532"/>
      <c r="E116" s="532"/>
      <c r="F116" s="532"/>
      <c r="G116" s="532"/>
      <c r="H116" s="532"/>
      <c r="I116" s="532"/>
      <c r="J116" s="532"/>
      <c r="K116" s="145">
        <f>SUM(J119:J122)/4</f>
        <v>1</v>
      </c>
      <c r="N116" s="10"/>
    </row>
    <row r="117" spans="1:14" s="13" customFormat="1" ht="35.25" customHeight="1" thickBot="1" x14ac:dyDescent="0.25">
      <c r="A117" s="18"/>
      <c r="B117" s="17"/>
      <c r="C117" s="17"/>
      <c r="D117" s="17"/>
      <c r="E117" s="15"/>
      <c r="F117" s="14"/>
      <c r="G117" s="14"/>
      <c r="H117" s="14"/>
      <c r="I117" s="30"/>
      <c r="J117" s="14"/>
    </row>
    <row r="118" spans="1:14" s="13" customFormat="1" ht="74.25" customHeight="1" x14ac:dyDescent="0.25">
      <c r="A118" s="529" t="s">
        <v>9</v>
      </c>
      <c r="B118" s="530"/>
      <c r="C118" s="530"/>
      <c r="D118" s="530"/>
      <c r="E118" s="68" t="s">
        <v>7</v>
      </c>
      <c r="F118" s="68" t="s">
        <v>6</v>
      </c>
      <c r="G118" s="68" t="s">
        <v>5</v>
      </c>
      <c r="H118" s="68" t="s">
        <v>128</v>
      </c>
      <c r="I118" s="68" t="s">
        <v>4</v>
      </c>
      <c r="J118" s="69" t="s">
        <v>3</v>
      </c>
    </row>
    <row r="119" spans="1:14" s="10" customFormat="1" ht="152.25" customHeight="1" x14ac:dyDescent="0.2">
      <c r="A119" s="430" t="s">
        <v>30</v>
      </c>
      <c r="B119" s="432"/>
      <c r="C119" s="432"/>
      <c r="D119" s="432"/>
      <c r="E119" s="63">
        <v>0.25</v>
      </c>
      <c r="F119" s="24" t="s">
        <v>29</v>
      </c>
      <c r="G119" s="123" t="s">
        <v>28</v>
      </c>
      <c r="H119" s="90" t="s">
        <v>129</v>
      </c>
      <c r="I119" s="12">
        <v>1</v>
      </c>
      <c r="J119" s="81">
        <f>+((100%/2)*2)</f>
        <v>1</v>
      </c>
    </row>
    <row r="120" spans="1:14" s="13" customFormat="1" ht="186.75" customHeight="1" x14ac:dyDescent="0.2">
      <c r="A120" s="537" t="s">
        <v>27</v>
      </c>
      <c r="B120" s="538"/>
      <c r="C120" s="538"/>
      <c r="D120" s="538"/>
      <c r="E120" s="63">
        <v>0.25</v>
      </c>
      <c r="F120" s="90" t="s">
        <v>24</v>
      </c>
      <c r="G120" s="90"/>
      <c r="H120" s="129" t="s">
        <v>167</v>
      </c>
      <c r="I120" s="12">
        <v>1</v>
      </c>
      <c r="J120" s="110">
        <f>+((100%/2)*2)</f>
        <v>1</v>
      </c>
    </row>
    <row r="121" spans="1:14" s="13" customFormat="1" ht="133.5" customHeight="1" x14ac:dyDescent="0.2">
      <c r="A121" s="537" t="s">
        <v>26</v>
      </c>
      <c r="B121" s="538"/>
      <c r="C121" s="538"/>
      <c r="D121" s="538"/>
      <c r="E121" s="63">
        <v>0.25</v>
      </c>
      <c r="F121" s="90" t="s">
        <v>24</v>
      </c>
      <c r="G121" s="90"/>
      <c r="H121" s="130" t="s">
        <v>136</v>
      </c>
      <c r="I121" s="12">
        <v>1</v>
      </c>
      <c r="J121" s="11">
        <v>1</v>
      </c>
    </row>
    <row r="122" spans="1:14" s="13" customFormat="1" ht="198.75" customHeight="1" thickBot="1" x14ac:dyDescent="0.25">
      <c r="A122" s="534" t="s">
        <v>25</v>
      </c>
      <c r="B122" s="535"/>
      <c r="C122" s="535"/>
      <c r="D122" s="535"/>
      <c r="E122" s="70">
        <v>0.25</v>
      </c>
      <c r="F122" s="94" t="s">
        <v>24</v>
      </c>
      <c r="G122" s="94"/>
      <c r="H122" s="131" t="s">
        <v>164</v>
      </c>
      <c r="I122" s="76">
        <v>1</v>
      </c>
      <c r="J122" s="132">
        <f>+((100%/2)*2)</f>
        <v>1</v>
      </c>
    </row>
    <row r="123" spans="1:14" s="25" customFormat="1" ht="36" customHeight="1" thickBot="1" x14ac:dyDescent="0.3">
      <c r="A123" s="28"/>
      <c r="B123" s="27"/>
      <c r="C123" s="27"/>
      <c r="D123" s="27"/>
      <c r="E123" s="4"/>
      <c r="F123" s="26"/>
      <c r="G123" s="26"/>
      <c r="H123" s="56"/>
      <c r="I123" s="103"/>
      <c r="J123" s="103"/>
      <c r="K123" s="13"/>
      <c r="L123" s="13"/>
      <c r="M123" s="13"/>
    </row>
    <row r="124" spans="1:14" s="13" customFormat="1" ht="18.75" customHeight="1" thickBot="1" x14ac:dyDescent="0.3">
      <c r="A124" s="455" t="s">
        <v>23</v>
      </c>
      <c r="B124" s="536"/>
      <c r="C124" s="583" t="s">
        <v>22</v>
      </c>
      <c r="D124" s="584"/>
      <c r="E124" s="584"/>
      <c r="F124" s="584"/>
      <c r="G124" s="584"/>
      <c r="H124" s="584"/>
      <c r="I124" s="584"/>
      <c r="J124" s="585"/>
    </row>
    <row r="125" spans="1:14" s="13" customFormat="1" ht="18.75" thickBot="1" x14ac:dyDescent="0.25">
      <c r="A125" s="18"/>
      <c r="B125" s="17"/>
      <c r="C125" s="17"/>
      <c r="D125" s="17"/>
      <c r="E125" s="15"/>
      <c r="F125" s="14"/>
      <c r="G125" s="14"/>
      <c r="H125" s="55"/>
      <c r="I125" s="61"/>
      <c r="J125" s="61"/>
    </row>
    <row r="126" spans="1:14" s="13" customFormat="1" ht="18.75" thickBot="1" x14ac:dyDescent="0.25">
      <c r="A126" s="23"/>
      <c r="B126" s="22"/>
      <c r="C126" s="22"/>
      <c r="D126" s="22"/>
      <c r="E126" s="21"/>
      <c r="F126" s="20"/>
      <c r="G126" s="20"/>
      <c r="H126" s="58"/>
      <c r="I126" s="118"/>
      <c r="J126" s="119"/>
    </row>
    <row r="127" spans="1:14" s="13" customFormat="1" ht="127.5" customHeight="1" thickBot="1" x14ac:dyDescent="0.3">
      <c r="A127" s="455" t="s">
        <v>21</v>
      </c>
      <c r="B127" s="456"/>
      <c r="C127" s="531" t="s">
        <v>20</v>
      </c>
      <c r="D127" s="532"/>
      <c r="E127" s="532"/>
      <c r="F127" s="532"/>
      <c r="G127" s="532"/>
      <c r="H127" s="532"/>
      <c r="I127" s="532"/>
      <c r="J127" s="532"/>
      <c r="K127" s="145">
        <f>+J130/1</f>
        <v>1</v>
      </c>
    </row>
    <row r="128" spans="1:14" s="13" customFormat="1" ht="18.75" thickBot="1" x14ac:dyDescent="0.25">
      <c r="A128" s="18"/>
      <c r="B128" s="17"/>
      <c r="C128" s="17"/>
      <c r="D128" s="17"/>
      <c r="E128" s="15"/>
      <c r="F128" s="14"/>
      <c r="G128" s="14"/>
      <c r="H128" s="55"/>
      <c r="I128" s="61"/>
      <c r="J128" s="104"/>
    </row>
    <row r="129" spans="1:13" s="25" customFormat="1" ht="36" customHeight="1" x14ac:dyDescent="0.25">
      <c r="A129" s="529" t="s">
        <v>9</v>
      </c>
      <c r="B129" s="530"/>
      <c r="C129" s="530"/>
      <c r="D129" s="530"/>
      <c r="E129" s="68" t="s">
        <v>7</v>
      </c>
      <c r="F129" s="68" t="s">
        <v>6</v>
      </c>
      <c r="G129" s="68" t="s">
        <v>5</v>
      </c>
      <c r="H129" s="97" t="s">
        <v>128</v>
      </c>
      <c r="I129" s="97" t="s">
        <v>4</v>
      </c>
      <c r="J129" s="89" t="s">
        <v>3</v>
      </c>
      <c r="K129" s="13"/>
      <c r="L129" s="13"/>
      <c r="M129" s="13"/>
    </row>
    <row r="130" spans="1:13" s="10" customFormat="1" ht="243.75" customHeight="1" thickBot="1" x14ac:dyDescent="0.25">
      <c r="A130" s="450" t="s">
        <v>19</v>
      </c>
      <c r="B130" s="452"/>
      <c r="C130" s="452"/>
      <c r="D130" s="452"/>
      <c r="E130" s="76">
        <v>1</v>
      </c>
      <c r="F130" s="71" t="s">
        <v>18</v>
      </c>
      <c r="G130" s="124" t="s">
        <v>17</v>
      </c>
      <c r="H130" s="124" t="s">
        <v>146</v>
      </c>
      <c r="I130" s="76">
        <v>1</v>
      </c>
      <c r="J130" s="86">
        <f>+(E130/4)*4</f>
        <v>1</v>
      </c>
    </row>
    <row r="131" spans="1:13" s="13" customFormat="1" ht="18.75" thickBot="1" x14ac:dyDescent="0.25">
      <c r="A131" s="18"/>
      <c r="B131" s="17"/>
      <c r="C131" s="17"/>
      <c r="D131" s="17"/>
      <c r="E131" s="15"/>
      <c r="F131" s="14"/>
      <c r="G131" s="14"/>
      <c r="H131" s="55"/>
      <c r="I131" s="88"/>
      <c r="J131" s="88"/>
    </row>
    <row r="132" spans="1:13" s="13" customFormat="1" ht="101.25" customHeight="1" thickBot="1" x14ac:dyDescent="0.3">
      <c r="A132" s="455" t="s">
        <v>16</v>
      </c>
      <c r="B132" s="456"/>
      <c r="C132" s="531" t="s">
        <v>15</v>
      </c>
      <c r="D132" s="532"/>
      <c r="E132" s="532"/>
      <c r="F132" s="532"/>
      <c r="G132" s="532"/>
      <c r="H132" s="532"/>
      <c r="I132" s="532"/>
      <c r="J132" s="532"/>
      <c r="K132" s="145">
        <f>+J135/1</f>
        <v>1</v>
      </c>
    </row>
    <row r="133" spans="1:13" s="13" customFormat="1" ht="18.75" thickBot="1" x14ac:dyDescent="0.25">
      <c r="A133" s="18"/>
      <c r="B133" s="17"/>
      <c r="C133" s="17"/>
      <c r="D133" s="17"/>
      <c r="E133" s="15"/>
      <c r="F133" s="14"/>
      <c r="G133" s="14"/>
      <c r="H133" s="55"/>
      <c r="I133" s="104"/>
      <c r="J133" s="104"/>
    </row>
    <row r="134" spans="1:13" s="25" customFormat="1" ht="36" customHeight="1" x14ac:dyDescent="0.25">
      <c r="A134" s="529" t="s">
        <v>9</v>
      </c>
      <c r="B134" s="530"/>
      <c r="C134" s="530"/>
      <c r="D134" s="530"/>
      <c r="E134" s="68" t="s">
        <v>7</v>
      </c>
      <c r="F134" s="68" t="s">
        <v>6</v>
      </c>
      <c r="G134" s="68" t="s">
        <v>5</v>
      </c>
      <c r="H134" s="97" t="s">
        <v>128</v>
      </c>
      <c r="I134" s="97" t="s">
        <v>4</v>
      </c>
      <c r="J134" s="89" t="s">
        <v>3</v>
      </c>
      <c r="K134" s="13"/>
      <c r="L134" s="13"/>
      <c r="M134" s="13"/>
    </row>
    <row r="135" spans="1:13" s="10" customFormat="1" ht="273" customHeight="1" thickBot="1" x14ac:dyDescent="0.25">
      <c r="A135" s="450" t="s">
        <v>14</v>
      </c>
      <c r="B135" s="452"/>
      <c r="C135" s="452"/>
      <c r="D135" s="452"/>
      <c r="E135" s="76">
        <v>1</v>
      </c>
      <c r="F135" s="71" t="s">
        <v>13</v>
      </c>
      <c r="G135" s="124" t="s">
        <v>12</v>
      </c>
      <c r="H135" s="124" t="s">
        <v>165</v>
      </c>
      <c r="I135" s="76">
        <v>1</v>
      </c>
      <c r="J135" s="86">
        <f>+(E135/4)*4</f>
        <v>1</v>
      </c>
    </row>
    <row r="136" spans="1:13" s="13" customFormat="1" ht="18.75" thickBot="1" x14ac:dyDescent="0.25">
      <c r="A136" s="23"/>
      <c r="B136" s="22"/>
      <c r="C136" s="22"/>
      <c r="D136" s="22"/>
      <c r="E136" s="21"/>
      <c r="F136" s="20"/>
      <c r="G136" s="20"/>
      <c r="H136" s="58"/>
      <c r="I136" s="119"/>
      <c r="J136" s="119"/>
    </row>
    <row r="137" spans="1:13" s="13" customFormat="1" ht="97.5" customHeight="1" thickBot="1" x14ac:dyDescent="0.3">
      <c r="A137" s="455" t="s">
        <v>11</v>
      </c>
      <c r="B137" s="456"/>
      <c r="C137" s="531" t="s">
        <v>10</v>
      </c>
      <c r="D137" s="532"/>
      <c r="E137" s="532"/>
      <c r="F137" s="532"/>
      <c r="G137" s="532"/>
      <c r="H137" s="532"/>
      <c r="I137" s="532"/>
      <c r="J137" s="532"/>
      <c r="K137" s="145">
        <f>+J140/1</f>
        <v>1</v>
      </c>
    </row>
    <row r="138" spans="1:13" ht="27.75" customHeight="1" thickBot="1" x14ac:dyDescent="0.25">
      <c r="A138" s="18"/>
      <c r="B138" s="17"/>
      <c r="C138" s="17"/>
      <c r="D138" s="17"/>
      <c r="E138" s="15"/>
      <c r="F138" s="14"/>
      <c r="G138" s="14"/>
      <c r="H138" s="55"/>
      <c r="I138" s="104"/>
      <c r="J138" s="104"/>
      <c r="K138" s="13"/>
      <c r="L138" s="13"/>
      <c r="M138" s="13"/>
    </row>
    <row r="139" spans="1:13" ht="29.25" customHeight="1" x14ac:dyDescent="0.25">
      <c r="A139" s="529" t="s">
        <v>9</v>
      </c>
      <c r="B139" s="530"/>
      <c r="C139" s="530"/>
      <c r="D139" s="530"/>
      <c r="E139" s="68" t="s">
        <v>7</v>
      </c>
      <c r="F139" s="68" t="s">
        <v>6</v>
      </c>
      <c r="G139" s="68" t="s">
        <v>5</v>
      </c>
      <c r="H139" s="97" t="s">
        <v>128</v>
      </c>
      <c r="I139" s="97" t="s">
        <v>4</v>
      </c>
      <c r="J139" s="89" t="s">
        <v>3</v>
      </c>
      <c r="K139" s="13"/>
      <c r="L139" s="13"/>
      <c r="M139" s="13"/>
    </row>
    <row r="140" spans="1:13" s="9" customFormat="1" ht="245.25" customHeight="1" thickBot="1" x14ac:dyDescent="0.25">
      <c r="A140" s="450" t="s">
        <v>2</v>
      </c>
      <c r="B140" s="452"/>
      <c r="C140" s="452"/>
      <c r="D140" s="452"/>
      <c r="E140" s="76">
        <v>1</v>
      </c>
      <c r="F140" s="98" t="s">
        <v>1</v>
      </c>
      <c r="G140" s="124" t="s">
        <v>0</v>
      </c>
      <c r="H140" s="107" t="s">
        <v>166</v>
      </c>
      <c r="I140" s="76">
        <v>1</v>
      </c>
      <c r="J140" s="86">
        <f>+(E140/4)*4</f>
        <v>1</v>
      </c>
      <c r="K140" s="10"/>
      <c r="L140" s="10"/>
      <c r="M140" s="10"/>
    </row>
    <row r="141" spans="1:13" ht="18" x14ac:dyDescent="0.2">
      <c r="A141" s="8"/>
      <c r="B141" s="7"/>
      <c r="C141" s="7"/>
      <c r="D141" s="7"/>
      <c r="E141" s="6"/>
      <c r="F141" s="5"/>
      <c r="G141" s="5"/>
      <c r="H141" s="5"/>
    </row>
  </sheetData>
  <mergeCells count="133">
    <mergeCell ref="K1:K4"/>
    <mergeCell ref="C9:J9"/>
    <mergeCell ref="C17:J17"/>
    <mergeCell ref="C51:J51"/>
    <mergeCell ref="C124:J124"/>
    <mergeCell ref="C85:J85"/>
    <mergeCell ref="C11:J11"/>
    <mergeCell ref="C19:J19"/>
    <mergeCell ref="C24:J24"/>
    <mergeCell ref="C30:J30"/>
    <mergeCell ref="C110:J110"/>
    <mergeCell ref="C116:J116"/>
    <mergeCell ref="H106:H107"/>
    <mergeCell ref="E1:F5"/>
    <mergeCell ref="A48:D48"/>
    <mergeCell ref="A62:D62"/>
    <mergeCell ref="A19:B19"/>
    <mergeCell ref="A21:D21"/>
    <mergeCell ref="A22:D22"/>
    <mergeCell ref="A9:B9"/>
    <mergeCell ref="A26:D26"/>
    <mergeCell ref="A27:D27"/>
    <mergeCell ref="A28:D28"/>
    <mergeCell ref="A30:B30"/>
    <mergeCell ref="A32:D32"/>
    <mergeCell ref="A33:D33"/>
    <mergeCell ref="A11:B11"/>
    <mergeCell ref="A13:D13"/>
    <mergeCell ref="A14:D14"/>
    <mergeCell ref="A15:E15"/>
    <mergeCell ref="A17:B17"/>
    <mergeCell ref="A24:B24"/>
    <mergeCell ref="A63:D63"/>
    <mergeCell ref="A49:D49"/>
    <mergeCell ref="A59:B59"/>
    <mergeCell ref="C59:D59"/>
    <mergeCell ref="A61:D61"/>
    <mergeCell ref="A51:B51"/>
    <mergeCell ref="A53:B53"/>
    <mergeCell ref="A55:D55"/>
    <mergeCell ref="A34:D34"/>
    <mergeCell ref="A35:D35"/>
    <mergeCell ref="A56:D57"/>
    <mergeCell ref="A45:B45"/>
    <mergeCell ref="C45:D45"/>
    <mergeCell ref="A47:D47"/>
    <mergeCell ref="A36:D36"/>
    <mergeCell ref="A38:B38"/>
    <mergeCell ref="A42:D42"/>
    <mergeCell ref="C38:J38"/>
    <mergeCell ref="C53:J53"/>
    <mergeCell ref="A43:D43"/>
    <mergeCell ref="A40:D40"/>
    <mergeCell ref="A41:D41"/>
    <mergeCell ref="A66:B66"/>
    <mergeCell ref="C66:D66"/>
    <mergeCell ref="A73:D73"/>
    <mergeCell ref="I56:I57"/>
    <mergeCell ref="J56:J57"/>
    <mergeCell ref="E56:E57"/>
    <mergeCell ref="A74:D74"/>
    <mergeCell ref="A68:D68"/>
    <mergeCell ref="A69:D69"/>
    <mergeCell ref="A71:B71"/>
    <mergeCell ref="A80:D80"/>
    <mergeCell ref="A81:D81"/>
    <mergeCell ref="C71:J71"/>
    <mergeCell ref="A82:D82"/>
    <mergeCell ref="A78:B78"/>
    <mergeCell ref="C78:D78"/>
    <mergeCell ref="A75:D76"/>
    <mergeCell ref="E75:E76"/>
    <mergeCell ref="I75:I76"/>
    <mergeCell ref="J75:J76"/>
    <mergeCell ref="G75:G76"/>
    <mergeCell ref="H75:H76"/>
    <mergeCell ref="F75:F76"/>
    <mergeCell ref="A89:D89"/>
    <mergeCell ref="A92:D92"/>
    <mergeCell ref="A90:D91"/>
    <mergeCell ref="A83:D83"/>
    <mergeCell ref="A85:B85"/>
    <mergeCell ref="A87:B87"/>
    <mergeCell ref="C87:J87"/>
    <mergeCell ref="A93:D93"/>
    <mergeCell ref="A94:D94"/>
    <mergeCell ref="E90:E91"/>
    <mergeCell ref="I90:I91"/>
    <mergeCell ref="J90:J91"/>
    <mergeCell ref="H90:H91"/>
    <mergeCell ref="A95:D95"/>
    <mergeCell ref="A97:B97"/>
    <mergeCell ref="A99:D99"/>
    <mergeCell ref="A100:D101"/>
    <mergeCell ref="E100:E101"/>
    <mergeCell ref="A102:D102"/>
    <mergeCell ref="F100:F101"/>
    <mergeCell ref="C97:J97"/>
    <mergeCell ref="I100:I101"/>
    <mergeCell ref="J100:J101"/>
    <mergeCell ref="A103:D103"/>
    <mergeCell ref="G100:G101"/>
    <mergeCell ref="H100:H101"/>
    <mergeCell ref="A104:D104"/>
    <mergeCell ref="A105:D105"/>
    <mergeCell ref="A106:D108"/>
    <mergeCell ref="E106:E107"/>
    <mergeCell ref="F106:F107"/>
    <mergeCell ref="I106:I107"/>
    <mergeCell ref="J106:J107"/>
    <mergeCell ref="A122:D122"/>
    <mergeCell ref="A110:B110"/>
    <mergeCell ref="A112:D112"/>
    <mergeCell ref="A113:D113"/>
    <mergeCell ref="A114:D114"/>
    <mergeCell ref="A116:B116"/>
    <mergeCell ref="A118:D118"/>
    <mergeCell ref="A124:B124"/>
    <mergeCell ref="A119:D119"/>
    <mergeCell ref="A120:D120"/>
    <mergeCell ref="A121:D121"/>
    <mergeCell ref="A140:D140"/>
    <mergeCell ref="A130:D130"/>
    <mergeCell ref="A132:B132"/>
    <mergeCell ref="A135:D135"/>
    <mergeCell ref="A137:B137"/>
    <mergeCell ref="A139:D139"/>
    <mergeCell ref="A134:D134"/>
    <mergeCell ref="C132:J132"/>
    <mergeCell ref="A127:B127"/>
    <mergeCell ref="A129:D129"/>
    <mergeCell ref="C127:J127"/>
    <mergeCell ref="C137:J137"/>
  </mergeCells>
  <printOptions horizontalCentered="1"/>
  <pageMargins left="0.39370078740157483" right="0.19685039370078741" top="0.39370078740157483" bottom="0.39370078740157483" header="0" footer="0"/>
  <pageSetup scale="32" fitToHeight="0" orientation="landscape" r:id="rId1"/>
  <headerFooter>
    <oddFooter>&amp;LGerencia Nacional de Planeación - Dirección de Planeación&amp;R&amp;P de &amp;N</oddFooter>
  </headerFooter>
  <rowBreaks count="14" manualBreakCount="14">
    <brk id="22" max="10" man="1"/>
    <brk id="35" max="10" man="1"/>
    <brk id="43" max="10" man="1"/>
    <brk id="57" max="10" man="1"/>
    <brk id="63" max="16383" man="1"/>
    <brk id="74" max="16383" man="1"/>
    <brk id="81" max="10" man="1"/>
    <brk id="83" max="10" man="1"/>
    <brk id="92" max="16383" man="1"/>
    <brk id="102" max="10" man="1"/>
    <brk id="104" max="16383" man="1"/>
    <brk id="114" max="16383" man="1"/>
    <brk id="120" max="16383" man="1"/>
    <brk id="131" max="16383" man="1"/>
  </rowBreaks>
  <colBreaks count="1" manualBreakCount="1">
    <brk id="10" max="16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de Plan</vt:lpstr>
      <vt:lpstr>Hoja2</vt:lpstr>
      <vt:lpstr>Publicación Pag Web</vt:lpstr>
      <vt:lpstr>Anexos</vt:lpstr>
      <vt:lpstr>Anexo 2</vt:lpstr>
      <vt:lpstr>SUB-ACT</vt:lpstr>
      <vt:lpstr>Gráficos</vt:lpstr>
      <vt:lpstr>Cumplimiento</vt:lpstr>
      <vt:lpstr>Cumplimiento!Área_de_impresión</vt:lpstr>
      <vt:lpstr>'Publicación Pag Web'!Área_de_impresión</vt:lpstr>
      <vt:lpstr>Cumplimiento!Títulos_a_imprimir</vt:lpstr>
      <vt:lpstr>'Formato de Plan'!Títulos_a_imprimir</vt:lpstr>
      <vt:lpstr>'Publicación Pag Web'!Títulos_a_imprimir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Aldana Cardenas Daniela Alexandra</cp:lastModifiedBy>
  <cp:lastPrinted>2020-09-10T22:27:40Z</cp:lastPrinted>
  <dcterms:created xsi:type="dcterms:W3CDTF">2015-09-29T15:40:44Z</dcterms:created>
  <dcterms:modified xsi:type="dcterms:W3CDTF">2021-01-18T21:54:52Z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