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C:\Users\yuly.a.perez\Documents\5. Proyectos_OPI_2020\2. ETAPA PRECONTRACTUAL\4. DOCUMENTOS LICITACIÓN INTERVENTORÍA\Anexos TDR\"/>
    </mc:Choice>
  </mc:AlternateContent>
  <xr:revisionPtr revIDLastSave="0" documentId="13_ncr:1_{8372AF84-656F-488D-8FBF-8774ADB63FA5}" xr6:coauthVersionLast="47" xr6:coauthVersionMax="47" xr10:uidLastSave="{00000000-0000-0000-0000-000000000000}"/>
  <bookViews>
    <workbookView xWindow="-23148" yWindow="-108" windowWidth="23256" windowHeight="12576" xr2:uid="{00000000-000D-0000-FFFF-FFFF00000000}"/>
  </bookViews>
  <sheets>
    <sheet name="PAZ DE ARIPORO"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[1]!absc</definedName>
    <definedName name="_PJ50">#REF!</definedName>
    <definedName name="_pj51">#REF!</definedName>
    <definedName name="A">#REF!</definedName>
    <definedName name="A_impresión_IM">#REF!</definedName>
    <definedName name="absc">#N/A</definedName>
    <definedName name="adoq">[2]!absc</definedName>
    <definedName name="alc">[3]!absc</definedName>
    <definedName name="AÑOWUIE">'[4]Res-Accide-10'!$R$2:$R$7</definedName>
    <definedName name="APU">[5]!absc</definedName>
    <definedName name="APU221.1">#REF!</definedName>
    <definedName name="APU221.2">#REF!</definedName>
    <definedName name="_xlnm.Print_Area" localSheetId="0">'PAZ DE ARIPORO'!$A$1:$H$100</definedName>
    <definedName name="_xlnm.Print_Area">#REF!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[10]!absc</definedName>
    <definedName name="LOCA1">[5]!absc</definedName>
    <definedName name="MAL">'[11]Estado Resumen'!#REF!&lt;2.5</definedName>
    <definedName name="MALO">'[12]ESTADO VÍA-CRIT.TECNICO'!#REF!&lt;2.5</definedName>
    <definedName name="MAT">#REF!</definedName>
    <definedName name="NM">#REF!</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8" i="9" l="1"/>
  <c r="N88" i="9"/>
  <c r="G84" i="9" l="1"/>
  <c r="G85" i="9"/>
  <c r="G83" i="9"/>
  <c r="G86" i="9" l="1"/>
  <c r="E32" i="9"/>
  <c r="G32" i="9" s="1"/>
  <c r="E33" i="9"/>
  <c r="G33" i="9" s="1"/>
  <c r="E34" i="9"/>
  <c r="E47" i="9" s="1"/>
  <c r="G47" i="9" s="1"/>
  <c r="E35" i="9"/>
  <c r="E36" i="9"/>
  <c r="E37" i="9"/>
  <c r="E38" i="9"/>
  <c r="E39" i="9"/>
  <c r="E40" i="9"/>
  <c r="E41" i="9"/>
  <c r="E42" i="9"/>
  <c r="E55" i="9" s="1"/>
  <c r="G55" i="9" s="1"/>
  <c r="C32" i="9"/>
  <c r="C63" i="9" s="1"/>
  <c r="C33" i="9"/>
  <c r="C64" i="9" s="1"/>
  <c r="C34" i="9"/>
  <c r="C65" i="9" s="1"/>
  <c r="C35" i="9"/>
  <c r="C66" i="9" s="1"/>
  <c r="C36" i="9"/>
  <c r="C67" i="9" s="1"/>
  <c r="C37" i="9"/>
  <c r="C68" i="9" s="1"/>
  <c r="C38" i="9"/>
  <c r="C69" i="9" s="1"/>
  <c r="C39" i="9"/>
  <c r="C70" i="9" s="1"/>
  <c r="C40" i="9"/>
  <c r="C71" i="9" s="1"/>
  <c r="C41" i="9"/>
  <c r="C72" i="9" s="1"/>
  <c r="C42" i="9"/>
  <c r="C73" i="9" s="1"/>
  <c r="C31" i="9"/>
  <c r="C44" i="9" s="1"/>
  <c r="E52" i="9" l="1"/>
  <c r="E48" i="9"/>
  <c r="E51" i="9"/>
  <c r="G41" i="9"/>
  <c r="G37" i="9"/>
  <c r="G40" i="9"/>
  <c r="E49" i="9"/>
  <c r="E50" i="9"/>
  <c r="G42" i="9"/>
  <c r="C49" i="9"/>
  <c r="G39" i="9"/>
  <c r="C46" i="9"/>
  <c r="E54" i="9"/>
  <c r="G34" i="9"/>
  <c r="C54" i="9"/>
  <c r="G36" i="9"/>
  <c r="C52" i="9"/>
  <c r="E46" i="9"/>
  <c r="G46" i="9" s="1"/>
  <c r="G48" i="9"/>
  <c r="C50" i="9"/>
  <c r="G35" i="9"/>
  <c r="E53" i="9"/>
  <c r="E45" i="9"/>
  <c r="G45" i="9" s="1"/>
  <c r="C53" i="9"/>
  <c r="C45" i="9"/>
  <c r="G38" i="9"/>
  <c r="C48" i="9"/>
  <c r="C55" i="9"/>
  <c r="C51" i="9"/>
  <c r="C47" i="9"/>
  <c r="E73" i="9"/>
  <c r="G73" i="9" s="1"/>
  <c r="G49" i="9" l="1"/>
  <c r="G51" i="9"/>
  <c r="G54" i="9"/>
  <c r="G52" i="9"/>
  <c r="G50" i="9"/>
  <c r="G53" i="9"/>
  <c r="E64" i="9"/>
  <c r="E65" i="9"/>
  <c r="E66" i="9"/>
  <c r="E67" i="9"/>
  <c r="E68" i="9"/>
  <c r="E69" i="9"/>
  <c r="E70" i="9"/>
  <c r="E71" i="9"/>
  <c r="E72" i="9"/>
  <c r="G16" i="9"/>
  <c r="G15" i="9"/>
  <c r="G14" i="9"/>
  <c r="E63" i="9" l="1"/>
  <c r="C62" i="9" l="1"/>
  <c r="G21" i="9"/>
  <c r="F3" i="9"/>
  <c r="G18" i="9" l="1"/>
  <c r="G19" i="9"/>
  <c r="G20" i="9"/>
  <c r="G13" i="9"/>
  <c r="E31" i="9"/>
  <c r="G17" i="9"/>
  <c r="G24" i="9"/>
  <c r="G23" i="9"/>
  <c r="G25" i="9" l="1"/>
  <c r="E44" i="9"/>
  <c r="G31" i="9"/>
  <c r="G71" i="9"/>
  <c r="E62" i="9"/>
  <c r="G72" i="9"/>
  <c r="G70" i="9"/>
  <c r="G68" i="9"/>
  <c r="G62" i="9" l="1"/>
  <c r="G44" i="9"/>
  <c r="G56" i="9" s="1"/>
  <c r="G66" i="9"/>
  <c r="G69" i="9"/>
  <c r="G67" i="9"/>
  <c r="G74" i="9" l="1"/>
  <c r="G27" i="9" l="1"/>
  <c r="G57" i="9"/>
  <c r="G75" i="9" l="1"/>
  <c r="G76" i="9" s="1"/>
  <c r="G58" i="9"/>
  <c r="G77" i="9" l="1"/>
  <c r="G87" i="9" s="1"/>
  <c r="G88" i="9" l="1"/>
  <c r="G89" i="9" s="1"/>
</calcChain>
</file>

<file path=xl/sharedStrings.xml><?xml version="1.0" encoding="utf-8"?>
<sst xmlns="http://schemas.openxmlformats.org/spreadsheetml/2006/main" count="84" uniqueCount="73">
  <si>
    <t>CANT.</t>
  </si>
  <si>
    <t>CARGO / OFICIO</t>
  </si>
  <si>
    <t>PARTICIPACIÓN</t>
  </si>
  <si>
    <t>VALOR</t>
  </si>
  <si>
    <t>(h-mes)</t>
  </si>
  <si>
    <t>PARCIAL ($)</t>
  </si>
  <si>
    <t>(1)</t>
  </si>
  <si>
    <t>(2)</t>
  </si>
  <si>
    <t>(3)</t>
  </si>
  <si>
    <t>PERSONAL PROFESIONAL</t>
  </si>
  <si>
    <t>CONCEPTO</t>
  </si>
  <si>
    <t>UNIDAD</t>
  </si>
  <si>
    <t>COSTO</t>
  </si>
  <si>
    <t>UTILIZACION</t>
  </si>
  <si>
    <t>($)</t>
  </si>
  <si>
    <t>OTROS COSTOS DIRECTOS</t>
  </si>
  <si>
    <t>NOTAS:</t>
  </si>
  <si>
    <t xml:space="preserve">COSTOS DIRECTOS DE PERSONAL </t>
  </si>
  <si>
    <t>Laboratorista</t>
  </si>
  <si>
    <t>Profesional Social</t>
  </si>
  <si>
    <t>Profesional Ambiental</t>
  </si>
  <si>
    <t>COSTOS</t>
  </si>
  <si>
    <t>DE PERSONAL</t>
  </si>
  <si>
    <t>FORMULARIO No. 1</t>
  </si>
  <si>
    <t>Profesional HSE</t>
  </si>
  <si>
    <t>Cadenero</t>
  </si>
  <si>
    <t>Profesional Control Documental</t>
  </si>
  <si>
    <t>ETAPA 3: LIQUIDACION  DE OBRA MESES:</t>
  </si>
  <si>
    <t>TOTAL DE COSTOS DE PERSONAL=(D) = (A)+(B)+(C )</t>
  </si>
  <si>
    <r>
      <t>(1)*(2)*(3) =</t>
    </r>
    <r>
      <rPr>
        <b/>
        <sz val="8"/>
        <color indexed="12"/>
        <rFont val="Arial"/>
        <family val="2"/>
      </rPr>
      <t xml:space="preserve"> (4)</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</si>
  <si>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</si>
  <si>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</si>
  <si>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r>
      <t xml:space="preserve">SUBTOTAL COSTOS DE PERSONAL =  (5) * (6) = </t>
    </r>
    <r>
      <rPr>
        <b/>
        <sz val="8"/>
        <color indexed="12"/>
        <rFont val="Arial"/>
        <family val="2"/>
      </rPr>
      <t xml:space="preserve">(B) </t>
    </r>
  </si>
  <si>
    <r>
      <t xml:space="preserve">SUBTOTAL COSTOS DE PERSONAL =  (5) * (6) = </t>
    </r>
    <r>
      <rPr>
        <b/>
        <sz val="8"/>
        <color indexed="12"/>
        <rFont val="Arial"/>
        <family val="2"/>
      </rPr>
      <t xml:space="preserve">(C) </t>
    </r>
  </si>
  <si>
    <t xml:space="preserve">PLAZO: </t>
  </si>
  <si>
    <t xml:space="preserve"> MESES</t>
  </si>
  <si>
    <t>Profesional Civil (Residente de Interventoria)</t>
  </si>
  <si>
    <t>Topografo</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</si>
  <si>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</si>
  <si>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</si>
  <si>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6.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</si>
  <si>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7. Los costos directos de personal deben estar soportados por la nómina firmada, los cuales se anexarán al acta de costos para el trámite correspondiente ante el Instituto.</t>
  </si>
  <si>
    <r>
      <t>SUBTOTAL COSTOS DE PERSONAL = SUMATORIA DE (4) =</t>
    </r>
    <r>
      <rPr>
        <b/>
        <sz val="8"/>
        <color indexed="12"/>
        <rFont val="Arial"/>
        <family val="2"/>
      </rPr>
      <t xml:space="preserve"> (5)</t>
    </r>
  </si>
  <si>
    <t>ETAPA 1: REVISION  Y  AJUSTES DE ESTUDIOS Y  DISEÑOS MESES</t>
  </si>
  <si>
    <t>Director de Interventoria</t>
  </si>
  <si>
    <t>Profesional Especialista en Vias/Pavimentos</t>
  </si>
  <si>
    <t>Profesional Especialista en Geotecnia</t>
  </si>
  <si>
    <t>Profesional Especialista en Hidraulica/Hidrologia</t>
  </si>
  <si>
    <t>ETAPA 2: ESTUDIOS Y DISEÑOS - EJECUCION  DE OBRA MESES:</t>
  </si>
  <si>
    <t>PERSONAL PROFESIONAL ESTUDIOS Y DISEÑOS</t>
  </si>
  <si>
    <t>PERSONAL PROFESIONAL EJECUCÓN OBRA</t>
  </si>
  <si>
    <t>CONSTRUCCION DE PAVIMENTO RIGIDO EN TRAMOS VIALES DEL CASCO URBANO DEL MUNICIPIO DE PAZ DE ARIPORO - CASANARE ORINOQUIA</t>
  </si>
  <si>
    <t>10. Se debe presentar el desglose del Factor Multiplicador en el formato expuesto y solo un valor para la oferta en mención.</t>
  </si>
  <si>
    <t>9. La participación del personal en el Proyecto y la utilización de los otros costos directos, se pagarán mensualmente, de conformidad con la programación de recursos aprobada por el Supervisor del Contrato.</t>
  </si>
  <si>
    <r>
      <t xml:space="preserve">IVA = 19% * (D) = </t>
    </r>
    <r>
      <rPr>
        <b/>
        <sz val="8"/>
        <color indexed="12"/>
        <rFont val="Arial"/>
        <family val="2"/>
      </rPr>
      <t>(G)</t>
    </r>
  </si>
  <si>
    <t>COSTO TOTAL = (D) + (G) + (F)</t>
  </si>
  <si>
    <t>(7)</t>
  </si>
  <si>
    <t>(8)</t>
  </si>
  <si>
    <t>(9)</t>
  </si>
  <si>
    <r>
      <t xml:space="preserve">(7)*(8)*(9) = </t>
    </r>
    <r>
      <rPr>
        <b/>
        <sz val="8"/>
        <color indexed="12"/>
        <rFont val="Arial"/>
        <family val="2"/>
      </rPr>
      <t>(10)</t>
    </r>
  </si>
  <si>
    <t>VALOR MENSUAL</t>
  </si>
  <si>
    <t>MESES-TRABAJADOR</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</si>
  <si>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</si>
  <si>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</si>
  <si>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</si>
  <si>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(D)</t>
    </r>
  </si>
  <si>
    <r>
      <t xml:space="preserve">SUBTOTAL COSTOS BASICOS = ( C) + (D) = </t>
    </r>
    <r>
      <rPr>
        <b/>
        <sz val="8"/>
        <color indexed="12"/>
        <rFont val="Arial"/>
        <family val="2"/>
      </rPr>
      <t>(E)</t>
    </r>
  </si>
  <si>
    <t>VIATICOS (Director y Especialistas)</t>
  </si>
  <si>
    <t>GLOBAL</t>
  </si>
  <si>
    <t>2. La utilización de los recursos de Interventoría deberá programarse de acuerdo con las disponibilidades presupuestales del Contrato.</t>
  </si>
  <si>
    <t>4. El personal de Interventoría irá siendo vinculado a medida que se requiera su utilización en el proyecto, así como los demás recursos de Interventoría (Equipos de topografía, laboratorios, etc.), rubros que se deben incluir en el Factor Multiplicador.</t>
  </si>
  <si>
    <t>5. Los Especialistas que participen de tiempo parcial en la Interventoría del proyecto deben presentar una declaración juramentada que su dedicación total en los diferentes proyectos en no afectara el porcentaje de dedicación determinado en la presente oferta.</t>
  </si>
  <si>
    <t>8. El Equipo Completo de Topografía o Trabajo de Topografia, Laboratorio Completo de Suelos, Pavimentos y Concretos, o Ensayos de Laboratorio de Suelos, Pavimentos y Concretos, software, Edición de Informes, Papelería, Reproducción de Documentos,  Planos, Fotografías y Comunicaciones (telefonía fija y/o celular efectivamente utilizados para el proyecto, fax, correo, internet, etc.) , deben estar incluidos en el calculo del Factor Multiplicador.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</si>
</sst>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_-&quot;$&quot;* #,##0_-;\-&quot;$&quot;* #,##0_-;_-&quot;$&quot;* &quot;-&quot;_-;_-@_-"/>
    <numFmt numFmtId="169" formatCode="_-&quot;$&quot;* #,##0.00_-;\-&quot;$&quot;* #,##0.00_-;_-&quot;$&quot;* &quot;-&quot;??_-;_-@_-"/>
    <numFmt numFmtId="170" formatCode="_-* #,##0.00\ &quot;€&quot;_-;\-* #,##0.00\ &quot;€&quot;_-;_-* &quot;-&quot;??\ &quot;€&quot;_-;_-@_-"/>
    <numFmt numFmtId="171" formatCode="_-* #,##0.00\ _€_-;\-* #,##0.00\ _€_-;_-* &quot;-&quot;??\ _€_-;_-@_-"/>
    <numFmt numFmtId="172" formatCode="_-[$$-240A]\ * #,##0.00_ ;_-[$$-240A]\ * \-#,##0.00\ ;_-[$$-240A]\ * &quot;-&quot;??_ ;_-@_ "/>
    <numFmt numFmtId="173" formatCode="[$$-500A]\ #,##0.00"/>
    <numFmt numFmtId="174" formatCode="_ * #,##0.00_ ;_ * \-#,##0.00_ ;_ * &quot;-&quot;??_ ;_ @_ "/>
    <numFmt numFmtId="175" formatCode="_-* #,##0\ &quot;Pts&quot;_-;\-* #,##0\ &quot;Pts&quot;_-;_-* &quot;-&quot;\ &quot;Pts&quot;_-;_-@_-"/>
    <numFmt numFmtId="176" formatCode="_-* #,##0.00\ &quot;Pts&quot;_-;\-* #,##0.00\ &quot;Pts&quot;_-;_-* &quot;-&quot;??\ &quot;Pts&quot;_-;_-@_-"/>
    <numFmt numFmtId="177" formatCode="\$#,##0\ ;\(\$#,##0\)"/>
    <numFmt numFmtId="178" formatCode="_ [$€-2]\ * #,##0.00_ ;_ [$€-2]\ * \-#,##0.00_ ;_ [$€-2]\ * &quot;-&quot;??_ "/>
    <numFmt numFmtId="179" formatCode="000\°00&quot;´&quot;00&quot;´´&quot;"/>
    <numFmt numFmtId="180" formatCode="_(&quot;$&quot;* #,##0_);_(&quot;$&quot;* \(#,##0\);_(&quot;$&quot;* &quot;-&quot;??_);_(@_)"/>
    <numFmt numFmtId="181" formatCode="_ &quot;$&quot;* #,##0.00_ ;_ &quot;$&quot;* \-#,##0.00_ ;_ &quot;$&quot;* &quot;-&quot;??_ ;_ @_ "/>
    <numFmt numFmtId="182" formatCode="0.0000"/>
    <numFmt numFmtId="183" formatCode="&quot;$&quot;\ #,##0;&quot;$&quot;\ \-#,##0"/>
    <numFmt numFmtId="184" formatCode="_(&quot;$&quot;* #,##0.00_);_(&quot;$&quot;* \(#,##0.00\);_(&quot;$&quot;* &quot;-&quot;??_);_(@_)"/>
    <numFmt numFmtId="185" formatCode="0.000"/>
    <numFmt numFmtId="186" formatCode="dd/mm/yy;@"/>
    <numFmt numFmtId="187" formatCode="_-[$$-240A]\ * #,##0_ ;_-[$$-240A]\ * \-#,##0\ ;_-[$$-240A]\ * &quot;-&quot;??_ ;_-@_ "/>
    <numFmt numFmtId="188" formatCode="_-&quot;$&quot;\ * #,##0_-;\-&quot;$&quot;\ * #,##0_-;_-&quot;$&quot;\ * &quot;-&quot;??_-;_-@_-"/>
    <numFmt numFmtId="189" formatCode="0.0%"/>
    <numFmt numFmtId="190" formatCode="_-[$$-240A]\ * #,##0.00_-;\-[$$-240A]\ * #,##0.00_-;_-[$$-240A]\ * &quot;-&quot;??_-;_-@_-"/>
  </numFmts>
  <fonts count="47" x14ac:knownFonts="1">
    <font>
      <sz val="11"/>
      <color theme="1"/>
      <name val="Arial Narrow"/>
      <family val="2"/>
    </font>
    <font>
      <sz val="11"/>
      <color theme="1"/>
      <name val="Calibri"/>
      <family val="2"/>
      <scheme val="minor"/>
    </font>
    <font>
      <sz val="11"/>
      <color indexed="8"/>
      <name val="Calibri"/>
      <family val="2"/>
    </font>
    <font>
      <sz val="12"/>
      <color indexed="8"/>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8"/>
      <name val="Century Gothic"/>
      <family val="2"/>
    </font>
    <font>
      <b/>
      <sz val="11"/>
      <color indexed="63"/>
      <name val="Calibri"/>
      <family val="2"/>
    </font>
    <font>
      <b/>
      <sz val="18"/>
      <color indexed="56"/>
      <name val="Cambria"/>
      <family val="2"/>
    </font>
    <font>
      <sz val="11"/>
      <color indexed="10"/>
      <name val="Calibri"/>
      <family val="2"/>
    </font>
    <font>
      <sz val="10"/>
      <color indexed="24"/>
      <name val="Arial"/>
      <family val="2"/>
    </font>
    <font>
      <sz val="12"/>
      <name val="Courier"/>
      <family val="3"/>
    </font>
    <font>
      <sz val="1"/>
      <color indexed="8"/>
      <name val="Courier"/>
      <family val="3"/>
    </font>
    <font>
      <i/>
      <sz val="1"/>
      <color indexed="8"/>
      <name val="Courier"/>
      <family val="3"/>
    </font>
    <font>
      <u/>
      <sz val="6"/>
      <color indexed="12"/>
      <name val="Arial"/>
      <family val="2"/>
    </font>
    <font>
      <u/>
      <sz val="10"/>
      <color indexed="12"/>
      <name val="Arial"/>
      <family val="2"/>
    </font>
    <font>
      <b/>
      <sz val="10"/>
      <name val="Arial"/>
      <family val="2"/>
    </font>
    <font>
      <sz val="10"/>
      <name val="Arial"/>
      <family val="2"/>
    </font>
    <font>
      <b/>
      <sz val="8"/>
      <name val="Arial"/>
      <family val="2"/>
    </font>
    <font>
      <sz val="8"/>
      <name val="Arial"/>
      <family val="2"/>
    </font>
    <font>
      <b/>
      <sz val="8"/>
      <color indexed="12"/>
      <name val="Arial"/>
      <family val="2"/>
    </font>
    <font>
      <b/>
      <sz val="8"/>
      <color indexed="8"/>
      <name val="Arial"/>
      <family val="2"/>
    </font>
    <font>
      <sz val="8"/>
      <color indexed="8"/>
      <name val="Arial"/>
      <family val="2"/>
    </font>
    <font>
      <b/>
      <u/>
      <sz val="8"/>
      <name val="Arial"/>
      <family val="2"/>
    </font>
    <font>
      <sz val="11"/>
      <color theme="1"/>
      <name val="Arial Narrow"/>
      <family val="2"/>
    </font>
    <font>
      <sz val="11"/>
      <color theme="1"/>
      <name val="Calibri"/>
      <family val="2"/>
      <scheme val="minor"/>
    </font>
    <font>
      <sz val="8"/>
      <color theme="0"/>
      <name val="Arial"/>
      <family val="2"/>
    </font>
    <font>
      <b/>
      <sz val="8"/>
      <color rgb="FFFF0000"/>
      <name val="Arial"/>
      <family val="2"/>
    </font>
    <font>
      <sz val="8"/>
      <color rgb="FF000000"/>
      <name val="Arial"/>
      <family val="2"/>
    </font>
    <font>
      <sz val="8"/>
      <color theme="1"/>
      <name val="Arial"/>
      <family val="2"/>
    </font>
    <font>
      <sz val="10"/>
      <color rgb="FF000000"/>
      <name val="Times New Roman"/>
      <family val="1"/>
    </font>
    <font>
      <b/>
      <sz val="9"/>
      <name val="Arial"/>
      <family val="2"/>
    </font>
    <font>
      <sz val="8"/>
      <color theme="0" tint="-0.34998626667073579"/>
      <name val="Arial"/>
      <family val="2"/>
    </font>
    <font>
      <b/>
      <sz val="8"/>
      <color theme="0" tint="-0.34998626667073579"/>
      <name val="Arial Narrow"/>
      <family val="2"/>
    </font>
    <font>
      <b/>
      <sz val="8"/>
      <color theme="0" tint="-0.34998626667073579"/>
      <name val="Arial"/>
      <family val="2"/>
    </font>
    <font>
      <sz val="11"/>
      <color theme="0" tint="-0.34998626667073579"/>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thin">
        <color indexed="64"/>
      </right>
      <top/>
      <bottom/>
      <diagonal/>
    </border>
  </borders>
  <cellStyleXfs count="225">
    <xf numFmtId="0" fontId="0" fillId="0" borderId="0"/>
    <xf numFmtId="0" fontId="5"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5"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2" fontId="4" fillId="0" borderId="0"/>
    <xf numFmtId="0" fontId="5"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3" fontId="21"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7" fontId="21" fillId="0" borderId="0" applyFont="0" applyFill="0" applyBorder="0" applyAlignment="0" applyProtection="0"/>
    <xf numFmtId="0" fontId="21" fillId="0" borderId="0" applyFont="0" applyFill="0" applyBorder="0" applyAlignment="0" applyProtection="0"/>
    <xf numFmtId="1" fontId="4" fillId="0" borderId="0"/>
    <xf numFmtId="0" fontId="22"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10" fillId="0" borderId="0" applyNumberFormat="0" applyFill="0" applyBorder="0" applyAlignment="0" applyProtection="0"/>
    <xf numFmtId="4" fontId="23" fillId="0" borderId="0">
      <protection locked="0"/>
    </xf>
    <xf numFmtId="4" fontId="23" fillId="0" borderId="0">
      <protection locked="0"/>
    </xf>
    <xf numFmtId="4" fontId="24" fillId="0" borderId="0">
      <protection locked="0"/>
    </xf>
    <xf numFmtId="4" fontId="23" fillId="0" borderId="0">
      <protection locked="0"/>
    </xf>
    <xf numFmtId="4" fontId="23" fillId="0" borderId="0">
      <protection locked="0"/>
    </xf>
    <xf numFmtId="4" fontId="23" fillId="0" borderId="0">
      <protection locked="0"/>
    </xf>
    <xf numFmtId="4" fontId="24" fillId="0" borderId="0">
      <protection locked="0"/>
    </xf>
    <xf numFmtId="2" fontId="21" fillId="0" borderId="0" applyFont="0" applyFill="0" applyBorder="0" applyAlignment="0" applyProtection="0"/>
    <xf numFmtId="0" fontId="11" fillId="4" borderId="0" applyNumberFormat="0" applyBorder="0" applyAlignment="0" applyProtection="0"/>
    <xf numFmtId="179" fontId="4" fillId="0" borderId="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5" fillId="7" borderId="1" applyNumberFormat="0" applyAlignment="0" applyProtection="0"/>
    <xf numFmtId="0" fontId="16" fillId="0" borderId="3" applyNumberFormat="0" applyFill="0" applyAlignment="0" applyProtection="0"/>
    <xf numFmtId="165" fontId="4" fillId="0" borderId="0" applyFont="0" applyFill="0" applyBorder="0" applyAlignment="0" applyProtection="0"/>
    <xf numFmtId="41" fontId="4"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35"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80" fontId="4" fillId="0" borderId="0" applyFont="0" applyFill="0" applyBorder="0" applyAlignment="0" applyProtection="0"/>
    <xf numFmtId="0" fontId="4" fillId="0" borderId="0" applyFont="0" applyFill="0" applyBorder="0" applyAlignment="0" applyProtection="0"/>
    <xf numFmtId="174" fontId="4" fillId="0" borderId="0" applyFont="0" applyFill="0" applyBorder="0" applyAlignment="0" applyProtection="0"/>
    <xf numFmtId="170" fontId="4" fillId="0" borderId="0" applyFont="0" applyFill="0" applyBorder="0" applyAlignment="0" applyProtection="0"/>
    <xf numFmtId="17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174" fontId="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6" fontId="35" fillId="0" borderId="0" applyFont="0" applyFill="0" applyBorder="0" applyAlignment="0" applyProtection="0"/>
    <xf numFmtId="164" fontId="35" fillId="0" borderId="0" applyFont="0" applyFill="0" applyBorder="0" applyAlignment="0" applyProtection="0"/>
    <xf numFmtId="164" fontId="36" fillId="0" borderId="0" applyFont="0" applyFill="0" applyBorder="0" applyAlignment="0" applyProtection="0"/>
    <xf numFmtId="42" fontId="41" fillId="0" borderId="0" applyFont="0" applyFill="0" applyBorder="0" applyAlignment="0" applyProtection="0"/>
    <xf numFmtId="168"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181" fontId="4" fillId="0" borderId="0"/>
    <xf numFmtId="166" fontId="36" fillId="0" borderId="0" applyFont="0" applyFill="0" applyBorder="0" applyAlignment="0" applyProtection="0"/>
    <xf numFmtId="169" fontId="36" fillId="0" borderId="0" applyFont="0" applyFill="0" applyBorder="0" applyAlignment="0" applyProtection="0"/>
    <xf numFmtId="174" fontId="4" fillId="0" borderId="0" applyFont="0" applyFill="0" applyBorder="0" applyAlignment="0" applyProtection="0"/>
    <xf numFmtId="179" fontId="4" fillId="0" borderId="0" applyFont="0" applyFill="0" applyBorder="0" applyAlignment="0" applyProtection="0"/>
    <xf numFmtId="182" fontId="4" fillId="0" borderId="0" applyFont="0" applyFill="0" applyBorder="0" applyAlignment="0" applyProtection="0"/>
    <xf numFmtId="183" fontId="4" fillId="0" borderId="0" applyFont="0" applyFill="0" applyBorder="0" applyAlignment="0" applyProtection="0"/>
    <xf numFmtId="166" fontId="36" fillId="0" borderId="0" applyFont="0" applyFill="0" applyBorder="0" applyAlignment="0" applyProtection="0"/>
    <xf numFmtId="18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85" fontId="4" fillId="0" borderId="0" applyFont="0" applyFill="0" applyBorder="0" applyAlignment="0" applyProtection="0"/>
    <xf numFmtId="166"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3" fontId="4" fillId="0" borderId="0" applyFont="0" applyFill="0" applyBorder="0" applyAlignment="0" applyProtection="0"/>
    <xf numFmtId="174" fontId="4"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86" fontId="4" fillId="0" borderId="0" applyFont="0" applyFill="0" applyBorder="0" applyAlignment="0" applyProtection="0"/>
    <xf numFmtId="180" fontId="4" fillId="0" borderId="0" applyFont="0" applyFill="0" applyBorder="0" applyAlignment="0" applyProtection="0"/>
    <xf numFmtId="18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0" fontId="4" fillId="0" borderId="0" applyFont="0" applyFill="0" applyBorder="0" applyAlignment="0" applyProtection="0"/>
    <xf numFmtId="44" fontId="36" fillId="0" borderId="0" applyFont="0" applyFill="0" applyBorder="0" applyAlignment="0" applyProtection="0"/>
    <xf numFmtId="0" fontId="3" fillId="0" borderId="0" applyNumberFormat="0" applyFill="0" applyBorder="0" applyProtection="0">
      <alignment vertical="top"/>
    </xf>
    <xf numFmtId="0" fontId="4" fillId="0" borderId="0"/>
    <xf numFmtId="0" fontId="3" fillId="0" borderId="0" applyNumberFormat="0" applyFill="0" applyBorder="0" applyProtection="0">
      <alignment vertical="top"/>
    </xf>
    <xf numFmtId="0" fontId="28" fillId="0" borderId="0"/>
    <xf numFmtId="0" fontId="4"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36" fillId="0" borderId="0"/>
    <xf numFmtId="0" fontId="41" fillId="0" borderId="0"/>
    <xf numFmtId="0" fontId="3" fillId="0" borderId="0" applyNumberFormat="0" applyFill="0" applyBorder="0" applyProtection="0">
      <alignment vertical="top"/>
    </xf>
    <xf numFmtId="0" fontId="2" fillId="0" borderId="0"/>
    <xf numFmtId="0" fontId="3" fillId="0" borderId="0" applyNumberFormat="0" applyFill="0" applyBorder="0" applyProtection="0">
      <alignment vertical="top"/>
    </xf>
    <xf numFmtId="0" fontId="4" fillId="0" borderId="0"/>
    <xf numFmtId="0" fontId="4" fillId="0" borderId="0"/>
    <xf numFmtId="0" fontId="4" fillId="0" borderId="0"/>
    <xf numFmtId="0" fontId="3" fillId="0" borderId="0" applyNumberFormat="0" applyFill="0" applyBorder="0" applyProtection="0">
      <alignment vertical="top"/>
    </xf>
    <xf numFmtId="0" fontId="17" fillId="0" borderId="0"/>
    <xf numFmtId="0" fontId="3" fillId="0" borderId="0" applyNumberFormat="0" applyFill="0" applyBorder="0" applyProtection="0">
      <alignment vertical="top"/>
    </xf>
    <xf numFmtId="0" fontId="3" fillId="0" borderId="0" applyNumberFormat="0" applyFill="0" applyBorder="0" applyProtection="0">
      <alignment vertical="top"/>
    </xf>
    <xf numFmtId="0" fontId="5"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36" fillId="0" borderId="0"/>
    <xf numFmtId="0" fontId="5" fillId="22" borderId="7" applyNumberFormat="0" applyFont="0" applyAlignment="0" applyProtection="0"/>
    <xf numFmtId="0" fontId="2" fillId="22" borderId="7" applyNumberFormat="0" applyFont="0" applyAlignment="0" applyProtection="0"/>
    <xf numFmtId="0" fontId="2" fillId="22" borderId="7" applyNumberFormat="0" applyFont="0" applyAlignment="0" applyProtection="0"/>
    <xf numFmtId="0" fontId="18" fillId="20" borderId="8" applyNumberFormat="0" applyAlignment="0" applyProtection="0"/>
    <xf numFmtId="9" fontId="4" fillId="0" borderId="0" applyFont="0" applyFill="0" applyBorder="0" applyAlignment="0" applyProtection="0"/>
    <xf numFmtId="10" fontId="2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9" fillId="0" borderId="0" applyNumberFormat="0" applyFill="0" applyBorder="0" applyAlignment="0" applyProtection="0"/>
    <xf numFmtId="49" fontId="27" fillId="0" borderId="0">
      <alignment horizontal="center" vertical="center"/>
    </xf>
    <xf numFmtId="0" fontId="20" fillId="0" borderId="0" applyNumberForma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1" fontId="35" fillId="0" borderId="0" applyFont="0" applyFill="0" applyBorder="0" applyAlignment="0" applyProtection="0"/>
  </cellStyleXfs>
  <cellXfs count="156">
    <xf numFmtId="0" fontId="0" fillId="0" borderId="0" xfId="0"/>
    <xf numFmtId="0" fontId="30" fillId="23" borderId="0" xfId="172" applyFont="1" applyFill="1" applyBorder="1" applyAlignment="1" applyProtection="1">
      <alignment horizontal="center" vertical="center" wrapText="1"/>
    </xf>
    <xf numFmtId="0" fontId="30" fillId="23" borderId="0" xfId="172" applyNumberFormat="1" applyFont="1" applyFill="1" applyBorder="1" applyAlignment="1" applyProtection="1">
      <alignment horizontal="center" vertical="center" wrapText="1"/>
    </xf>
    <xf numFmtId="0" fontId="30" fillId="23" borderId="0" xfId="172" applyNumberFormat="1" applyFont="1" applyFill="1" applyBorder="1" applyAlignment="1" applyProtection="1">
      <alignment horizontal="justify" vertical="center" wrapText="1"/>
    </xf>
    <xf numFmtId="0" fontId="30" fillId="23" borderId="0" xfId="172" applyNumberFormat="1" applyFont="1" applyFill="1" applyBorder="1" applyAlignment="1" applyProtection="1">
      <alignment vertical="center" wrapText="1"/>
    </xf>
    <xf numFmtId="0" fontId="30" fillId="23" borderId="0" xfId="172" applyFont="1" applyFill="1" applyBorder="1" applyAlignment="1" applyProtection="1">
      <alignment vertical="center" wrapText="1"/>
    </xf>
    <xf numFmtId="0" fontId="37" fillId="23" borderId="0" xfId="172" applyNumberFormat="1" applyFont="1" applyFill="1" applyBorder="1" applyAlignment="1" applyProtection="1">
      <alignment vertical="center" wrapText="1"/>
    </xf>
    <xf numFmtId="0" fontId="38" fillId="23" borderId="0" xfId="0" applyNumberFormat="1" applyFont="1" applyFill="1" applyAlignment="1" applyProtection="1">
      <alignment horizontal="center" vertical="center" wrapText="1"/>
    </xf>
    <xf numFmtId="0" fontId="29" fillId="23" borderId="0" xfId="172" applyFont="1" applyFill="1" applyBorder="1" applyAlignment="1" applyProtection="1">
      <alignment horizontal="center" vertical="center" wrapText="1"/>
    </xf>
    <xf numFmtId="0" fontId="30" fillId="23" borderId="0" xfId="172" applyNumberFormat="1" applyFont="1" applyFill="1" applyBorder="1" applyAlignment="1" applyProtection="1">
      <alignment horizontal="right" vertical="center" wrapText="1"/>
    </xf>
    <xf numFmtId="0" fontId="32" fillId="23" borderId="0" xfId="172" applyFont="1" applyFill="1" applyAlignment="1" applyProtection="1">
      <alignment vertical="center" wrapText="1"/>
    </xf>
    <xf numFmtId="0" fontId="33" fillId="23" borderId="0" xfId="172" applyFont="1" applyFill="1" applyAlignment="1" applyProtection="1">
      <alignment vertical="center" wrapText="1"/>
    </xf>
    <xf numFmtId="0" fontId="30" fillId="0" borderId="19" xfId="172" applyFont="1" applyBorder="1" applyAlignment="1" applyProtection="1">
      <alignment horizontal="center" vertical="center" wrapText="1"/>
    </xf>
    <xf numFmtId="0" fontId="30" fillId="0" borderId="20" xfId="172" applyFont="1" applyBorder="1" applyAlignment="1" applyProtection="1">
      <alignment horizontal="center" vertical="center" wrapText="1"/>
    </xf>
    <xf numFmtId="0" fontId="30" fillId="0" borderId="21" xfId="172" applyFont="1" applyBorder="1" applyAlignment="1" applyProtection="1">
      <alignment horizontal="center" vertical="center" wrapText="1"/>
    </xf>
    <xf numFmtId="0" fontId="30" fillId="0" borderId="22" xfId="172" applyFont="1" applyBorder="1" applyAlignment="1" applyProtection="1">
      <alignment horizontal="center" vertical="center" wrapText="1"/>
    </xf>
    <xf numFmtId="0" fontId="31" fillId="0" borderId="24" xfId="172" quotePrefix="1" applyFont="1" applyBorder="1" applyAlignment="1" applyProtection="1">
      <alignment horizontal="center" vertical="center" wrapText="1"/>
    </xf>
    <xf numFmtId="0" fontId="30" fillId="0" borderId="25" xfId="172" applyFont="1" applyBorder="1" applyAlignment="1" applyProtection="1">
      <alignment horizontal="center" vertical="center" wrapText="1"/>
    </xf>
    <xf numFmtId="0" fontId="31" fillId="0" borderId="48" xfId="172" quotePrefix="1" applyFont="1" applyFill="1" applyBorder="1" applyAlignment="1" applyProtection="1">
      <alignment horizontal="center" vertical="center" wrapText="1"/>
    </xf>
    <xf numFmtId="0" fontId="29" fillId="25" borderId="26" xfId="172" applyFont="1" applyFill="1" applyBorder="1" applyAlignment="1" applyProtection="1">
      <alignment vertical="center" wrapText="1"/>
    </xf>
    <xf numFmtId="0" fontId="30" fillId="26" borderId="16" xfId="172" applyFont="1" applyFill="1" applyBorder="1" applyAlignment="1" applyProtection="1">
      <alignment vertical="center" wrapText="1"/>
    </xf>
    <xf numFmtId="0" fontId="29" fillId="26" borderId="58" xfId="172" applyFont="1" applyFill="1" applyBorder="1" applyAlignment="1" applyProtection="1">
      <alignment vertical="center" wrapText="1"/>
    </xf>
    <xf numFmtId="0" fontId="29" fillId="26" borderId="12" xfId="172" applyFont="1" applyFill="1" applyBorder="1" applyAlignment="1" applyProtection="1">
      <alignment vertical="center" wrapText="1"/>
    </xf>
    <xf numFmtId="0" fontId="29" fillId="26" borderId="34" xfId="172" applyFont="1" applyFill="1" applyBorder="1" applyAlignment="1" applyProtection="1">
      <alignment vertical="center" wrapText="1"/>
    </xf>
    <xf numFmtId="0" fontId="30" fillId="0" borderId="16" xfId="172" applyFont="1" applyFill="1" applyBorder="1" applyAlignment="1" applyProtection="1">
      <alignment horizontal="center" vertical="center" wrapText="1"/>
    </xf>
    <xf numFmtId="0" fontId="39" fillId="0" borderId="11" xfId="0" applyFont="1" applyBorder="1" applyAlignment="1" applyProtection="1">
      <alignment horizontal="left" vertical="center" wrapText="1" readingOrder="1"/>
    </xf>
    <xf numFmtId="0" fontId="30" fillId="23" borderId="13" xfId="172" applyNumberFormat="1" applyFont="1" applyFill="1" applyBorder="1" applyAlignment="1" applyProtection="1">
      <alignment horizontal="right" vertical="center" wrapText="1"/>
    </xf>
    <xf numFmtId="9" fontId="40" fillId="0" borderId="10" xfId="204" applyFont="1" applyFill="1" applyBorder="1" applyAlignment="1" applyProtection="1">
      <alignment horizontal="center" vertical="center"/>
    </xf>
    <xf numFmtId="172" fontId="30" fillId="0" borderId="18" xfId="94" applyNumberFormat="1" applyFont="1" applyBorder="1" applyAlignment="1" applyProtection="1">
      <alignment vertical="center" wrapText="1"/>
    </xf>
    <xf numFmtId="188" fontId="40" fillId="0" borderId="10" xfId="110" applyNumberFormat="1" applyFont="1" applyBorder="1" applyAlignment="1" applyProtection="1">
      <alignment vertical="center"/>
    </xf>
    <xf numFmtId="0" fontId="30" fillId="23" borderId="9" xfId="172" applyNumberFormat="1" applyFont="1" applyFill="1" applyBorder="1" applyAlignment="1" applyProtection="1">
      <alignment horizontal="right" vertical="center" wrapText="1"/>
    </xf>
    <xf numFmtId="0" fontId="30" fillId="26" borderId="26" xfId="172" applyFont="1" applyFill="1" applyBorder="1" applyAlignment="1" applyProtection="1">
      <alignment horizontal="center" vertical="center" wrapText="1"/>
    </xf>
    <xf numFmtId="172" fontId="29" fillId="26" borderId="29" xfId="94" applyNumberFormat="1" applyFont="1" applyFill="1" applyBorder="1" applyAlignment="1" applyProtection="1">
      <alignment vertical="center" wrapText="1"/>
    </xf>
    <xf numFmtId="0" fontId="30" fillId="26" borderId="16" xfId="172" applyFont="1" applyFill="1" applyBorder="1" applyAlignment="1" applyProtection="1">
      <alignment horizontal="center" vertical="center" wrapText="1"/>
    </xf>
    <xf numFmtId="0" fontId="38" fillId="23" borderId="0" xfId="172" applyNumberFormat="1" applyFont="1" applyFill="1" applyBorder="1" applyAlignment="1" applyProtection="1">
      <alignment horizontal="left" vertical="center" wrapText="1"/>
    </xf>
    <xf numFmtId="0" fontId="30" fillId="26" borderId="30" xfId="172" applyFont="1" applyFill="1" applyBorder="1" applyAlignment="1" applyProtection="1">
      <alignment horizontal="center" vertical="center" wrapText="1"/>
    </xf>
    <xf numFmtId="172" fontId="29" fillId="26" borderId="31" xfId="172" applyNumberFormat="1" applyFont="1" applyFill="1" applyBorder="1" applyAlignment="1" applyProtection="1">
      <alignment vertical="center" wrapText="1"/>
    </xf>
    <xf numFmtId="172" fontId="30" fillId="23" borderId="0" xfId="172" applyNumberFormat="1" applyFont="1" applyFill="1" applyBorder="1" applyAlignment="1" applyProtection="1">
      <alignment vertical="center" wrapText="1"/>
    </xf>
    <xf numFmtId="0" fontId="30" fillId="0" borderId="17" xfId="172" applyFont="1" applyFill="1" applyBorder="1" applyAlignment="1" applyProtection="1">
      <alignment horizontal="center" vertical="center" wrapText="1"/>
    </xf>
    <xf numFmtId="172" fontId="29" fillId="23" borderId="0" xfId="94" applyNumberFormat="1" applyFont="1" applyFill="1" applyBorder="1" applyAlignment="1" applyProtection="1">
      <alignment vertical="center" wrapText="1"/>
    </xf>
    <xf numFmtId="0" fontId="30" fillId="26" borderId="17" xfId="172" applyFont="1" applyFill="1" applyBorder="1" applyAlignment="1" applyProtection="1">
      <alignment vertical="center" wrapText="1"/>
    </xf>
    <xf numFmtId="44" fontId="30" fillId="23" borderId="0" xfId="172" applyNumberFormat="1" applyFont="1" applyFill="1" applyBorder="1" applyAlignment="1" applyProtection="1">
      <alignment vertical="center" wrapText="1"/>
    </xf>
    <xf numFmtId="0" fontId="30" fillId="26" borderId="36" xfId="172" applyFont="1" applyFill="1" applyBorder="1" applyAlignment="1" applyProtection="1">
      <alignment vertical="center" wrapText="1"/>
    </xf>
    <xf numFmtId="164" fontId="30" fillId="23" borderId="0" xfId="111" applyFont="1" applyFill="1" applyBorder="1" applyAlignment="1" applyProtection="1">
      <alignment vertical="center" wrapText="1"/>
    </xf>
    <xf numFmtId="0" fontId="30" fillId="0" borderId="15" xfId="172" applyFont="1" applyBorder="1" applyAlignment="1" applyProtection="1">
      <alignment horizontal="center" vertical="center" wrapText="1"/>
    </xf>
    <xf numFmtId="0" fontId="31" fillId="0" borderId="52" xfId="172" quotePrefix="1" applyFont="1" applyFill="1" applyBorder="1" applyAlignment="1" applyProtection="1">
      <alignment horizontal="center" vertical="center" wrapText="1"/>
    </xf>
    <xf numFmtId="0" fontId="31" fillId="0" borderId="59" xfId="172" quotePrefix="1" applyFont="1" applyBorder="1" applyAlignment="1" applyProtection="1">
      <alignment horizontal="center" vertical="center" wrapText="1"/>
    </xf>
    <xf numFmtId="9" fontId="40" fillId="0" borderId="10" xfId="223" applyFont="1" applyFill="1" applyBorder="1" applyAlignment="1" applyProtection="1">
      <alignment horizontal="center" vertical="center"/>
    </xf>
    <xf numFmtId="4" fontId="38" fillId="24" borderId="18" xfId="202" applyNumberFormat="1" applyFont="1" applyFill="1" applyBorder="1" applyAlignment="1" applyProtection="1">
      <alignment vertical="center" wrapText="1"/>
      <protection locked="0"/>
    </xf>
    <xf numFmtId="4" fontId="38" fillId="24" borderId="18" xfId="202" applyNumberFormat="1" applyFont="1" applyFill="1" applyBorder="1" applyAlignment="1" applyProtection="1">
      <alignment vertical="center" wrapText="1"/>
    </xf>
    <xf numFmtId="9" fontId="40" fillId="0" borderId="15" xfId="223" applyFont="1" applyFill="1" applyBorder="1" applyAlignment="1" applyProtection="1">
      <alignment horizontal="center" vertical="center"/>
    </xf>
    <xf numFmtId="166" fontId="29" fillId="26" borderId="18" xfId="137" applyFont="1" applyFill="1" applyBorder="1" applyAlignment="1" applyProtection="1">
      <alignment vertical="center" wrapText="1"/>
    </xf>
    <xf numFmtId="166" fontId="29" fillId="26" borderId="31" xfId="137" applyFont="1" applyFill="1" applyBorder="1" applyAlignment="1" applyProtection="1">
      <alignment vertical="center" wrapText="1"/>
    </xf>
    <xf numFmtId="172" fontId="29" fillId="26" borderId="0" xfId="94" applyNumberFormat="1" applyFont="1" applyFill="1" applyBorder="1" applyAlignment="1" applyProtection="1">
      <alignment vertical="center" wrapText="1"/>
    </xf>
    <xf numFmtId="0" fontId="34" fillId="25" borderId="9" xfId="172" applyFont="1" applyFill="1" applyBorder="1" applyAlignment="1" applyProtection="1">
      <alignment vertical="center" wrapText="1"/>
    </xf>
    <xf numFmtId="0" fontId="30" fillId="0" borderId="0" xfId="172" applyNumberFormat="1" applyFont="1" applyFill="1" applyBorder="1" applyAlignment="1" applyProtection="1">
      <alignment vertical="center" wrapText="1"/>
    </xf>
    <xf numFmtId="0" fontId="37" fillId="0" borderId="0" xfId="172" applyNumberFormat="1" applyFont="1" applyFill="1" applyBorder="1" applyAlignment="1" applyProtection="1">
      <alignment vertical="center" wrapText="1"/>
    </xf>
    <xf numFmtId="0" fontId="38" fillId="0" borderId="0" xfId="172" applyNumberFormat="1" applyFont="1" applyFill="1" applyBorder="1" applyAlignment="1" applyProtection="1">
      <alignment horizontal="left" vertical="center" wrapText="1"/>
    </xf>
    <xf numFmtId="172" fontId="30" fillId="0" borderId="0" xfId="172" applyNumberFormat="1" applyFont="1" applyFill="1" applyBorder="1" applyAlignment="1" applyProtection="1">
      <alignment vertical="center" wrapText="1"/>
    </xf>
    <xf numFmtId="189" fontId="40" fillId="0" borderId="10" xfId="223" applyNumberFormat="1" applyFont="1" applyFill="1" applyBorder="1" applyAlignment="1" applyProtection="1">
      <alignment horizontal="center" vertical="center"/>
    </xf>
    <xf numFmtId="0" fontId="29" fillId="25" borderId="22" xfId="172" applyFont="1" applyFill="1" applyBorder="1" applyAlignment="1" applyProtection="1">
      <alignment horizontal="center" vertical="center" wrapText="1"/>
    </xf>
    <xf numFmtId="0" fontId="29" fillId="26" borderId="34" xfId="172" applyFont="1" applyFill="1" applyBorder="1" applyAlignment="1" applyProtection="1">
      <alignment horizontal="center" vertical="center" wrapText="1"/>
    </xf>
    <xf numFmtId="0" fontId="30" fillId="0" borderId="44" xfId="172" applyFont="1" applyBorder="1" applyAlignment="1" applyProtection="1">
      <alignment horizontal="center" vertical="center" wrapText="1"/>
    </xf>
    <xf numFmtId="0" fontId="31" fillId="0" borderId="23" xfId="172" quotePrefix="1" applyFont="1" applyFill="1" applyBorder="1" applyAlignment="1" applyProtection="1">
      <alignment horizontal="center" vertical="center" wrapText="1"/>
    </xf>
    <xf numFmtId="0" fontId="30" fillId="0" borderId="47" xfId="172" applyFont="1" applyFill="1" applyBorder="1" applyAlignment="1" applyProtection="1">
      <alignment horizontal="center" vertical="center" wrapText="1"/>
    </xf>
    <xf numFmtId="0" fontId="30" fillId="0" borderId="10" xfId="172" applyFont="1" applyFill="1" applyBorder="1" applyAlignment="1" applyProtection="1">
      <alignment horizontal="justify" vertical="center" wrapText="1"/>
    </xf>
    <xf numFmtId="172" fontId="29" fillId="0" borderId="10" xfId="172" applyNumberFormat="1" applyFont="1" applyFill="1" applyBorder="1" applyAlignment="1" applyProtection="1">
      <alignment horizontal="center" vertical="center" wrapText="1"/>
    </xf>
    <xf numFmtId="172" fontId="30" fillId="0" borderId="18" xfId="94" applyNumberFormat="1" applyFont="1" applyFill="1" applyBorder="1" applyAlignment="1" applyProtection="1">
      <alignment vertical="center" wrapText="1"/>
    </xf>
    <xf numFmtId="172" fontId="30" fillId="0" borderId="31" xfId="94" applyNumberFormat="1" applyFont="1" applyFill="1" applyBorder="1" applyAlignment="1" applyProtection="1">
      <alignment vertical="center" wrapText="1"/>
    </xf>
    <xf numFmtId="0" fontId="30" fillId="26" borderId="33" xfId="172" applyFont="1" applyFill="1" applyBorder="1" applyAlignment="1" applyProtection="1">
      <alignment vertical="center" wrapText="1"/>
    </xf>
    <xf numFmtId="166" fontId="29" fillId="26" borderId="29" xfId="137" applyFont="1" applyFill="1" applyBorder="1" applyAlignment="1" applyProtection="1">
      <alignment vertical="center" wrapText="1"/>
    </xf>
    <xf numFmtId="0" fontId="30" fillId="26" borderId="32" xfId="172" applyFont="1" applyFill="1" applyBorder="1" applyAlignment="1" applyProtection="1">
      <alignment horizontal="center" vertical="center" wrapText="1"/>
    </xf>
    <xf numFmtId="0" fontId="29" fillId="26" borderId="45" xfId="172" applyFont="1" applyFill="1" applyBorder="1" applyAlignment="1" applyProtection="1">
      <alignment vertical="center" wrapText="1"/>
    </xf>
    <xf numFmtId="0" fontId="29" fillId="26" borderId="46" xfId="172" applyFont="1" applyFill="1" applyBorder="1" applyAlignment="1" applyProtection="1">
      <alignment vertical="center" wrapText="1"/>
    </xf>
    <xf numFmtId="0" fontId="30" fillId="0" borderId="23" xfId="172" applyFont="1" applyFill="1" applyBorder="1" applyAlignment="1" applyProtection="1">
      <alignment horizontal="center" vertical="center" wrapText="1"/>
    </xf>
    <xf numFmtId="0" fontId="30" fillId="0" borderId="24" xfId="172" applyFont="1" applyFill="1" applyBorder="1" applyAlignment="1" applyProtection="1">
      <alignment horizontal="justify" vertical="center" wrapText="1"/>
    </xf>
    <xf numFmtId="172" fontId="29" fillId="0" borderId="24" xfId="172" applyNumberFormat="1" applyFont="1" applyFill="1" applyBorder="1" applyAlignment="1" applyProtection="1">
      <alignment horizontal="center" vertical="center" wrapText="1"/>
    </xf>
    <xf numFmtId="1" fontId="30" fillId="23" borderId="10" xfId="224" applyNumberFormat="1" applyFont="1" applyFill="1" applyBorder="1" applyAlignment="1" applyProtection="1">
      <alignment horizontal="center" vertical="center" wrapText="1"/>
    </xf>
    <xf numFmtId="1" fontId="30" fillId="23" borderId="24" xfId="224" applyNumberFormat="1" applyFont="1" applyFill="1" applyBorder="1" applyAlignment="1" applyProtection="1">
      <alignment horizontal="center" vertical="center" wrapText="1"/>
    </xf>
    <xf numFmtId="0" fontId="30" fillId="0" borderId="26" xfId="172" applyFont="1" applyFill="1" applyBorder="1" applyAlignment="1" applyProtection="1">
      <alignment horizontal="center" vertical="center" wrapText="1"/>
    </xf>
    <xf numFmtId="0" fontId="30" fillId="0" borderId="49" xfId="172" applyFont="1" applyBorder="1" applyAlignment="1" applyProtection="1">
      <alignment horizontal="center" vertical="center" wrapText="1"/>
    </xf>
    <xf numFmtId="0" fontId="30" fillId="0" borderId="42" xfId="172" applyFont="1" applyBorder="1" applyAlignment="1" applyProtection="1">
      <alignment horizontal="center" vertical="center" wrapText="1"/>
    </xf>
    <xf numFmtId="0" fontId="43" fillId="23" borderId="0" xfId="172" applyNumberFormat="1" applyFont="1" applyFill="1" applyBorder="1" applyAlignment="1" applyProtection="1">
      <alignment vertical="center" wrapText="1"/>
    </xf>
    <xf numFmtId="0" fontId="45" fillId="0" borderId="0" xfId="172" applyNumberFormat="1" applyFont="1" applyFill="1" applyBorder="1" applyAlignment="1" applyProtection="1">
      <alignment horizontal="center" vertical="center" wrapText="1"/>
    </xf>
    <xf numFmtId="0" fontId="43" fillId="0" borderId="0" xfId="172" applyNumberFormat="1" applyFont="1" applyFill="1" applyBorder="1" applyAlignment="1" applyProtection="1">
      <alignment vertical="center" wrapText="1"/>
    </xf>
    <xf numFmtId="44" fontId="43" fillId="0" borderId="0" xfId="172" applyNumberFormat="1" applyFont="1" applyFill="1" applyBorder="1" applyAlignment="1" applyProtection="1">
      <alignment vertical="center" wrapText="1"/>
    </xf>
    <xf numFmtId="187" fontId="43" fillId="24" borderId="10" xfId="172" applyNumberFormat="1" applyFont="1" applyFill="1" applyBorder="1" applyAlignment="1" applyProtection="1">
      <alignment vertical="center" wrapText="1"/>
    </xf>
    <xf numFmtId="2" fontId="43" fillId="24" borderId="10" xfId="172" applyNumberFormat="1" applyFont="1" applyFill="1" applyBorder="1" applyAlignment="1" applyProtection="1">
      <alignment horizontal="center" vertical="center" wrapText="1"/>
    </xf>
    <xf numFmtId="6" fontId="43" fillId="23" borderId="0" xfId="172" applyNumberFormat="1" applyFont="1" applyFill="1" applyBorder="1" applyAlignment="1" applyProtection="1">
      <alignment vertical="center" wrapText="1"/>
    </xf>
    <xf numFmtId="164" fontId="43" fillId="0" borderId="0" xfId="111" applyFont="1" applyFill="1" applyBorder="1" applyAlignment="1" applyProtection="1">
      <alignment vertical="center" wrapText="1"/>
    </xf>
    <xf numFmtId="0" fontId="43" fillId="23" borderId="0" xfId="172" applyNumberFormat="1" applyFont="1" applyFill="1" applyBorder="1" applyAlignment="1" applyProtection="1">
      <alignment horizontal="right" vertical="center" wrapText="1"/>
    </xf>
    <xf numFmtId="0" fontId="0" fillId="0" borderId="0" xfId="0" applyProtection="1"/>
    <xf numFmtId="0" fontId="44" fillId="0" borderId="0" xfId="0" applyFont="1" applyAlignment="1" applyProtection="1">
      <alignment horizontal="center" vertical="center"/>
    </xf>
    <xf numFmtId="0" fontId="46" fillId="0" borderId="0" xfId="0" applyFont="1" applyProtection="1"/>
    <xf numFmtId="188" fontId="40" fillId="0" borderId="13" xfId="110" applyNumberFormat="1" applyFont="1" applyBorder="1" applyAlignment="1" applyProtection="1">
      <alignment vertical="center"/>
      <protection locked="0"/>
    </xf>
    <xf numFmtId="188" fontId="40" fillId="0" borderId="10" xfId="110" applyNumberFormat="1" applyFont="1" applyBorder="1" applyAlignment="1" applyProtection="1">
      <alignment vertical="center"/>
      <protection locked="0"/>
    </xf>
    <xf numFmtId="190" fontId="30" fillId="23" borderId="10" xfId="172" applyNumberFormat="1" applyFont="1" applyFill="1" applyBorder="1" applyAlignment="1" applyProtection="1">
      <alignment horizontal="right" vertical="center" wrapText="1"/>
      <protection locked="0"/>
    </xf>
    <xf numFmtId="190" fontId="30" fillId="23" borderId="24" xfId="172" applyNumberFormat="1" applyFont="1" applyFill="1" applyBorder="1" applyAlignment="1" applyProtection="1">
      <alignment horizontal="right" vertical="center" wrapText="1"/>
      <protection locked="0"/>
    </xf>
    <xf numFmtId="0" fontId="29" fillId="26" borderId="27" xfId="172" applyFont="1" applyFill="1" applyBorder="1" applyAlignment="1" applyProtection="1">
      <alignment horizontal="center" vertical="center" wrapText="1"/>
    </xf>
    <xf numFmtId="0" fontId="29" fillId="26" borderId="51" xfId="172" applyFont="1" applyFill="1" applyBorder="1" applyAlignment="1" applyProtection="1">
      <alignment horizontal="center" vertical="center" wrapText="1"/>
    </xf>
    <xf numFmtId="0" fontId="29" fillId="26" borderId="20" xfId="172" applyFont="1" applyFill="1" applyBorder="1" applyAlignment="1" applyProtection="1">
      <alignment horizontal="center" vertical="center" wrapText="1"/>
    </xf>
    <xf numFmtId="0" fontId="29" fillId="26" borderId="52" xfId="172" applyFont="1" applyFill="1" applyBorder="1" applyAlignment="1" applyProtection="1">
      <alignment horizontal="center" vertical="center" wrapText="1"/>
    </xf>
    <xf numFmtId="0" fontId="29" fillId="26" borderId="53" xfId="172" applyFont="1" applyFill="1" applyBorder="1" applyAlignment="1" applyProtection="1">
      <alignment horizontal="center" vertical="center" wrapText="1"/>
    </xf>
    <xf numFmtId="0" fontId="29" fillId="26" borderId="25" xfId="172" applyFont="1" applyFill="1" applyBorder="1" applyAlignment="1" applyProtection="1">
      <alignment horizontal="center" vertical="center" wrapText="1"/>
    </xf>
    <xf numFmtId="172" fontId="29" fillId="26" borderId="41" xfId="172" applyNumberFormat="1" applyFont="1" applyFill="1" applyBorder="1" applyAlignment="1" applyProtection="1">
      <alignment horizontal="center" vertical="center" wrapText="1"/>
    </xf>
    <xf numFmtId="172" fontId="29" fillId="26" borderId="54" xfId="172" applyNumberFormat="1" applyFont="1" applyFill="1" applyBorder="1" applyAlignment="1" applyProtection="1">
      <alignment horizontal="center" vertical="center" wrapText="1"/>
    </xf>
    <xf numFmtId="0" fontId="29" fillId="26" borderId="55" xfId="172" applyFont="1" applyFill="1" applyBorder="1" applyAlignment="1" applyProtection="1">
      <alignment horizontal="left" vertical="center" wrapText="1"/>
    </xf>
    <xf numFmtId="0" fontId="29" fillId="26" borderId="56" xfId="172" applyFont="1" applyFill="1" applyBorder="1" applyAlignment="1" applyProtection="1">
      <alignment horizontal="left" vertical="center" wrapText="1"/>
    </xf>
    <xf numFmtId="0" fontId="29" fillId="26" borderId="35" xfId="172" applyFont="1" applyFill="1" applyBorder="1" applyAlignment="1" applyProtection="1">
      <alignment horizontal="left" vertical="center" wrapText="1"/>
    </xf>
    <xf numFmtId="0" fontId="31" fillId="0" borderId="28" xfId="172" quotePrefix="1" applyFont="1" applyFill="1" applyBorder="1" applyAlignment="1" applyProtection="1">
      <alignment horizontal="right" vertical="center" wrapText="1"/>
    </xf>
    <xf numFmtId="0" fontId="31" fillId="0" borderId="43" xfId="172" quotePrefix="1" applyFont="1" applyFill="1" applyBorder="1" applyAlignment="1" applyProtection="1">
      <alignment horizontal="right" vertical="center" wrapText="1"/>
    </xf>
    <xf numFmtId="0" fontId="34" fillId="25" borderId="9" xfId="172" applyFont="1" applyFill="1" applyBorder="1" applyAlignment="1" applyProtection="1">
      <alignment horizontal="left" vertical="center" wrapText="1"/>
    </xf>
    <xf numFmtId="0" fontId="34" fillId="25" borderId="22" xfId="172" applyFont="1" applyFill="1" applyBorder="1" applyAlignment="1" applyProtection="1">
      <alignment horizontal="left" vertical="center" wrapText="1"/>
    </xf>
    <xf numFmtId="0" fontId="29" fillId="26" borderId="14" xfId="172" applyFont="1" applyFill="1" applyBorder="1" applyAlignment="1" applyProtection="1">
      <alignment horizontal="left" vertical="center" wrapText="1"/>
    </xf>
    <xf numFmtId="0" fontId="29" fillId="26" borderId="9" xfId="172" applyFont="1" applyFill="1" applyBorder="1" applyAlignment="1" applyProtection="1">
      <alignment horizontal="left" vertical="center" wrapText="1"/>
    </xf>
    <xf numFmtId="0" fontId="29" fillId="26" borderId="15" xfId="172" applyFont="1" applyFill="1" applyBorder="1" applyAlignment="1" applyProtection="1">
      <alignment horizontal="left" vertical="center" wrapText="1"/>
    </xf>
    <xf numFmtId="0" fontId="29" fillId="26" borderId="11" xfId="172" applyFont="1" applyFill="1" applyBorder="1" applyAlignment="1" applyProtection="1">
      <alignment horizontal="left" vertical="center" wrapText="1"/>
    </xf>
    <xf numFmtId="0" fontId="29" fillId="26" borderId="12" xfId="172" applyFont="1" applyFill="1" applyBorder="1" applyAlignment="1" applyProtection="1">
      <alignment horizontal="left" vertical="center" wrapText="1"/>
    </xf>
    <xf numFmtId="0" fontId="29" fillId="26" borderId="13" xfId="172" applyFont="1" applyFill="1" applyBorder="1" applyAlignment="1" applyProtection="1">
      <alignment horizontal="left" vertical="center" wrapText="1"/>
    </xf>
    <xf numFmtId="0" fontId="30" fillId="23" borderId="16" xfId="174" applyFont="1" applyFill="1" applyBorder="1" applyAlignment="1" applyProtection="1">
      <alignment horizontal="justify" vertical="center" wrapText="1"/>
    </xf>
    <xf numFmtId="0" fontId="30" fillId="23" borderId="12" xfId="174" applyFont="1" applyFill="1" applyBorder="1" applyAlignment="1" applyProtection="1">
      <alignment horizontal="justify" vertical="center" wrapText="1"/>
    </xf>
    <xf numFmtId="0" fontId="30" fillId="23" borderId="34" xfId="174" applyFont="1" applyFill="1" applyBorder="1" applyAlignment="1" applyProtection="1">
      <alignment horizontal="justify" vertical="center" wrapText="1"/>
    </xf>
    <xf numFmtId="0" fontId="30" fillId="23" borderId="30" xfId="174" applyFont="1" applyFill="1" applyBorder="1" applyAlignment="1" applyProtection="1">
      <alignment horizontal="justify" vertical="center" wrapText="1"/>
    </xf>
    <xf numFmtId="0" fontId="30" fillId="23" borderId="56" xfId="174" applyFont="1" applyFill="1" applyBorder="1" applyAlignment="1" applyProtection="1">
      <alignment horizontal="justify" vertical="center" wrapText="1"/>
    </xf>
    <xf numFmtId="0" fontId="30" fillId="23" borderId="57" xfId="174" applyFont="1" applyFill="1" applyBorder="1" applyAlignment="1" applyProtection="1">
      <alignment horizontal="justify" vertical="center" wrapText="1"/>
    </xf>
    <xf numFmtId="0" fontId="30" fillId="23" borderId="16" xfId="174" applyFont="1" applyFill="1" applyBorder="1" applyAlignment="1" applyProtection="1">
      <alignment horizontal="left" vertical="center" wrapText="1"/>
    </xf>
    <xf numFmtId="0" fontId="30" fillId="23" borderId="12" xfId="174" applyFont="1" applyFill="1" applyBorder="1" applyAlignment="1" applyProtection="1">
      <alignment horizontal="left" vertical="center" wrapText="1"/>
    </xf>
    <xf numFmtId="0" fontId="30" fillId="23" borderId="34" xfId="174" applyFont="1" applyFill="1" applyBorder="1" applyAlignment="1" applyProtection="1">
      <alignment horizontal="left" vertical="center" wrapText="1"/>
    </xf>
    <xf numFmtId="0" fontId="29" fillId="26" borderId="10" xfId="172" applyFont="1" applyFill="1" applyBorder="1" applyAlignment="1" applyProtection="1">
      <alignment horizontal="left" vertical="center" wrapText="1"/>
    </xf>
    <xf numFmtId="0" fontId="29" fillId="26" borderId="39" xfId="172" applyFont="1" applyFill="1" applyBorder="1" applyAlignment="1" applyProtection="1">
      <alignment horizontal="left" vertical="center" wrapText="1"/>
    </xf>
    <xf numFmtId="0" fontId="29" fillId="0" borderId="32" xfId="172" applyFont="1" applyFill="1" applyBorder="1" applyAlignment="1" applyProtection="1">
      <alignment horizontal="left" vertical="center" wrapText="1"/>
    </xf>
    <xf numFmtId="0" fontId="29" fillId="0" borderId="45" xfId="172" applyFont="1" applyFill="1" applyBorder="1" applyAlignment="1" applyProtection="1">
      <alignment horizontal="left" vertical="center" wrapText="1"/>
    </xf>
    <xf numFmtId="0" fontId="29" fillId="0" borderId="46" xfId="172" applyFont="1" applyFill="1" applyBorder="1" applyAlignment="1" applyProtection="1">
      <alignment horizontal="left" vertical="center" wrapText="1"/>
    </xf>
    <xf numFmtId="0" fontId="42" fillId="23" borderId="0" xfId="0" applyNumberFormat="1" applyFont="1" applyFill="1" applyAlignment="1" applyProtection="1">
      <alignment horizontal="center" vertical="center" wrapText="1"/>
    </xf>
    <xf numFmtId="0" fontId="29" fillId="23" borderId="0" xfId="0" applyNumberFormat="1" applyFont="1" applyFill="1" applyAlignment="1" applyProtection="1">
      <alignment horizontal="center" vertical="center" wrapText="1"/>
    </xf>
    <xf numFmtId="0" fontId="29" fillId="23" borderId="44" xfId="0" applyNumberFormat="1" applyFont="1" applyFill="1" applyBorder="1" applyAlignment="1" applyProtection="1">
      <alignment horizontal="center" vertical="center" wrapText="1"/>
    </xf>
    <xf numFmtId="0" fontId="29" fillId="23" borderId="28" xfId="172" applyFont="1" applyFill="1" applyBorder="1" applyAlignment="1" applyProtection="1">
      <alignment horizontal="center" vertical="center" wrapText="1"/>
    </xf>
    <xf numFmtId="0" fontId="29" fillId="23" borderId="48" xfId="172" applyFont="1" applyFill="1" applyBorder="1" applyAlignment="1" applyProtection="1">
      <alignment horizontal="center" vertical="center" wrapText="1"/>
    </xf>
    <xf numFmtId="0" fontId="32" fillId="23" borderId="0" xfId="172" applyFont="1" applyFill="1" applyAlignment="1" applyProtection="1">
      <alignment horizontal="center" vertical="center" wrapText="1"/>
    </xf>
    <xf numFmtId="0" fontId="30" fillId="0" borderId="27" xfId="172" applyFont="1" applyFill="1" applyBorder="1" applyAlignment="1" applyProtection="1">
      <alignment horizontal="center" vertical="center" wrapText="1"/>
    </xf>
    <xf numFmtId="0" fontId="30" fillId="0" borderId="26" xfId="172" applyFont="1" applyFill="1" applyBorder="1" applyAlignment="1" applyProtection="1">
      <alignment horizontal="center" vertical="center" wrapText="1"/>
    </xf>
    <xf numFmtId="0" fontId="30" fillId="0" borderId="40" xfId="172" applyFont="1" applyBorder="1" applyAlignment="1" applyProtection="1">
      <alignment horizontal="center" vertical="center" wrapText="1"/>
    </xf>
    <xf numFmtId="0" fontId="30" fillId="0" borderId="49" xfId="172" applyFont="1" applyBorder="1" applyAlignment="1" applyProtection="1">
      <alignment horizontal="center" vertical="center" wrapText="1"/>
    </xf>
    <xf numFmtId="0" fontId="30" fillId="0" borderId="37" xfId="172" applyFont="1" applyBorder="1" applyAlignment="1" applyProtection="1">
      <alignment horizontal="center" vertical="center" wrapText="1"/>
    </xf>
    <xf numFmtId="0" fontId="30" fillId="0" borderId="38" xfId="172" applyFont="1" applyBorder="1" applyAlignment="1" applyProtection="1">
      <alignment horizontal="center" vertical="center" wrapText="1"/>
    </xf>
    <xf numFmtId="0" fontId="30" fillId="0" borderId="50" xfId="172" applyFont="1" applyBorder="1" applyAlignment="1" applyProtection="1">
      <alignment horizontal="center" vertical="center" wrapText="1"/>
    </xf>
    <xf numFmtId="0" fontId="30" fillId="0" borderId="59" xfId="172" applyFont="1" applyBorder="1" applyAlignment="1" applyProtection="1">
      <alignment horizontal="center" vertical="center" wrapText="1"/>
    </xf>
    <xf numFmtId="0" fontId="29" fillId="26" borderId="21" xfId="172" applyFont="1" applyFill="1" applyBorder="1" applyAlignment="1" applyProtection="1">
      <alignment horizontal="left" vertical="center" wrapText="1"/>
    </xf>
    <xf numFmtId="0" fontId="30" fillId="0" borderId="60" xfId="172" applyFont="1" applyFill="1" applyBorder="1" applyAlignment="1" applyProtection="1">
      <alignment horizontal="center" vertical="center" wrapText="1"/>
    </xf>
    <xf numFmtId="0" fontId="30" fillId="0" borderId="33" xfId="172" applyFont="1" applyFill="1" applyBorder="1" applyAlignment="1" applyProtection="1">
      <alignment horizontal="center" vertical="center" wrapText="1"/>
    </xf>
    <xf numFmtId="0" fontId="30" fillId="0" borderId="0" xfId="172" applyFont="1" applyBorder="1" applyAlignment="1" applyProtection="1">
      <alignment horizontal="center" vertical="center" wrapText="1"/>
    </xf>
    <xf numFmtId="0" fontId="30" fillId="0" borderId="53" xfId="172" applyFont="1" applyBorder="1" applyAlignment="1" applyProtection="1">
      <alignment horizontal="center" vertical="center" wrapText="1"/>
    </xf>
    <xf numFmtId="0" fontId="30" fillId="0" borderId="42" xfId="172" applyFont="1" applyBorder="1" applyAlignment="1" applyProtection="1">
      <alignment horizontal="center" vertical="center" wrapText="1"/>
    </xf>
    <xf numFmtId="0" fontId="30" fillId="0" borderId="24" xfId="172" applyFont="1" applyBorder="1" applyAlignment="1" applyProtection="1">
      <alignment horizontal="center" vertical="center" wrapText="1"/>
    </xf>
    <xf numFmtId="167" fontId="30" fillId="0" borderId="42" xfId="172" applyNumberFormat="1" applyFont="1" applyBorder="1" applyAlignment="1" applyProtection="1">
      <alignment horizontal="center" vertical="center" wrapText="1"/>
    </xf>
    <xf numFmtId="167" fontId="30" fillId="0" borderId="21" xfId="172" applyNumberFormat="1" applyFont="1" applyBorder="1" applyAlignment="1" applyProtection="1">
      <alignment horizontal="center" vertical="center" wrapText="1"/>
    </xf>
  </cellXfs>
  <cellStyles count="225">
    <cellStyle name="20% - Accent1" xfId="1" xr:uid="{00000000-0005-0000-0000-000000000000}"/>
    <cellStyle name="20% - Accent1 2" xfId="2" xr:uid="{00000000-0005-0000-0000-000001000000}"/>
    <cellStyle name="20% - Accent1 3" xfId="3" xr:uid="{00000000-0005-0000-0000-000002000000}"/>
    <cellStyle name="20% - Accent2" xfId="4" xr:uid="{00000000-0005-0000-0000-000003000000}"/>
    <cellStyle name="20% - Accent2 2" xfId="5" xr:uid="{00000000-0005-0000-0000-000004000000}"/>
    <cellStyle name="20% - Accent2 3" xfId="6" xr:uid="{00000000-0005-0000-0000-000005000000}"/>
    <cellStyle name="20% - Accent3" xfId="7" xr:uid="{00000000-0005-0000-0000-000006000000}"/>
    <cellStyle name="20% - Accent3 2" xfId="8" xr:uid="{00000000-0005-0000-0000-000007000000}"/>
    <cellStyle name="20% - Accent3 3" xfId="9" xr:uid="{00000000-0005-0000-0000-000008000000}"/>
    <cellStyle name="20% - Accent4" xfId="10" xr:uid="{00000000-0005-0000-0000-000009000000}"/>
    <cellStyle name="20% - Accent4 2" xfId="11" xr:uid="{00000000-0005-0000-0000-00000A000000}"/>
    <cellStyle name="20% - Accent4 3" xfId="12" xr:uid="{00000000-0005-0000-0000-00000B000000}"/>
    <cellStyle name="20% - Accent5" xfId="13" xr:uid="{00000000-0005-0000-0000-00000C000000}"/>
    <cellStyle name="20% - Accent5 2" xfId="14" xr:uid="{00000000-0005-0000-0000-00000D000000}"/>
    <cellStyle name="20% - Accent5 3" xfId="15" xr:uid="{00000000-0005-0000-0000-00000E000000}"/>
    <cellStyle name="20% - Accent6" xfId="16" xr:uid="{00000000-0005-0000-0000-00000F000000}"/>
    <cellStyle name="20% - Accent6 2" xfId="17" xr:uid="{00000000-0005-0000-0000-000010000000}"/>
    <cellStyle name="20% - Accent6 3" xfId="18" xr:uid="{00000000-0005-0000-0000-000011000000}"/>
    <cellStyle name="2-decimales" xfId="19" xr:uid="{00000000-0005-0000-0000-000012000000}"/>
    <cellStyle name="40% - Accent1" xfId="20" xr:uid="{00000000-0005-0000-0000-000013000000}"/>
    <cellStyle name="40% - Accent1 2" xfId="21" xr:uid="{00000000-0005-0000-0000-000014000000}"/>
    <cellStyle name="40% - Accent1 3" xfId="22" xr:uid="{00000000-0005-0000-0000-000015000000}"/>
    <cellStyle name="40% - Accent2" xfId="23" xr:uid="{00000000-0005-0000-0000-000016000000}"/>
    <cellStyle name="40% - Accent2 2" xfId="24" xr:uid="{00000000-0005-0000-0000-000017000000}"/>
    <cellStyle name="40% - Accent2 3" xfId="25" xr:uid="{00000000-0005-0000-0000-000018000000}"/>
    <cellStyle name="40% - Accent3" xfId="26" xr:uid="{00000000-0005-0000-0000-000019000000}"/>
    <cellStyle name="40% - Accent3 2" xfId="27" xr:uid="{00000000-0005-0000-0000-00001A000000}"/>
    <cellStyle name="40% - Accent3 3" xfId="28" xr:uid="{00000000-0005-0000-0000-00001B000000}"/>
    <cellStyle name="40% - Accent4" xfId="29" xr:uid="{00000000-0005-0000-0000-00001C000000}"/>
    <cellStyle name="40% - Accent4 2" xfId="30" xr:uid="{00000000-0005-0000-0000-00001D000000}"/>
    <cellStyle name="40% - Accent4 3" xfId="31" xr:uid="{00000000-0005-0000-0000-00001E000000}"/>
    <cellStyle name="40% - Accent5" xfId="32" xr:uid="{00000000-0005-0000-0000-00001F000000}"/>
    <cellStyle name="40% - Accent5 2" xfId="33" xr:uid="{00000000-0005-0000-0000-000020000000}"/>
    <cellStyle name="40% - Accent5 3" xfId="34" xr:uid="{00000000-0005-0000-0000-000021000000}"/>
    <cellStyle name="40% - Accent6" xfId="35" xr:uid="{00000000-0005-0000-0000-000022000000}"/>
    <cellStyle name="40% - Accent6 2" xfId="36" xr:uid="{00000000-0005-0000-0000-000023000000}"/>
    <cellStyle name="40% - Accent6 3" xfId="37" xr:uid="{00000000-0005-0000-0000-000024000000}"/>
    <cellStyle name="60% - Accent1" xfId="38" xr:uid="{00000000-0005-0000-0000-000025000000}"/>
    <cellStyle name="60% - Accent2" xfId="39" xr:uid="{00000000-0005-0000-0000-000026000000}"/>
    <cellStyle name="60% - Accent3" xfId="40" xr:uid="{00000000-0005-0000-0000-000027000000}"/>
    <cellStyle name="60% - Accent4" xfId="41" xr:uid="{00000000-0005-0000-0000-000028000000}"/>
    <cellStyle name="60% - Accent5" xfId="42" xr:uid="{00000000-0005-0000-0000-000029000000}"/>
    <cellStyle name="60% - Accent6" xfId="43" xr:uid="{00000000-0005-0000-0000-00002A000000}"/>
    <cellStyle name="Accent1" xfId="44" xr:uid="{00000000-0005-0000-0000-00002B000000}"/>
    <cellStyle name="Accent2" xfId="45" xr:uid="{00000000-0005-0000-0000-00002C000000}"/>
    <cellStyle name="Accent3" xfId="46" xr:uid="{00000000-0005-0000-0000-00002D000000}"/>
    <cellStyle name="Accent4" xfId="47" xr:uid="{00000000-0005-0000-0000-00002E000000}"/>
    <cellStyle name="Accent5" xfId="48" xr:uid="{00000000-0005-0000-0000-00002F000000}"/>
    <cellStyle name="Accent6" xfId="49" xr:uid="{00000000-0005-0000-0000-000030000000}"/>
    <cellStyle name="Bad" xfId="50" xr:uid="{00000000-0005-0000-0000-000031000000}"/>
    <cellStyle name="Calculation" xfId="51" xr:uid="{00000000-0005-0000-0000-000032000000}"/>
    <cellStyle name="Check Cell" xfId="52" xr:uid="{00000000-0005-0000-0000-000033000000}"/>
    <cellStyle name="Comma0" xfId="53" xr:uid="{00000000-0005-0000-0000-000034000000}"/>
    <cellStyle name="Currency [0]_APU" xfId="54" xr:uid="{00000000-0005-0000-0000-000035000000}"/>
    <cellStyle name="Currency_APU" xfId="55" xr:uid="{00000000-0005-0000-0000-000036000000}"/>
    <cellStyle name="Currency0" xfId="56" xr:uid="{00000000-0005-0000-0000-000037000000}"/>
    <cellStyle name="Date" xfId="57" xr:uid="{00000000-0005-0000-0000-000038000000}"/>
    <cellStyle name="ENTERO" xfId="58" xr:uid="{00000000-0005-0000-0000-000039000000}"/>
    <cellStyle name="Euro" xfId="59" xr:uid="{00000000-0005-0000-0000-00003A000000}"/>
    <cellStyle name="Euro 2" xfId="60" xr:uid="{00000000-0005-0000-0000-00003B000000}"/>
    <cellStyle name="Euro_28+0300-4504" xfId="61" xr:uid="{00000000-0005-0000-0000-00003C000000}"/>
    <cellStyle name="Explanatory Text" xfId="62" xr:uid="{00000000-0005-0000-0000-00003D000000}"/>
    <cellStyle name="F2" xfId="63" xr:uid="{00000000-0005-0000-0000-00003E000000}"/>
    <cellStyle name="F3" xfId="64" xr:uid="{00000000-0005-0000-0000-00003F000000}"/>
    <cellStyle name="F4" xfId="65" xr:uid="{00000000-0005-0000-0000-000040000000}"/>
    <cellStyle name="F5" xfId="66" xr:uid="{00000000-0005-0000-0000-000041000000}"/>
    <cellStyle name="F6" xfId="67" xr:uid="{00000000-0005-0000-0000-000042000000}"/>
    <cellStyle name="F7" xfId="68" xr:uid="{00000000-0005-0000-0000-000043000000}"/>
    <cellStyle name="F8" xfId="69" xr:uid="{00000000-0005-0000-0000-000044000000}"/>
    <cellStyle name="Fixed" xfId="70" xr:uid="{00000000-0005-0000-0000-000045000000}"/>
    <cellStyle name="Good" xfId="71" xr:uid="{00000000-0005-0000-0000-000046000000}"/>
    <cellStyle name="GRADOSMINSEG" xfId="72" xr:uid="{00000000-0005-0000-0000-000047000000}"/>
    <cellStyle name="Heading 1" xfId="73" xr:uid="{00000000-0005-0000-0000-000048000000}"/>
    <cellStyle name="Heading 2" xfId="74" xr:uid="{00000000-0005-0000-0000-000049000000}"/>
    <cellStyle name="Heading 3" xfId="75" xr:uid="{00000000-0005-0000-0000-00004A000000}"/>
    <cellStyle name="Heading 4" xfId="76" xr:uid="{00000000-0005-0000-0000-00004B000000}"/>
    <cellStyle name="Hipervínculo 2" xfId="77" xr:uid="{00000000-0005-0000-0000-00004C000000}"/>
    <cellStyle name="Hipervínculo 2 2" xfId="78" xr:uid="{00000000-0005-0000-0000-00004D000000}"/>
    <cellStyle name="Hipervínculo 2 3" xfId="79" xr:uid="{00000000-0005-0000-0000-00004E000000}"/>
    <cellStyle name="Hipervínculo 3" xfId="80" xr:uid="{00000000-0005-0000-0000-00004F000000}"/>
    <cellStyle name="Hipervínculo 4" xfId="81" xr:uid="{00000000-0005-0000-0000-000050000000}"/>
    <cellStyle name="Hyperlink_28+0300-4504" xfId="82" xr:uid="{00000000-0005-0000-0000-000051000000}"/>
    <cellStyle name="Input" xfId="83" xr:uid="{00000000-0005-0000-0000-000052000000}"/>
    <cellStyle name="Linked Cell" xfId="84" xr:uid="{00000000-0005-0000-0000-000053000000}"/>
    <cellStyle name="Millares [0]" xfId="224" builtinId="6"/>
    <cellStyle name="Millares [0] 2" xfId="85" xr:uid="{00000000-0005-0000-0000-000055000000}"/>
    <cellStyle name="Millares [0] 2 2" xfId="86" xr:uid="{00000000-0005-0000-0000-000056000000}"/>
    <cellStyle name="Millares [0] 2 3" xfId="87" xr:uid="{00000000-0005-0000-0000-000057000000}"/>
    <cellStyle name="Millares [0] 3" xfId="88" xr:uid="{00000000-0005-0000-0000-000058000000}"/>
    <cellStyle name="Millares 10" xfId="89" xr:uid="{00000000-0005-0000-0000-000059000000}"/>
    <cellStyle name="Millares 11" xfId="90" xr:uid="{00000000-0005-0000-0000-00005A000000}"/>
    <cellStyle name="Millares 11 2" xfId="91" xr:uid="{00000000-0005-0000-0000-00005B000000}"/>
    <cellStyle name="Millares 12" xfId="92" xr:uid="{00000000-0005-0000-0000-00005C000000}"/>
    <cellStyle name="Millares 2" xfId="93" xr:uid="{00000000-0005-0000-0000-00005D000000}"/>
    <cellStyle name="Millares 2 2" xfId="94" xr:uid="{00000000-0005-0000-0000-00005E000000}"/>
    <cellStyle name="Millares 2 2 2" xfId="95" xr:uid="{00000000-0005-0000-0000-00005F000000}"/>
    <cellStyle name="Millares 2 3" xfId="96" xr:uid="{00000000-0005-0000-0000-000060000000}"/>
    <cellStyle name="Millares 2_001_PO_INTERV_Proy_MOJARRAS_POPAYAN_v01npareja" xfId="97" xr:uid="{00000000-0005-0000-0000-000061000000}"/>
    <cellStyle name="Millares 3" xfId="98" xr:uid="{00000000-0005-0000-0000-000062000000}"/>
    <cellStyle name="Millares 3 2" xfId="99" xr:uid="{00000000-0005-0000-0000-000063000000}"/>
    <cellStyle name="Millares 4" xfId="100" xr:uid="{00000000-0005-0000-0000-000064000000}"/>
    <cellStyle name="Millares 4 2" xfId="101" xr:uid="{00000000-0005-0000-0000-000065000000}"/>
    <cellStyle name="Millares 4 2 2" xfId="102" xr:uid="{00000000-0005-0000-0000-000066000000}"/>
    <cellStyle name="Millares 5" xfId="103" xr:uid="{00000000-0005-0000-0000-000067000000}"/>
    <cellStyle name="Millares 5 2" xfId="104" xr:uid="{00000000-0005-0000-0000-000068000000}"/>
    <cellStyle name="Millares 57" xfId="105" xr:uid="{00000000-0005-0000-0000-000069000000}"/>
    <cellStyle name="Millares 6" xfId="106" xr:uid="{00000000-0005-0000-0000-00006A000000}"/>
    <cellStyle name="Millares 7" xfId="107" xr:uid="{00000000-0005-0000-0000-00006B000000}"/>
    <cellStyle name="Millares 8" xfId="108" xr:uid="{00000000-0005-0000-0000-00006C000000}"/>
    <cellStyle name="Millares 9" xfId="109" xr:uid="{00000000-0005-0000-0000-00006D000000}"/>
    <cellStyle name="Moneda" xfId="110" builtinId="4"/>
    <cellStyle name="Moneda [0]" xfId="111" builtinId="7"/>
    <cellStyle name="Moneda [0] 2" xfId="112" xr:uid="{00000000-0005-0000-0000-000070000000}"/>
    <cellStyle name="Moneda [0] 2 2" xfId="113" xr:uid="{00000000-0005-0000-0000-000071000000}"/>
    <cellStyle name="Moneda [0] 3" xfId="114" xr:uid="{00000000-0005-0000-0000-000072000000}"/>
    <cellStyle name="Moneda [0] 3 2" xfId="115" xr:uid="{00000000-0005-0000-0000-000073000000}"/>
    <cellStyle name="Moneda [0] 4" xfId="116" xr:uid="{00000000-0005-0000-0000-000074000000}"/>
    <cellStyle name="Moneda [2]" xfId="117" xr:uid="{00000000-0005-0000-0000-000075000000}"/>
    <cellStyle name="Moneda 101" xfId="118" xr:uid="{00000000-0005-0000-0000-000076000000}"/>
    <cellStyle name="Moneda 14" xfId="119" xr:uid="{00000000-0005-0000-0000-000077000000}"/>
    <cellStyle name="Moneda 2" xfId="120" xr:uid="{00000000-0005-0000-0000-000078000000}"/>
    <cellStyle name="Moneda 2 2" xfId="121" xr:uid="{00000000-0005-0000-0000-000079000000}"/>
    <cellStyle name="Moneda 2 2 2" xfId="122" xr:uid="{00000000-0005-0000-0000-00007A000000}"/>
    <cellStyle name="Moneda 2 3" xfId="123" xr:uid="{00000000-0005-0000-0000-00007B000000}"/>
    <cellStyle name="Moneda 2 39" xfId="124" xr:uid="{00000000-0005-0000-0000-00007C000000}"/>
    <cellStyle name="Moneda 2 4" xfId="125" xr:uid="{00000000-0005-0000-0000-00007D000000}"/>
    <cellStyle name="Moneda 2 4 2" xfId="126" xr:uid="{00000000-0005-0000-0000-00007E000000}"/>
    <cellStyle name="Moneda 2 4 3" xfId="127" xr:uid="{00000000-0005-0000-0000-00007F000000}"/>
    <cellStyle name="Moneda 2 4 4" xfId="128" xr:uid="{00000000-0005-0000-0000-000080000000}"/>
    <cellStyle name="Moneda 2_28+0300-4504" xfId="129" xr:uid="{00000000-0005-0000-0000-000081000000}"/>
    <cellStyle name="Moneda 3" xfId="130" xr:uid="{00000000-0005-0000-0000-000082000000}"/>
    <cellStyle name="Moneda 3 2" xfId="131" xr:uid="{00000000-0005-0000-0000-000083000000}"/>
    <cellStyle name="Moneda 3 2 2" xfId="132" xr:uid="{00000000-0005-0000-0000-000084000000}"/>
    <cellStyle name="Moneda 3 3" xfId="133" xr:uid="{00000000-0005-0000-0000-000085000000}"/>
    <cellStyle name="Moneda 3 3 2" xfId="134" xr:uid="{00000000-0005-0000-0000-000086000000}"/>
    <cellStyle name="Moneda 3 3 3" xfId="135" xr:uid="{00000000-0005-0000-0000-000087000000}"/>
    <cellStyle name="Moneda 3 3 4" xfId="136" xr:uid="{00000000-0005-0000-0000-000088000000}"/>
    <cellStyle name="Moneda 3 4" xfId="137" xr:uid="{00000000-0005-0000-0000-000089000000}"/>
    <cellStyle name="Moneda 3 4 2" xfId="138" xr:uid="{00000000-0005-0000-0000-00008A000000}"/>
    <cellStyle name="Moneda 3 5" xfId="139" xr:uid="{00000000-0005-0000-0000-00008B000000}"/>
    <cellStyle name="Moneda 3_APU-DEFINITIVO AMV G2 THUI" xfId="140" xr:uid="{00000000-0005-0000-0000-00008C000000}"/>
    <cellStyle name="Moneda 4" xfId="141" xr:uid="{00000000-0005-0000-0000-00008D000000}"/>
    <cellStyle name="Moneda 4 2" xfId="142" xr:uid="{00000000-0005-0000-0000-00008E000000}"/>
    <cellStyle name="Moneda 4 2 2" xfId="143" xr:uid="{00000000-0005-0000-0000-00008F000000}"/>
    <cellStyle name="Moneda 4 2 2 2" xfId="144" xr:uid="{00000000-0005-0000-0000-000090000000}"/>
    <cellStyle name="Moneda 4 2 2 3" xfId="145" xr:uid="{00000000-0005-0000-0000-000091000000}"/>
    <cellStyle name="Moneda 4 2 3" xfId="146" xr:uid="{00000000-0005-0000-0000-000092000000}"/>
    <cellStyle name="Moneda 4 2 4" xfId="147" xr:uid="{00000000-0005-0000-0000-000093000000}"/>
    <cellStyle name="Moneda 4 3" xfId="148" xr:uid="{00000000-0005-0000-0000-000094000000}"/>
    <cellStyle name="Moneda 5" xfId="149" xr:uid="{00000000-0005-0000-0000-000095000000}"/>
    <cellStyle name="Moneda 5 2" xfId="150" xr:uid="{00000000-0005-0000-0000-000096000000}"/>
    <cellStyle name="Moneda 5 2 2" xfId="151" xr:uid="{00000000-0005-0000-0000-000097000000}"/>
    <cellStyle name="Moneda 5 2 3" xfId="152" xr:uid="{00000000-0005-0000-0000-000098000000}"/>
    <cellStyle name="Moneda 5 2 4" xfId="153" xr:uid="{00000000-0005-0000-0000-000099000000}"/>
    <cellStyle name="Moneda 6" xfId="154" xr:uid="{00000000-0005-0000-0000-00009A000000}"/>
    <cellStyle name="Moneda 7" xfId="155" xr:uid="{00000000-0005-0000-0000-00009B000000}"/>
    <cellStyle name="Normal" xfId="0" builtinId="0"/>
    <cellStyle name="Normal 10" xfId="156" xr:uid="{00000000-0005-0000-0000-00009D000000}"/>
    <cellStyle name="Normal 10 2" xfId="157" xr:uid="{00000000-0005-0000-0000-00009E000000}"/>
    <cellStyle name="Normal 11" xfId="158" xr:uid="{00000000-0005-0000-0000-00009F000000}"/>
    <cellStyle name="Normal 12" xfId="159" xr:uid="{00000000-0005-0000-0000-0000A0000000}"/>
    <cellStyle name="Normal 12 2" xfId="160" xr:uid="{00000000-0005-0000-0000-0000A1000000}"/>
    <cellStyle name="Normal 13" xfId="161" xr:uid="{00000000-0005-0000-0000-0000A2000000}"/>
    <cellStyle name="Normal 14" xfId="221" xr:uid="{00000000-0005-0000-0000-0000A3000000}"/>
    <cellStyle name="Normal 2" xfId="162" xr:uid="{00000000-0005-0000-0000-0000A4000000}"/>
    <cellStyle name="Normal 2 10" xfId="163" xr:uid="{00000000-0005-0000-0000-0000A5000000}"/>
    <cellStyle name="Normal 2 10 2" xfId="164" xr:uid="{00000000-0005-0000-0000-0000A6000000}"/>
    <cellStyle name="Normal 2 10 2 2" xfId="165" xr:uid="{00000000-0005-0000-0000-0000A7000000}"/>
    <cellStyle name="Normal 2 2" xfId="166" xr:uid="{00000000-0005-0000-0000-0000A8000000}"/>
    <cellStyle name="Normal 2 3" xfId="167" xr:uid="{00000000-0005-0000-0000-0000A9000000}"/>
    <cellStyle name="Normal 2 3 2" xfId="168" xr:uid="{00000000-0005-0000-0000-0000AA000000}"/>
    <cellStyle name="Normal 2 3_2010 APU GRUPO No. 4 OK" xfId="169" xr:uid="{00000000-0005-0000-0000-0000AB000000}"/>
    <cellStyle name="Normal 2 4" xfId="170" xr:uid="{00000000-0005-0000-0000-0000AC000000}"/>
    <cellStyle name="Normal 2_2010 APU GRUPO No. 4 OK" xfId="171" xr:uid="{00000000-0005-0000-0000-0000AD000000}"/>
    <cellStyle name="Normal 3" xfId="172" xr:uid="{00000000-0005-0000-0000-0000AE000000}"/>
    <cellStyle name="Normal 3 11" xfId="173" xr:uid="{00000000-0005-0000-0000-0000AF000000}"/>
    <cellStyle name="Normal 3 11 2" xfId="174" xr:uid="{00000000-0005-0000-0000-0000B0000000}"/>
    <cellStyle name="Normal 3 2" xfId="175" xr:uid="{00000000-0005-0000-0000-0000B1000000}"/>
    <cellStyle name="Normal 3 2 2" xfId="176" xr:uid="{00000000-0005-0000-0000-0000B2000000}"/>
    <cellStyle name="Normal 3 3" xfId="177" xr:uid="{00000000-0005-0000-0000-0000B3000000}"/>
    <cellStyle name="Normal 3 4" xfId="178" xr:uid="{00000000-0005-0000-0000-0000B4000000}"/>
    <cellStyle name="Normal 4" xfId="179" xr:uid="{00000000-0005-0000-0000-0000B5000000}"/>
    <cellStyle name="Normal 4 2" xfId="180" xr:uid="{00000000-0005-0000-0000-0000B6000000}"/>
    <cellStyle name="Normal 4 3" xfId="181" xr:uid="{00000000-0005-0000-0000-0000B7000000}"/>
    <cellStyle name="Normal 4_2010 APU GRUPO No. 4 OK" xfId="182" xr:uid="{00000000-0005-0000-0000-0000B8000000}"/>
    <cellStyle name="Normal 5" xfId="183" xr:uid="{00000000-0005-0000-0000-0000B9000000}"/>
    <cellStyle name="Normal 5 2" xfId="184" xr:uid="{00000000-0005-0000-0000-0000BA000000}"/>
    <cellStyle name="Normal 6" xfId="185" xr:uid="{00000000-0005-0000-0000-0000BB000000}"/>
    <cellStyle name="Normal 6 2" xfId="186" xr:uid="{00000000-0005-0000-0000-0000BC000000}"/>
    <cellStyle name="Normal 6 3" xfId="187" xr:uid="{00000000-0005-0000-0000-0000BD000000}"/>
    <cellStyle name="Normal 6 3 2" xfId="188" xr:uid="{00000000-0005-0000-0000-0000BE000000}"/>
    <cellStyle name="Normal 6 3 3" xfId="189" xr:uid="{00000000-0005-0000-0000-0000BF000000}"/>
    <cellStyle name="Normal 6_APU+SE%c3%91AL..(1)" xfId="190" xr:uid="{00000000-0005-0000-0000-0000C0000000}"/>
    <cellStyle name="Normal 7" xfId="191" xr:uid="{00000000-0005-0000-0000-0000C1000000}"/>
    <cellStyle name="Normal 7 2" xfId="192" xr:uid="{00000000-0005-0000-0000-0000C2000000}"/>
    <cellStyle name="Normal 7 2 2" xfId="193" xr:uid="{00000000-0005-0000-0000-0000C3000000}"/>
    <cellStyle name="Normal 8" xfId="194" xr:uid="{00000000-0005-0000-0000-0000C4000000}"/>
    <cellStyle name="Normal 9" xfId="195" xr:uid="{00000000-0005-0000-0000-0000C5000000}"/>
    <cellStyle name="Note" xfId="196" xr:uid="{00000000-0005-0000-0000-0000C6000000}"/>
    <cellStyle name="Note 2" xfId="197" xr:uid="{00000000-0005-0000-0000-0000C7000000}"/>
    <cellStyle name="Note 3" xfId="198" xr:uid="{00000000-0005-0000-0000-0000C8000000}"/>
    <cellStyle name="Output" xfId="199" xr:uid="{00000000-0005-0000-0000-0000C9000000}"/>
    <cellStyle name="Percent 2" xfId="200" xr:uid="{00000000-0005-0000-0000-0000CA000000}"/>
    <cellStyle name="Percent_FLORENCI" xfId="201" xr:uid="{00000000-0005-0000-0000-0000CB000000}"/>
    <cellStyle name="Porcentaje" xfId="202" builtinId="5"/>
    <cellStyle name="Porcentaje 2" xfId="203" xr:uid="{00000000-0005-0000-0000-0000CD000000}"/>
    <cellStyle name="Porcentaje 2 2" xfId="204" xr:uid="{00000000-0005-0000-0000-0000CE000000}"/>
    <cellStyle name="Porcentaje 2 2 2" xfId="223" xr:uid="{00000000-0005-0000-0000-0000CF000000}"/>
    <cellStyle name="Porcentaje 3" xfId="222" xr:uid="{00000000-0005-0000-0000-0000D0000000}"/>
    <cellStyle name="Porcentual 2" xfId="205" xr:uid="{00000000-0005-0000-0000-0000D1000000}"/>
    <cellStyle name="Porcentual 2 2" xfId="206" xr:uid="{00000000-0005-0000-0000-0000D2000000}"/>
    <cellStyle name="Porcentual 2 3" xfId="207" xr:uid="{00000000-0005-0000-0000-0000D3000000}"/>
    <cellStyle name="Porcentual 2 3 2" xfId="208" xr:uid="{00000000-0005-0000-0000-0000D4000000}"/>
    <cellStyle name="Porcentual 2 4" xfId="209" xr:uid="{00000000-0005-0000-0000-0000D5000000}"/>
    <cellStyle name="Porcentual 3" xfId="210" xr:uid="{00000000-0005-0000-0000-0000D6000000}"/>
    <cellStyle name="Porcentual 3 2" xfId="211" xr:uid="{00000000-0005-0000-0000-0000D7000000}"/>
    <cellStyle name="Porcentual 3 3" xfId="212" xr:uid="{00000000-0005-0000-0000-0000D8000000}"/>
    <cellStyle name="Porcentual 4" xfId="213" xr:uid="{00000000-0005-0000-0000-0000D9000000}"/>
    <cellStyle name="Porcentual 4 2" xfId="214" xr:uid="{00000000-0005-0000-0000-0000DA000000}"/>
    <cellStyle name="Porcentual 5" xfId="215" xr:uid="{00000000-0005-0000-0000-0000DB000000}"/>
    <cellStyle name="Porcentual 6" xfId="216" xr:uid="{00000000-0005-0000-0000-0000DC000000}"/>
    <cellStyle name="Porcentual 7" xfId="217" xr:uid="{00000000-0005-0000-0000-0000DD000000}"/>
    <cellStyle name="Title" xfId="218" xr:uid="{00000000-0005-0000-0000-0000DE000000}"/>
    <cellStyle name="TITULO" xfId="219" xr:uid="{00000000-0005-0000-0000-0000DF000000}"/>
    <cellStyle name="Warning Text" xfId="220" xr:uid="{00000000-0005-0000-0000-0000E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MATERIALES"/>
      <sheetName val="aCCIDENTES%20DE%201995%20-%2019"/>
      <sheetName val="aCCIDENTES DE 1995 - 1996.xls"/>
      <sheetName val="\a  aaInformación GRUPO 4\A MIn"/>
      <sheetName val="items"/>
      <sheetName val="SUB APU"/>
      <sheetName val="ACTA DE MODIFICACION  (2)"/>
      <sheetName val="INDICMICROEMP"/>
      <sheetName val="#¡REF"/>
      <sheetName val="Datos Básicos"/>
      <sheetName val="SALARIOS"/>
      <sheetName val="Informacion"/>
      <sheetName val="Informe"/>
      <sheetName val="Seguim-16"/>
      <sheetName val="INV"/>
      <sheetName val="AASHTO"/>
      <sheetName val="Formulario N° 4"/>
      <sheetName val="EQUIPO"/>
      <sheetName val="PESOS"/>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Res-Accide-10"/>
      <sheetName val="[aCCIDENTES DE 1995 - 1996.xls]"/>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B1:HP100"/>
  <sheetViews>
    <sheetView showGridLines="0" tabSelected="1" view="pageBreakPreview" topLeftCell="A66" zoomScaleNormal="100" zoomScaleSheetLayoutView="100" workbookViewId="0">
      <selection activeCell="E83" sqref="E83"/>
    </sheetView>
  </sheetViews>
  <sheetFormatPr baseColWidth="10" defaultColWidth="12.5703125" defaultRowHeight="16.5" x14ac:dyDescent="0.3"/>
  <cols>
    <col min="1" max="1" width="1.85546875" style="5" customWidth="1"/>
    <col min="2" max="2" width="9.7109375" style="1" customWidth="1"/>
    <col min="3" max="3" width="48.5703125" style="2" customWidth="1"/>
    <col min="4" max="4" width="15.85546875" style="2" customWidth="1"/>
    <col min="5" max="5" width="13.7109375" style="3" customWidth="1"/>
    <col min="6" max="6" width="14.85546875" style="4" customWidth="1"/>
    <col min="7" max="7" width="21" style="4" customWidth="1"/>
    <col min="8" max="8" width="2" style="91" customWidth="1"/>
    <col min="9" max="9" width="16" style="4" customWidth="1"/>
    <col min="10" max="10" width="1.7109375" style="91" customWidth="1"/>
    <col min="11" max="11" width="2.85546875" style="4" customWidth="1"/>
    <col min="12" max="12" width="14.5703125" style="4" customWidth="1"/>
    <col min="13" max="13" width="14.28515625" style="55" customWidth="1"/>
    <col min="14" max="14" width="14.5703125" style="4" hidden="1" customWidth="1"/>
    <col min="15" max="224" width="11.5703125" style="4" customWidth="1"/>
    <col min="225" max="16384" width="12.5703125" style="5"/>
  </cols>
  <sheetData>
    <row r="1" spans="2:224" ht="43.5" customHeight="1" x14ac:dyDescent="0.3">
      <c r="B1" s="133" t="s">
        <v>51</v>
      </c>
      <c r="C1" s="133"/>
      <c r="D1" s="133"/>
      <c r="E1" s="133"/>
      <c r="F1" s="133"/>
      <c r="G1" s="133"/>
    </row>
    <row r="2" spans="2:224" ht="17.25" thickBot="1" x14ac:dyDescent="0.35">
      <c r="B2" s="134"/>
      <c r="C2" s="134"/>
      <c r="D2" s="134"/>
      <c r="E2" s="134"/>
      <c r="F2" s="134"/>
      <c r="G2" s="134"/>
      <c r="N2" s="4" t="s">
        <v>34</v>
      </c>
    </row>
    <row r="3" spans="2:224" ht="15" customHeight="1" thickBot="1" x14ac:dyDescent="0.35">
      <c r="B3" s="134"/>
      <c r="C3" s="134"/>
      <c r="D3" s="134"/>
      <c r="E3" s="135"/>
      <c r="F3" s="136" t="str">
        <f>+CONCATENATE(N2,SUM(G10,G28,G59),N3)</f>
        <v>PLAZO: 13 MESES</v>
      </c>
      <c r="G3" s="137"/>
      <c r="I3" s="6"/>
      <c r="K3" s="6"/>
      <c r="M3" s="56"/>
      <c r="N3" s="4" t="s">
        <v>35</v>
      </c>
    </row>
    <row r="4" spans="2:224" ht="11.25" customHeight="1" x14ac:dyDescent="0.3">
      <c r="B4" s="7"/>
      <c r="C4" s="7"/>
      <c r="D4" s="7"/>
      <c r="E4" s="7"/>
      <c r="F4" s="8"/>
      <c r="G4" s="8"/>
    </row>
    <row r="5" spans="2:224" s="9" customFormat="1" ht="11.25" customHeight="1" x14ac:dyDescent="0.3">
      <c r="B5" s="138" t="s">
        <v>23</v>
      </c>
      <c r="C5" s="138"/>
      <c r="D5" s="138"/>
      <c r="E5" s="138"/>
      <c r="F5" s="138"/>
      <c r="G5" s="138"/>
      <c r="H5" s="91"/>
      <c r="I5" s="4"/>
      <c r="J5" s="91"/>
      <c r="K5" s="4"/>
      <c r="L5" s="4"/>
      <c r="M5" s="55"/>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row>
    <row r="6" spans="2:224" s="9" customFormat="1" ht="14.25" customHeight="1" thickBot="1" x14ac:dyDescent="0.35">
      <c r="B6" s="10"/>
      <c r="C6" s="11"/>
      <c r="D6" s="11"/>
      <c r="E6" s="11"/>
      <c r="F6" s="11"/>
      <c r="G6" s="11"/>
      <c r="H6" s="91"/>
      <c r="I6" s="4"/>
      <c r="J6" s="91"/>
      <c r="K6" s="4"/>
      <c r="L6" s="4"/>
      <c r="M6" s="55"/>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row>
    <row r="7" spans="2:224" s="9" customFormat="1" ht="16.5" customHeight="1" x14ac:dyDescent="0.3">
      <c r="B7" s="139" t="s">
        <v>0</v>
      </c>
      <c r="C7" s="141" t="s">
        <v>1</v>
      </c>
      <c r="D7" s="142"/>
      <c r="E7" s="80" t="s">
        <v>21</v>
      </c>
      <c r="F7" s="12" t="s">
        <v>2</v>
      </c>
      <c r="G7" s="13" t="s">
        <v>3</v>
      </c>
      <c r="H7" s="91"/>
      <c r="I7" s="4"/>
      <c r="J7" s="91"/>
      <c r="K7" s="4"/>
      <c r="L7" s="4"/>
      <c r="M7" s="55"/>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row>
    <row r="8" spans="2:224" s="9" customFormat="1" ht="16.5" customHeight="1" x14ac:dyDescent="0.3">
      <c r="B8" s="140"/>
      <c r="C8" s="143"/>
      <c r="D8" s="144"/>
      <c r="E8" s="44" t="s">
        <v>22</v>
      </c>
      <c r="F8" s="14" t="s">
        <v>4</v>
      </c>
      <c r="G8" s="15" t="s">
        <v>5</v>
      </c>
      <c r="H8" s="91"/>
      <c r="I8" s="4"/>
      <c r="J8" s="91"/>
      <c r="K8" s="4"/>
      <c r="L8" s="4"/>
      <c r="M8" s="55"/>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row>
    <row r="9" spans="2:224" s="9" customFormat="1" ht="17.25" customHeight="1" thickBot="1" x14ac:dyDescent="0.35">
      <c r="B9" s="45" t="s">
        <v>6</v>
      </c>
      <c r="C9" s="145"/>
      <c r="D9" s="146"/>
      <c r="E9" s="46" t="s">
        <v>7</v>
      </c>
      <c r="F9" s="16" t="s">
        <v>8</v>
      </c>
      <c r="G9" s="17" t="s">
        <v>29</v>
      </c>
      <c r="H9" s="91"/>
      <c r="I9" s="4"/>
      <c r="J9" s="91"/>
      <c r="K9" s="4"/>
      <c r="L9" s="4"/>
      <c r="M9" s="55"/>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row>
    <row r="10" spans="2:224" s="9" customFormat="1" ht="12" customHeight="1" thickBot="1" x14ac:dyDescent="0.35">
      <c r="B10" s="109" t="s">
        <v>43</v>
      </c>
      <c r="C10" s="110"/>
      <c r="D10" s="110"/>
      <c r="E10" s="110"/>
      <c r="F10" s="110"/>
      <c r="G10" s="18">
        <v>0.5</v>
      </c>
      <c r="H10" s="91"/>
      <c r="I10" s="4"/>
      <c r="J10" s="91"/>
      <c r="K10" s="4"/>
      <c r="L10" s="4"/>
      <c r="M10" s="55"/>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row>
    <row r="11" spans="2:224" s="9" customFormat="1" x14ac:dyDescent="0.3">
      <c r="B11" s="19"/>
      <c r="C11" s="111" t="s">
        <v>17</v>
      </c>
      <c r="D11" s="111"/>
      <c r="E11" s="111"/>
      <c r="F11" s="111"/>
      <c r="G11" s="112"/>
      <c r="H11" s="91"/>
      <c r="I11" s="4"/>
      <c r="J11" s="91"/>
      <c r="K11" s="4"/>
      <c r="L11" s="4"/>
      <c r="M11" s="55"/>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row>
    <row r="12" spans="2:224" s="9" customFormat="1" x14ac:dyDescent="0.3">
      <c r="B12" s="20"/>
      <c r="C12" s="21" t="s">
        <v>9</v>
      </c>
      <c r="D12" s="21"/>
      <c r="E12" s="22"/>
      <c r="F12" s="22"/>
      <c r="G12" s="23"/>
      <c r="H12" s="91"/>
      <c r="I12" s="4"/>
      <c r="J12" s="91"/>
      <c r="K12" s="4"/>
      <c r="L12" s="4"/>
      <c r="M12" s="55"/>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row>
    <row r="13" spans="2:224" s="9" customFormat="1" x14ac:dyDescent="0.3">
      <c r="B13" s="24">
        <v>1</v>
      </c>
      <c r="C13" s="25" t="s">
        <v>44</v>
      </c>
      <c r="D13" s="26"/>
      <c r="E13" s="94"/>
      <c r="F13" s="47">
        <v>0.25</v>
      </c>
      <c r="G13" s="28">
        <f t="shared" ref="G13:G21" si="0">+ROUND(B13*E13*F13*$G$10,0)</f>
        <v>0</v>
      </c>
      <c r="H13" s="91"/>
      <c r="I13" s="4"/>
      <c r="J13" s="91"/>
      <c r="K13" s="4"/>
      <c r="L13" s="4"/>
      <c r="M13" s="55"/>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row>
    <row r="14" spans="2:224" s="9" customFormat="1" hidden="1" x14ac:dyDescent="0.3">
      <c r="B14" s="24"/>
      <c r="C14" s="25" t="s">
        <v>45</v>
      </c>
      <c r="D14" s="26"/>
      <c r="E14" s="95"/>
      <c r="F14" s="27"/>
      <c r="G14" s="28">
        <f t="shared" si="0"/>
        <v>0</v>
      </c>
      <c r="H14" s="91"/>
      <c r="I14" s="4"/>
      <c r="J14" s="91"/>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row>
    <row r="15" spans="2:224" s="9" customFormat="1" hidden="1" x14ac:dyDescent="0.3">
      <c r="B15" s="24"/>
      <c r="C15" s="25" t="s">
        <v>46</v>
      </c>
      <c r="D15" s="26"/>
      <c r="E15" s="95"/>
      <c r="F15" s="27"/>
      <c r="G15" s="28">
        <f t="shared" si="0"/>
        <v>0</v>
      </c>
      <c r="H15" s="91"/>
      <c r="I15" s="4"/>
      <c r="J15" s="91"/>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row>
    <row r="16" spans="2:224" s="9" customFormat="1" hidden="1" x14ac:dyDescent="0.3">
      <c r="B16" s="24"/>
      <c r="C16" s="25" t="s">
        <v>47</v>
      </c>
      <c r="D16" s="26"/>
      <c r="E16" s="95"/>
      <c r="F16" s="27"/>
      <c r="G16" s="28">
        <f t="shared" si="0"/>
        <v>0</v>
      </c>
      <c r="H16" s="91"/>
      <c r="I16" s="4"/>
      <c r="J16" s="91"/>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row>
    <row r="17" spans="2:224" s="9" customFormat="1" x14ac:dyDescent="0.3">
      <c r="B17" s="38">
        <v>1</v>
      </c>
      <c r="C17" s="25" t="s">
        <v>20</v>
      </c>
      <c r="D17" s="26"/>
      <c r="E17" s="95"/>
      <c r="F17" s="47">
        <v>0.25</v>
      </c>
      <c r="G17" s="28">
        <f t="shared" si="0"/>
        <v>0</v>
      </c>
      <c r="H17" s="91"/>
      <c r="I17" s="4"/>
      <c r="J17" s="91"/>
      <c r="K17" s="4"/>
      <c r="L17" s="4"/>
      <c r="M17" s="55"/>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row>
    <row r="18" spans="2:224" s="9" customFormat="1" x14ac:dyDescent="0.3">
      <c r="B18" s="38">
        <v>1</v>
      </c>
      <c r="C18" s="25" t="s">
        <v>19</v>
      </c>
      <c r="D18" s="26"/>
      <c r="E18" s="95"/>
      <c r="F18" s="47">
        <v>0.5</v>
      </c>
      <c r="G18" s="28">
        <f t="shared" si="0"/>
        <v>0</v>
      </c>
      <c r="H18" s="91"/>
      <c r="I18" s="4"/>
      <c r="J18" s="91"/>
      <c r="K18" s="4"/>
      <c r="L18" s="4"/>
      <c r="M18" s="55"/>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row>
    <row r="19" spans="2:224" s="9" customFormat="1" x14ac:dyDescent="0.3">
      <c r="B19" s="38">
        <v>1</v>
      </c>
      <c r="C19" s="25" t="s">
        <v>36</v>
      </c>
      <c r="D19" s="26"/>
      <c r="E19" s="95"/>
      <c r="F19" s="47">
        <v>0.5</v>
      </c>
      <c r="G19" s="28">
        <f t="shared" si="0"/>
        <v>0</v>
      </c>
      <c r="H19" s="91"/>
      <c r="I19" s="4"/>
      <c r="J19" s="91"/>
      <c r="K19" s="4"/>
      <c r="L19" s="4"/>
      <c r="M19" s="55"/>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row>
    <row r="20" spans="2:224" s="9" customFormat="1" x14ac:dyDescent="0.3">
      <c r="B20" s="38">
        <v>1</v>
      </c>
      <c r="C20" s="25" t="s">
        <v>24</v>
      </c>
      <c r="D20" s="26"/>
      <c r="E20" s="95"/>
      <c r="F20" s="47">
        <v>0.25</v>
      </c>
      <c r="G20" s="28">
        <f t="shared" si="0"/>
        <v>0</v>
      </c>
      <c r="H20" s="91"/>
      <c r="I20" s="4"/>
      <c r="J20" s="91"/>
      <c r="K20" s="4"/>
      <c r="L20" s="4"/>
      <c r="M20" s="55"/>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row>
    <row r="21" spans="2:224" s="9" customFormat="1" hidden="1" x14ac:dyDescent="0.3">
      <c r="B21" s="38"/>
      <c r="C21" s="25" t="s">
        <v>18</v>
      </c>
      <c r="D21" s="26"/>
      <c r="E21" s="95"/>
      <c r="F21" s="47"/>
      <c r="G21" s="28">
        <f t="shared" si="0"/>
        <v>0</v>
      </c>
      <c r="H21" s="91"/>
      <c r="I21" s="4"/>
      <c r="J21" s="91"/>
      <c r="K21" s="4"/>
      <c r="L21" s="4"/>
      <c r="M21" s="55"/>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row>
    <row r="22" spans="2:224" s="9" customFormat="1" hidden="1" x14ac:dyDescent="0.3">
      <c r="B22" s="38"/>
      <c r="C22" s="25" t="s">
        <v>37</v>
      </c>
      <c r="D22" s="26"/>
      <c r="E22" s="95"/>
      <c r="F22" s="47"/>
      <c r="G22" s="28"/>
      <c r="H22" s="91"/>
      <c r="I22" s="4"/>
      <c r="J22" s="91"/>
      <c r="K22" s="4"/>
      <c r="L22" s="4"/>
      <c r="M22" s="55"/>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row>
    <row r="23" spans="2:224" s="9" customFormat="1" hidden="1" x14ac:dyDescent="0.3">
      <c r="B23" s="38"/>
      <c r="C23" s="25" t="s">
        <v>25</v>
      </c>
      <c r="D23" s="26"/>
      <c r="E23" s="95"/>
      <c r="F23" s="47"/>
      <c r="G23" s="28">
        <f>+ROUND(B23*E23*F23*$G$10,0)</f>
        <v>0</v>
      </c>
      <c r="H23" s="91"/>
      <c r="I23" s="4"/>
      <c r="J23" s="91"/>
      <c r="K23" s="4"/>
      <c r="L23" s="4"/>
      <c r="M23" s="55"/>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row>
    <row r="24" spans="2:224" s="9" customFormat="1" x14ac:dyDescent="0.3">
      <c r="B24" s="38">
        <v>1</v>
      </c>
      <c r="C24" s="25" t="s">
        <v>26</v>
      </c>
      <c r="D24" s="26"/>
      <c r="E24" s="95"/>
      <c r="F24" s="47">
        <v>0.5</v>
      </c>
      <c r="G24" s="28">
        <f>+ROUND(B24*E24*F24*$G$10,0)</f>
        <v>0</v>
      </c>
      <c r="H24" s="91"/>
      <c r="I24" s="4"/>
      <c r="J24" s="91"/>
      <c r="K24" s="4"/>
      <c r="L24" s="4"/>
      <c r="M24" s="55"/>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row>
    <row r="25" spans="2:224" s="9" customFormat="1" x14ac:dyDescent="0.3">
      <c r="B25" s="31"/>
      <c r="C25" s="113" t="s">
        <v>42</v>
      </c>
      <c r="D25" s="114"/>
      <c r="E25" s="114"/>
      <c r="F25" s="115"/>
      <c r="G25" s="32">
        <f>SUM(G12:G24)</f>
        <v>0</v>
      </c>
      <c r="H25" s="91"/>
      <c r="I25" s="4"/>
      <c r="J25" s="91"/>
      <c r="K25" s="37"/>
      <c r="L25" s="4"/>
      <c r="M25" s="5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row>
    <row r="26" spans="2:224" s="9" customFormat="1" x14ac:dyDescent="0.3">
      <c r="B26" s="33"/>
      <c r="C26" s="116" t="s">
        <v>30</v>
      </c>
      <c r="D26" s="117"/>
      <c r="E26" s="117"/>
      <c r="F26" s="118"/>
      <c r="G26" s="48"/>
      <c r="H26" s="91"/>
      <c r="I26" s="34"/>
      <c r="J26" s="91"/>
      <c r="K26" s="37"/>
      <c r="L26" s="4"/>
      <c r="M26" s="57"/>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row>
    <row r="27" spans="2:224" s="9" customFormat="1" ht="17.25" thickBot="1" x14ac:dyDescent="0.35">
      <c r="B27" s="35"/>
      <c r="C27" s="106" t="s">
        <v>31</v>
      </c>
      <c r="D27" s="107"/>
      <c r="E27" s="107"/>
      <c r="F27" s="108"/>
      <c r="G27" s="36">
        <f>ROUND(+G25*(G26),0)</f>
        <v>0</v>
      </c>
      <c r="H27" s="91"/>
      <c r="I27" s="37"/>
      <c r="J27" s="91"/>
      <c r="K27" s="37"/>
      <c r="L27" s="4"/>
      <c r="M27" s="58"/>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row>
    <row r="28" spans="2:224" s="9" customFormat="1" ht="12" customHeight="1" thickBot="1" x14ac:dyDescent="0.35">
      <c r="B28" s="109" t="s">
        <v>48</v>
      </c>
      <c r="C28" s="110"/>
      <c r="D28" s="110"/>
      <c r="E28" s="110"/>
      <c r="F28" s="110"/>
      <c r="G28" s="18">
        <v>11</v>
      </c>
      <c r="H28" s="91"/>
      <c r="I28" s="37"/>
      <c r="J28" s="91"/>
      <c r="K28" s="37"/>
      <c r="L28" s="4"/>
      <c r="M28" s="58"/>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row>
    <row r="29" spans="2:224" s="9" customFormat="1" x14ac:dyDescent="0.3">
      <c r="B29" s="19"/>
      <c r="C29" s="54" t="s">
        <v>17</v>
      </c>
      <c r="D29" s="54"/>
      <c r="E29" s="54"/>
      <c r="F29" s="54"/>
      <c r="G29" s="60">
        <v>1</v>
      </c>
      <c r="H29" s="91"/>
      <c r="I29" s="37"/>
      <c r="J29" s="91"/>
      <c r="K29" s="37"/>
      <c r="L29" s="4"/>
      <c r="M29" s="58"/>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row>
    <row r="30" spans="2:224" s="9" customFormat="1" x14ac:dyDescent="0.3">
      <c r="B30" s="20"/>
      <c r="C30" s="22" t="s">
        <v>49</v>
      </c>
      <c r="D30" s="22"/>
      <c r="E30" s="22"/>
      <c r="F30" s="22"/>
      <c r="G30" s="23"/>
      <c r="H30" s="91"/>
      <c r="I30" s="37"/>
      <c r="J30" s="91"/>
      <c r="K30" s="37"/>
      <c r="L30" s="4"/>
      <c r="M30" s="58"/>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row>
    <row r="31" spans="2:224" s="9" customFormat="1" x14ac:dyDescent="0.3">
      <c r="B31" s="38">
        <v>1</v>
      </c>
      <c r="C31" s="25" t="str">
        <f t="shared" ref="C31:C42" si="1">+C13</f>
        <v>Director de Interventoria</v>
      </c>
      <c r="D31" s="26"/>
      <c r="E31" s="29">
        <f>+E13</f>
        <v>0</v>
      </c>
      <c r="F31" s="59">
        <v>0.25</v>
      </c>
      <c r="G31" s="28">
        <f>+ROUND(B31*E31*F31*$G$29,0)</f>
        <v>0</v>
      </c>
      <c r="H31" s="91"/>
      <c r="I31" s="37"/>
      <c r="J31" s="91"/>
      <c r="K31" s="37"/>
      <c r="L31" s="43"/>
      <c r="M31" s="58"/>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row>
    <row r="32" spans="2:224" s="9" customFormat="1" x14ac:dyDescent="0.3">
      <c r="B32" s="38">
        <v>1</v>
      </c>
      <c r="C32" s="25" t="str">
        <f t="shared" si="1"/>
        <v>Profesional Especialista en Vias/Pavimentos</v>
      </c>
      <c r="D32" s="26"/>
      <c r="E32" s="29">
        <f t="shared" ref="E32:E42" si="2">+E14</f>
        <v>0</v>
      </c>
      <c r="F32" s="59">
        <v>0.1</v>
      </c>
      <c r="G32" s="28">
        <f t="shared" ref="G32:G42" si="3">+ROUND(B32*E32*F32*$G$29,0)</f>
        <v>0</v>
      </c>
      <c r="H32" s="91"/>
      <c r="I32" s="37"/>
      <c r="J32" s="91"/>
      <c r="K32" s="37"/>
      <c r="L32" s="43"/>
      <c r="M32" s="58"/>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row>
    <row r="33" spans="2:224" s="9" customFormat="1" x14ac:dyDescent="0.3">
      <c r="B33" s="38">
        <v>1</v>
      </c>
      <c r="C33" s="25" t="str">
        <f t="shared" si="1"/>
        <v>Profesional Especialista en Geotecnia</v>
      </c>
      <c r="D33" s="26"/>
      <c r="E33" s="29">
        <f t="shared" si="2"/>
        <v>0</v>
      </c>
      <c r="F33" s="59">
        <v>0.1</v>
      </c>
      <c r="G33" s="28">
        <f t="shared" si="3"/>
        <v>0</v>
      </c>
      <c r="H33" s="91"/>
      <c r="I33" s="37"/>
      <c r="J33" s="91"/>
      <c r="K33" s="37"/>
      <c r="L33" s="43"/>
      <c r="M33" s="58"/>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row>
    <row r="34" spans="2:224" s="9" customFormat="1" x14ac:dyDescent="0.3">
      <c r="B34" s="38">
        <v>1</v>
      </c>
      <c r="C34" s="25" t="str">
        <f t="shared" si="1"/>
        <v>Profesional Especialista en Hidraulica/Hidrologia</v>
      </c>
      <c r="D34" s="26"/>
      <c r="E34" s="29">
        <f t="shared" si="2"/>
        <v>0</v>
      </c>
      <c r="F34" s="59">
        <v>0.1</v>
      </c>
      <c r="G34" s="28">
        <f t="shared" si="3"/>
        <v>0</v>
      </c>
      <c r="H34" s="91"/>
      <c r="I34" s="37"/>
      <c r="J34" s="91"/>
      <c r="K34" s="37"/>
      <c r="L34" s="43"/>
      <c r="M34" s="58"/>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row>
    <row r="35" spans="2:224" s="9" customFormat="1" x14ac:dyDescent="0.3">
      <c r="B35" s="38">
        <v>1</v>
      </c>
      <c r="C35" s="25" t="str">
        <f t="shared" si="1"/>
        <v>Profesional Ambiental</v>
      </c>
      <c r="D35" s="26"/>
      <c r="E35" s="29">
        <f t="shared" si="2"/>
        <v>0</v>
      </c>
      <c r="F35" s="59">
        <v>0.25</v>
      </c>
      <c r="G35" s="28">
        <f t="shared" si="3"/>
        <v>0</v>
      </c>
      <c r="H35" s="91"/>
      <c r="I35" s="37"/>
      <c r="J35" s="91"/>
      <c r="K35" s="37"/>
      <c r="L35" s="43"/>
      <c r="M35" s="58"/>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row>
    <row r="36" spans="2:224" s="9" customFormat="1" x14ac:dyDescent="0.3">
      <c r="B36" s="38">
        <v>1</v>
      </c>
      <c r="C36" s="25" t="str">
        <f t="shared" si="1"/>
        <v>Profesional Social</v>
      </c>
      <c r="D36" s="26"/>
      <c r="E36" s="29">
        <f t="shared" si="2"/>
        <v>0</v>
      </c>
      <c r="F36" s="59">
        <v>0.25</v>
      </c>
      <c r="G36" s="28">
        <f t="shared" si="3"/>
        <v>0</v>
      </c>
      <c r="H36" s="91"/>
      <c r="I36" s="37"/>
      <c r="J36" s="91"/>
      <c r="K36" s="37"/>
      <c r="L36" s="43"/>
      <c r="M36" s="58"/>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row>
    <row r="37" spans="2:224" s="9" customFormat="1" hidden="1" x14ac:dyDescent="0.3">
      <c r="B37" s="38"/>
      <c r="C37" s="25" t="str">
        <f t="shared" si="1"/>
        <v>Profesional Civil (Residente de Interventoria)</v>
      </c>
      <c r="D37" s="26"/>
      <c r="E37" s="29">
        <f t="shared" si="2"/>
        <v>0</v>
      </c>
      <c r="F37" s="59"/>
      <c r="G37" s="28">
        <f t="shared" si="3"/>
        <v>0</v>
      </c>
      <c r="H37" s="91"/>
      <c r="I37" s="37"/>
      <c r="J37" s="91"/>
      <c r="K37" s="37"/>
      <c r="L37" s="43"/>
      <c r="M37" s="58"/>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row>
    <row r="38" spans="2:224" s="9" customFormat="1" hidden="1" x14ac:dyDescent="0.3">
      <c r="B38" s="38"/>
      <c r="C38" s="25" t="str">
        <f t="shared" si="1"/>
        <v>Profesional HSE</v>
      </c>
      <c r="D38" s="26"/>
      <c r="E38" s="29">
        <f t="shared" si="2"/>
        <v>0</v>
      </c>
      <c r="F38" s="59"/>
      <c r="G38" s="28">
        <f t="shared" si="3"/>
        <v>0</v>
      </c>
      <c r="H38" s="91"/>
      <c r="I38" s="37"/>
      <c r="J38" s="91"/>
      <c r="K38" s="37"/>
      <c r="L38" s="43"/>
      <c r="M38" s="5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row>
    <row r="39" spans="2:224" s="9" customFormat="1" hidden="1" x14ac:dyDescent="0.3">
      <c r="B39" s="38"/>
      <c r="C39" s="25" t="str">
        <f t="shared" si="1"/>
        <v>Laboratorista</v>
      </c>
      <c r="D39" s="26"/>
      <c r="E39" s="29">
        <f t="shared" si="2"/>
        <v>0</v>
      </c>
      <c r="F39" s="59"/>
      <c r="G39" s="28">
        <f t="shared" si="3"/>
        <v>0</v>
      </c>
      <c r="H39" s="91"/>
      <c r="I39" s="37"/>
      <c r="J39" s="91"/>
      <c r="K39" s="34"/>
      <c r="L39" s="43"/>
      <c r="M39" s="58"/>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row>
    <row r="40" spans="2:224" s="9" customFormat="1" x14ac:dyDescent="0.3">
      <c r="B40" s="38">
        <v>1</v>
      </c>
      <c r="C40" s="25" t="str">
        <f t="shared" si="1"/>
        <v>Topografo</v>
      </c>
      <c r="D40" s="26"/>
      <c r="E40" s="29">
        <f t="shared" si="2"/>
        <v>0</v>
      </c>
      <c r="F40" s="59">
        <v>0.25</v>
      </c>
      <c r="G40" s="28">
        <f t="shared" si="3"/>
        <v>0</v>
      </c>
      <c r="H40" s="91"/>
      <c r="I40" s="37"/>
      <c r="J40" s="91"/>
      <c r="K40" s="37"/>
      <c r="L40" s="43"/>
      <c r="M40" s="58"/>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row>
    <row r="41" spans="2:224" s="9" customFormat="1" x14ac:dyDescent="0.3">
      <c r="B41" s="38">
        <v>1</v>
      </c>
      <c r="C41" s="25" t="str">
        <f t="shared" si="1"/>
        <v>Cadenero</v>
      </c>
      <c r="D41" s="26"/>
      <c r="E41" s="29">
        <f t="shared" si="2"/>
        <v>0</v>
      </c>
      <c r="F41" s="59">
        <v>0.25</v>
      </c>
      <c r="G41" s="28">
        <f t="shared" si="3"/>
        <v>0</v>
      </c>
      <c r="H41" s="91"/>
      <c r="I41" s="37"/>
      <c r="J41" s="91"/>
      <c r="K41" s="37"/>
      <c r="L41" s="43"/>
      <c r="M41" s="58"/>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row>
    <row r="42" spans="2:224" s="9" customFormat="1" x14ac:dyDescent="0.3">
      <c r="B42" s="38">
        <v>1</v>
      </c>
      <c r="C42" s="25" t="str">
        <f t="shared" si="1"/>
        <v>Profesional Control Documental</v>
      </c>
      <c r="D42" s="26"/>
      <c r="E42" s="29">
        <f t="shared" si="2"/>
        <v>0</v>
      </c>
      <c r="F42" s="59">
        <v>0.25</v>
      </c>
      <c r="G42" s="28">
        <f t="shared" si="3"/>
        <v>0</v>
      </c>
      <c r="H42" s="91"/>
      <c r="I42" s="37"/>
      <c r="J42" s="91"/>
      <c r="K42" s="37"/>
      <c r="L42" s="43"/>
      <c r="M42" s="58"/>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row>
    <row r="43" spans="2:224" s="9" customFormat="1" x14ac:dyDescent="0.3">
      <c r="B43" s="20"/>
      <c r="C43" s="22" t="s">
        <v>50</v>
      </c>
      <c r="D43" s="22"/>
      <c r="E43" s="22"/>
      <c r="F43" s="22"/>
      <c r="G43" s="61">
        <v>10</v>
      </c>
      <c r="H43" s="91"/>
      <c r="I43" s="37"/>
      <c r="J43" s="91"/>
      <c r="K43" s="37"/>
      <c r="L43" s="4"/>
      <c r="M43" s="58"/>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row>
    <row r="44" spans="2:224" s="9" customFormat="1" x14ac:dyDescent="0.3">
      <c r="B44" s="38">
        <v>1</v>
      </c>
      <c r="C44" s="25" t="str">
        <f>+C31</f>
        <v>Director de Interventoria</v>
      </c>
      <c r="D44" s="26"/>
      <c r="E44" s="29">
        <f>+E31</f>
        <v>0</v>
      </c>
      <c r="F44" s="59">
        <v>0.25</v>
      </c>
      <c r="G44" s="28">
        <f>+ROUND(B44*E44*F44*$G$43,0)</f>
        <v>0</v>
      </c>
      <c r="H44" s="91"/>
      <c r="I44" s="37"/>
      <c r="J44" s="91"/>
      <c r="K44" s="37"/>
      <c r="L44" s="43"/>
      <c r="M44" s="58"/>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row>
    <row r="45" spans="2:224" s="9" customFormat="1" x14ac:dyDescent="0.3">
      <c r="B45" s="38">
        <v>1</v>
      </c>
      <c r="C45" s="25" t="str">
        <f t="shared" ref="C45:C55" si="4">+C32</f>
        <v>Profesional Especialista en Vias/Pavimentos</v>
      </c>
      <c r="D45" s="26"/>
      <c r="E45" s="29">
        <f t="shared" ref="E45:E55" si="5">+E32</f>
        <v>0</v>
      </c>
      <c r="F45" s="59">
        <v>0.05</v>
      </c>
      <c r="G45" s="28">
        <f t="shared" ref="G45:G55" si="6">+ROUND(B45*E45*F45*$G$43,0)</f>
        <v>0</v>
      </c>
      <c r="H45" s="91"/>
      <c r="I45" s="37"/>
      <c r="J45" s="91"/>
      <c r="K45" s="37"/>
      <c r="L45" s="43"/>
      <c r="M45" s="58"/>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row>
    <row r="46" spans="2:224" s="9" customFormat="1" x14ac:dyDescent="0.3">
      <c r="B46" s="38">
        <v>1</v>
      </c>
      <c r="C46" s="25" t="str">
        <f t="shared" si="4"/>
        <v>Profesional Especialista en Geotecnia</v>
      </c>
      <c r="D46" s="26"/>
      <c r="E46" s="29">
        <f t="shared" si="5"/>
        <v>0</v>
      </c>
      <c r="F46" s="59">
        <v>0.05</v>
      </c>
      <c r="G46" s="28">
        <f t="shared" si="6"/>
        <v>0</v>
      </c>
      <c r="H46" s="91"/>
      <c r="I46" s="37"/>
      <c r="J46" s="91"/>
      <c r="K46" s="37"/>
      <c r="L46" s="43"/>
      <c r="M46" s="58"/>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row>
    <row r="47" spans="2:224" s="9" customFormat="1" x14ac:dyDescent="0.3">
      <c r="B47" s="38">
        <v>1</v>
      </c>
      <c r="C47" s="25" t="str">
        <f t="shared" si="4"/>
        <v>Profesional Especialista en Hidraulica/Hidrologia</v>
      </c>
      <c r="D47" s="26"/>
      <c r="E47" s="29">
        <f t="shared" si="5"/>
        <v>0</v>
      </c>
      <c r="F47" s="59">
        <v>0.05</v>
      </c>
      <c r="G47" s="28">
        <f t="shared" si="6"/>
        <v>0</v>
      </c>
      <c r="H47" s="91"/>
      <c r="I47" s="37"/>
      <c r="J47" s="91"/>
      <c r="K47" s="37"/>
      <c r="L47" s="43"/>
      <c r="M47" s="58"/>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row>
    <row r="48" spans="2:224" s="9" customFormat="1" x14ac:dyDescent="0.3">
      <c r="B48" s="38">
        <v>1</v>
      </c>
      <c r="C48" s="25" t="str">
        <f t="shared" si="4"/>
        <v>Profesional Ambiental</v>
      </c>
      <c r="D48" s="26"/>
      <c r="E48" s="29">
        <f t="shared" si="5"/>
        <v>0</v>
      </c>
      <c r="F48" s="59">
        <v>1</v>
      </c>
      <c r="G48" s="28">
        <f t="shared" si="6"/>
        <v>0</v>
      </c>
      <c r="H48" s="91"/>
      <c r="I48" s="37"/>
      <c r="J48" s="91"/>
      <c r="K48" s="37"/>
      <c r="L48" s="43"/>
      <c r="M48" s="5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row>
    <row r="49" spans="2:224" s="9" customFormat="1" x14ac:dyDescent="0.3">
      <c r="B49" s="38">
        <v>1</v>
      </c>
      <c r="C49" s="25" t="str">
        <f t="shared" si="4"/>
        <v>Profesional Social</v>
      </c>
      <c r="D49" s="26"/>
      <c r="E49" s="29">
        <f t="shared" si="5"/>
        <v>0</v>
      </c>
      <c r="F49" s="59">
        <v>1</v>
      </c>
      <c r="G49" s="28">
        <f t="shared" si="6"/>
        <v>0</v>
      </c>
      <c r="H49" s="91"/>
      <c r="I49" s="37"/>
      <c r="J49" s="91"/>
      <c r="K49" s="37"/>
      <c r="L49" s="43"/>
      <c r="M49" s="58"/>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row>
    <row r="50" spans="2:224" s="9" customFormat="1" x14ac:dyDescent="0.3">
      <c r="B50" s="38">
        <v>1</v>
      </c>
      <c r="C50" s="25" t="str">
        <f t="shared" si="4"/>
        <v>Profesional Civil (Residente de Interventoria)</v>
      </c>
      <c r="D50" s="26"/>
      <c r="E50" s="29">
        <f t="shared" si="5"/>
        <v>0</v>
      </c>
      <c r="F50" s="59">
        <v>1</v>
      </c>
      <c r="G50" s="28">
        <f t="shared" si="6"/>
        <v>0</v>
      </c>
      <c r="H50" s="91"/>
      <c r="I50" s="37"/>
      <c r="J50" s="91"/>
      <c r="K50" s="37"/>
      <c r="L50" s="43"/>
      <c r="M50" s="58"/>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row>
    <row r="51" spans="2:224" s="9" customFormat="1" x14ac:dyDescent="0.3">
      <c r="B51" s="38">
        <v>1</v>
      </c>
      <c r="C51" s="25" t="str">
        <f t="shared" si="4"/>
        <v>Profesional HSE</v>
      </c>
      <c r="D51" s="26"/>
      <c r="E51" s="29">
        <f t="shared" si="5"/>
        <v>0</v>
      </c>
      <c r="F51" s="59">
        <v>1</v>
      </c>
      <c r="G51" s="28">
        <f t="shared" si="6"/>
        <v>0</v>
      </c>
      <c r="H51" s="91"/>
      <c r="I51" s="37"/>
      <c r="J51" s="91"/>
      <c r="K51" s="37"/>
      <c r="L51" s="43"/>
      <c r="M51" s="58"/>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row>
    <row r="52" spans="2:224" s="9" customFormat="1" x14ac:dyDescent="0.3">
      <c r="B52" s="38">
        <v>1</v>
      </c>
      <c r="C52" s="25" t="str">
        <f t="shared" si="4"/>
        <v>Laboratorista</v>
      </c>
      <c r="D52" s="26"/>
      <c r="E52" s="29">
        <f t="shared" si="5"/>
        <v>0</v>
      </c>
      <c r="F52" s="59">
        <v>0.5</v>
      </c>
      <c r="G52" s="28">
        <f t="shared" si="6"/>
        <v>0</v>
      </c>
      <c r="H52" s="91"/>
      <c r="I52" s="37"/>
      <c r="J52" s="91"/>
      <c r="K52" s="34"/>
      <c r="L52" s="43"/>
      <c r="M52" s="58"/>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row>
    <row r="53" spans="2:224" s="9" customFormat="1" x14ac:dyDescent="0.3">
      <c r="B53" s="38">
        <v>1</v>
      </c>
      <c r="C53" s="25" t="str">
        <f t="shared" si="4"/>
        <v>Topografo</v>
      </c>
      <c r="D53" s="26"/>
      <c r="E53" s="29">
        <f t="shared" si="5"/>
        <v>0</v>
      </c>
      <c r="F53" s="59">
        <v>1</v>
      </c>
      <c r="G53" s="28">
        <f t="shared" si="6"/>
        <v>0</v>
      </c>
      <c r="H53" s="91"/>
      <c r="I53" s="37"/>
      <c r="J53" s="91"/>
      <c r="K53" s="37"/>
      <c r="L53" s="43"/>
      <c r="M53" s="58"/>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row>
    <row r="54" spans="2:224" s="9" customFormat="1" x14ac:dyDescent="0.3">
      <c r="B54" s="38">
        <v>1</v>
      </c>
      <c r="C54" s="25" t="str">
        <f t="shared" si="4"/>
        <v>Cadenero</v>
      </c>
      <c r="D54" s="26"/>
      <c r="E54" s="29">
        <f t="shared" si="5"/>
        <v>0</v>
      </c>
      <c r="F54" s="59">
        <v>1</v>
      </c>
      <c r="G54" s="28">
        <f t="shared" si="6"/>
        <v>0</v>
      </c>
      <c r="H54" s="91"/>
      <c r="I54" s="37"/>
      <c r="J54" s="91"/>
      <c r="K54" s="37"/>
      <c r="L54" s="43"/>
      <c r="M54" s="58"/>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row>
    <row r="55" spans="2:224" s="9" customFormat="1" x14ac:dyDescent="0.3">
      <c r="B55" s="38">
        <v>1</v>
      </c>
      <c r="C55" s="25" t="str">
        <f t="shared" si="4"/>
        <v>Profesional Control Documental</v>
      </c>
      <c r="D55" s="26"/>
      <c r="E55" s="29">
        <f t="shared" si="5"/>
        <v>0</v>
      </c>
      <c r="F55" s="59">
        <v>1</v>
      </c>
      <c r="G55" s="28">
        <f t="shared" si="6"/>
        <v>0</v>
      </c>
      <c r="H55" s="91"/>
      <c r="I55" s="37"/>
      <c r="J55" s="91"/>
      <c r="K55" s="37"/>
      <c r="L55" s="43"/>
      <c r="M55" s="58"/>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row>
    <row r="56" spans="2:224" s="9" customFormat="1" x14ac:dyDescent="0.3">
      <c r="B56" s="31"/>
      <c r="C56" s="113" t="s">
        <v>42</v>
      </c>
      <c r="D56" s="114"/>
      <c r="E56" s="114"/>
      <c r="F56" s="115"/>
      <c r="G56" s="32">
        <f>SUM(G30:G42)+SUM(G44:G55)</f>
        <v>0</v>
      </c>
      <c r="H56" s="91"/>
      <c r="I56" s="37"/>
      <c r="J56" s="91"/>
      <c r="K56" s="37"/>
      <c r="L56" s="39"/>
      <c r="M56" s="58"/>
      <c r="N56" s="53"/>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row>
    <row r="57" spans="2:224" s="9" customFormat="1" x14ac:dyDescent="0.3">
      <c r="B57" s="33"/>
      <c r="C57" s="116" t="s">
        <v>30</v>
      </c>
      <c r="D57" s="117"/>
      <c r="E57" s="117"/>
      <c r="F57" s="118"/>
      <c r="G57" s="49">
        <f>+G26</f>
        <v>0</v>
      </c>
      <c r="H57" s="91"/>
      <c r="I57" s="34"/>
      <c r="J57" s="91"/>
      <c r="K57" s="37"/>
      <c r="L57" s="4"/>
      <c r="M57" s="57"/>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row>
    <row r="58" spans="2:224" s="9" customFormat="1" ht="17.25" thickBot="1" x14ac:dyDescent="0.35">
      <c r="B58" s="35"/>
      <c r="C58" s="106" t="s">
        <v>32</v>
      </c>
      <c r="D58" s="107"/>
      <c r="E58" s="107"/>
      <c r="F58" s="108"/>
      <c r="G58" s="36">
        <f>ROUND(+G56*(G57),0)</f>
        <v>0</v>
      </c>
      <c r="H58" s="91"/>
      <c r="I58" s="37"/>
      <c r="J58" s="91"/>
      <c r="K58" s="37"/>
      <c r="L58" s="4"/>
      <c r="M58" s="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row>
    <row r="59" spans="2:224" s="9" customFormat="1" ht="12" customHeight="1" thickBot="1" x14ac:dyDescent="0.35">
      <c r="B59" s="109" t="s">
        <v>27</v>
      </c>
      <c r="C59" s="110"/>
      <c r="D59" s="110"/>
      <c r="E59" s="110"/>
      <c r="F59" s="110"/>
      <c r="G59" s="18">
        <v>1.5</v>
      </c>
      <c r="H59" s="91"/>
      <c r="I59" s="37"/>
      <c r="J59" s="91"/>
      <c r="K59" s="37"/>
      <c r="L59" s="4"/>
      <c r="M59" s="58"/>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row>
    <row r="60" spans="2:224" s="9" customFormat="1" x14ac:dyDescent="0.3">
      <c r="B60" s="19"/>
      <c r="C60" s="111" t="s">
        <v>17</v>
      </c>
      <c r="D60" s="111"/>
      <c r="E60" s="111"/>
      <c r="F60" s="111"/>
      <c r="G60" s="112"/>
      <c r="H60" s="91"/>
      <c r="I60" s="37"/>
      <c r="J60" s="91"/>
      <c r="K60" s="37"/>
      <c r="L60" s="4"/>
      <c r="M60" s="58"/>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row>
    <row r="61" spans="2:224" s="9" customFormat="1" x14ac:dyDescent="0.3">
      <c r="B61" s="20"/>
      <c r="C61" s="22" t="s">
        <v>9</v>
      </c>
      <c r="D61" s="22"/>
      <c r="E61" s="22"/>
      <c r="F61" s="22"/>
      <c r="G61" s="23"/>
      <c r="H61" s="91"/>
      <c r="I61" s="37"/>
      <c r="J61" s="91"/>
      <c r="K61" s="34"/>
      <c r="L61" s="4"/>
      <c r="M61" s="58"/>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row>
    <row r="62" spans="2:224" s="9" customFormat="1" x14ac:dyDescent="0.3">
      <c r="B62" s="38">
        <v>1</v>
      </c>
      <c r="C62" s="25" t="str">
        <f>+C31</f>
        <v>Director de Interventoria</v>
      </c>
      <c r="D62" s="26"/>
      <c r="E62" s="29">
        <f>+E31</f>
        <v>0</v>
      </c>
      <c r="F62" s="47">
        <v>0.25</v>
      </c>
      <c r="G62" s="28">
        <f>+ROUND(B62*E62*F62*$G$59,0)</f>
        <v>0</v>
      </c>
      <c r="H62" s="91"/>
      <c r="I62" s="37"/>
      <c r="J62" s="91"/>
      <c r="K62" s="37"/>
      <c r="L62" s="4"/>
      <c r="M62" s="58"/>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row>
    <row r="63" spans="2:224" s="9" customFormat="1" hidden="1" x14ac:dyDescent="0.3">
      <c r="B63" s="38"/>
      <c r="C63" s="25" t="str">
        <f t="shared" ref="C63:C73" si="7">+C32</f>
        <v>Profesional Especialista en Vias/Pavimentos</v>
      </c>
      <c r="D63" s="26"/>
      <c r="E63" s="29">
        <f t="shared" ref="E63:E73" si="8">+E32</f>
        <v>0</v>
      </c>
      <c r="F63" s="47"/>
      <c r="G63" s="28"/>
      <c r="H63" s="91"/>
      <c r="I63" s="37"/>
      <c r="J63" s="91"/>
      <c r="K63" s="37"/>
      <c r="L63" s="4"/>
      <c r="M63" s="58"/>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row>
    <row r="64" spans="2:224" s="9" customFormat="1" hidden="1" x14ac:dyDescent="0.3">
      <c r="B64" s="38"/>
      <c r="C64" s="25" t="str">
        <f t="shared" si="7"/>
        <v>Profesional Especialista en Geotecnia</v>
      </c>
      <c r="D64" s="26"/>
      <c r="E64" s="29">
        <f t="shared" si="8"/>
        <v>0</v>
      </c>
      <c r="F64" s="47"/>
      <c r="G64" s="28"/>
      <c r="H64" s="91"/>
      <c r="I64" s="37"/>
      <c r="J64" s="91"/>
      <c r="K64" s="37"/>
      <c r="L64" s="4"/>
      <c r="M64" s="58"/>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row>
    <row r="65" spans="2:224" s="9" customFormat="1" hidden="1" x14ac:dyDescent="0.3">
      <c r="B65" s="38"/>
      <c r="C65" s="25" t="str">
        <f t="shared" si="7"/>
        <v>Profesional Especialista en Hidraulica/Hidrologia</v>
      </c>
      <c r="D65" s="26"/>
      <c r="E65" s="29">
        <f t="shared" si="8"/>
        <v>0</v>
      </c>
      <c r="F65" s="47"/>
      <c r="G65" s="28"/>
      <c r="H65" s="91"/>
      <c r="I65" s="37"/>
      <c r="J65" s="91"/>
      <c r="K65" s="37"/>
      <c r="L65" s="4"/>
      <c r="M65" s="58"/>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row>
    <row r="66" spans="2:224" s="9" customFormat="1" x14ac:dyDescent="0.3">
      <c r="B66" s="38">
        <v>1</v>
      </c>
      <c r="C66" s="25" t="str">
        <f t="shared" si="7"/>
        <v>Profesional Ambiental</v>
      </c>
      <c r="D66" s="26"/>
      <c r="E66" s="29">
        <f t="shared" si="8"/>
        <v>0</v>
      </c>
      <c r="F66" s="47">
        <v>0.25</v>
      </c>
      <c r="G66" s="28">
        <f t="shared" ref="G66:G73" si="9">+ROUND(B66*E66*F66*$G$59,0)</f>
        <v>0</v>
      </c>
      <c r="H66" s="91"/>
      <c r="I66" s="37"/>
      <c r="J66" s="91"/>
      <c r="K66" s="37"/>
      <c r="L66" s="4"/>
      <c r="M66" s="58"/>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row>
    <row r="67" spans="2:224" s="9" customFormat="1" x14ac:dyDescent="0.3">
      <c r="B67" s="38">
        <v>1</v>
      </c>
      <c r="C67" s="25" t="str">
        <f t="shared" si="7"/>
        <v>Profesional Social</v>
      </c>
      <c r="D67" s="26"/>
      <c r="E67" s="29">
        <f t="shared" si="8"/>
        <v>0</v>
      </c>
      <c r="F67" s="47">
        <v>0.5</v>
      </c>
      <c r="G67" s="28">
        <f t="shared" si="9"/>
        <v>0</v>
      </c>
      <c r="H67" s="91"/>
      <c r="I67" s="37"/>
      <c r="J67" s="91"/>
      <c r="K67" s="37"/>
      <c r="L67" s="4"/>
      <c r="M67" s="58"/>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row>
    <row r="68" spans="2:224" s="9" customFormat="1" x14ac:dyDescent="0.3">
      <c r="B68" s="38">
        <v>1</v>
      </c>
      <c r="C68" s="25" t="str">
        <f t="shared" si="7"/>
        <v>Profesional Civil (Residente de Interventoria)</v>
      </c>
      <c r="D68" s="26"/>
      <c r="E68" s="29">
        <f t="shared" si="8"/>
        <v>0</v>
      </c>
      <c r="F68" s="47">
        <v>0.5</v>
      </c>
      <c r="G68" s="28">
        <f t="shared" si="9"/>
        <v>0</v>
      </c>
      <c r="H68" s="91"/>
      <c r="I68" s="37"/>
      <c r="J68" s="91"/>
      <c r="K68" s="4"/>
      <c r="L68" s="4"/>
      <c r="M68" s="5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row>
    <row r="69" spans="2:224" s="9" customFormat="1" x14ac:dyDescent="0.3">
      <c r="B69" s="38">
        <v>1</v>
      </c>
      <c r="C69" s="25" t="str">
        <f t="shared" si="7"/>
        <v>Profesional HSE</v>
      </c>
      <c r="D69" s="26"/>
      <c r="E69" s="29">
        <f t="shared" si="8"/>
        <v>0</v>
      </c>
      <c r="F69" s="47">
        <v>0.25</v>
      </c>
      <c r="G69" s="28">
        <f t="shared" si="9"/>
        <v>0</v>
      </c>
      <c r="H69" s="91"/>
      <c r="I69" s="37"/>
      <c r="J69" s="91"/>
      <c r="K69" s="4"/>
      <c r="L69" s="4"/>
      <c r="M69" s="58"/>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row>
    <row r="70" spans="2:224" s="9" customFormat="1" hidden="1" x14ac:dyDescent="0.3">
      <c r="B70" s="79"/>
      <c r="C70" s="25" t="str">
        <f t="shared" si="7"/>
        <v>Laboratorista</v>
      </c>
      <c r="D70" s="30"/>
      <c r="E70" s="29">
        <f t="shared" si="8"/>
        <v>0</v>
      </c>
      <c r="F70" s="50"/>
      <c r="G70" s="28">
        <f t="shared" si="9"/>
        <v>0</v>
      </c>
      <c r="H70" s="91"/>
      <c r="I70" s="37"/>
      <c r="J70" s="91"/>
      <c r="K70" s="4"/>
      <c r="L70" s="4"/>
      <c r="M70" s="58"/>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row>
    <row r="71" spans="2:224" s="9" customFormat="1" hidden="1" x14ac:dyDescent="0.3">
      <c r="B71" s="79"/>
      <c r="C71" s="25" t="str">
        <f t="shared" si="7"/>
        <v>Topografo</v>
      </c>
      <c r="D71" s="30"/>
      <c r="E71" s="29">
        <f t="shared" si="8"/>
        <v>0</v>
      </c>
      <c r="F71" s="50"/>
      <c r="G71" s="28">
        <f t="shared" si="9"/>
        <v>0</v>
      </c>
      <c r="H71" s="91"/>
      <c r="I71" s="37"/>
      <c r="J71" s="91"/>
      <c r="K71" s="4"/>
      <c r="L71" s="4"/>
      <c r="M71" s="58"/>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row>
    <row r="72" spans="2:224" s="9" customFormat="1" hidden="1" x14ac:dyDescent="0.3">
      <c r="B72" s="79"/>
      <c r="C72" s="25" t="str">
        <f t="shared" si="7"/>
        <v>Cadenero</v>
      </c>
      <c r="D72" s="30"/>
      <c r="E72" s="29">
        <f t="shared" si="8"/>
        <v>0</v>
      </c>
      <c r="F72" s="50"/>
      <c r="G72" s="28">
        <f t="shared" si="9"/>
        <v>0</v>
      </c>
      <c r="H72" s="91"/>
      <c r="I72" s="37"/>
      <c r="J72" s="91"/>
      <c r="K72" s="4"/>
      <c r="L72" s="4"/>
      <c r="M72" s="58"/>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row>
    <row r="73" spans="2:224" s="9" customFormat="1" x14ac:dyDescent="0.3">
      <c r="B73" s="79">
        <v>1</v>
      </c>
      <c r="C73" s="25" t="str">
        <f t="shared" si="7"/>
        <v>Profesional Control Documental</v>
      </c>
      <c r="D73" s="30"/>
      <c r="E73" s="29">
        <f t="shared" si="8"/>
        <v>0</v>
      </c>
      <c r="F73" s="50">
        <v>0.5</v>
      </c>
      <c r="G73" s="28">
        <f t="shared" si="9"/>
        <v>0</v>
      </c>
      <c r="H73" s="91"/>
      <c r="I73" s="37"/>
      <c r="J73" s="91"/>
      <c r="K73" s="4"/>
      <c r="L73" s="4"/>
      <c r="M73" s="58"/>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row>
    <row r="74" spans="2:224" s="9" customFormat="1" x14ac:dyDescent="0.3">
      <c r="B74" s="31"/>
      <c r="C74" s="113" t="s">
        <v>42</v>
      </c>
      <c r="D74" s="114"/>
      <c r="E74" s="114"/>
      <c r="F74" s="115"/>
      <c r="G74" s="32">
        <f>SUM(G61:G73)</f>
        <v>0</v>
      </c>
      <c r="H74" s="91"/>
      <c r="I74" s="37"/>
      <c r="J74" s="91"/>
      <c r="K74" s="43"/>
      <c r="L74" s="4"/>
      <c r="M74" s="58"/>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row>
    <row r="75" spans="2:224" s="9" customFormat="1" x14ac:dyDescent="0.3">
      <c r="B75" s="33"/>
      <c r="C75" s="116" t="s">
        <v>30</v>
      </c>
      <c r="D75" s="117"/>
      <c r="E75" s="117"/>
      <c r="F75" s="118"/>
      <c r="G75" s="49">
        <f>+G57</f>
        <v>0</v>
      </c>
      <c r="H75" s="91"/>
      <c r="I75" s="34"/>
      <c r="J75" s="91"/>
      <c r="K75" s="4"/>
      <c r="L75" s="4"/>
      <c r="M75" s="57"/>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row>
    <row r="76" spans="2:224" s="9" customFormat="1" ht="17.25" thickBot="1" x14ac:dyDescent="0.35">
      <c r="B76" s="35"/>
      <c r="C76" s="106" t="s">
        <v>33</v>
      </c>
      <c r="D76" s="107"/>
      <c r="E76" s="107"/>
      <c r="F76" s="108"/>
      <c r="G76" s="36">
        <f>ROUND(+G74*(G75),0)</f>
        <v>0</v>
      </c>
      <c r="H76" s="91"/>
      <c r="I76" s="37"/>
      <c r="J76" s="91"/>
      <c r="K76" s="4"/>
      <c r="L76" s="4"/>
      <c r="M76" s="58"/>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row>
    <row r="77" spans="2:224" s="9" customFormat="1" x14ac:dyDescent="0.3">
      <c r="B77" s="98" t="s">
        <v>28</v>
      </c>
      <c r="C77" s="99"/>
      <c r="D77" s="99"/>
      <c r="E77" s="99"/>
      <c r="F77" s="100"/>
      <c r="G77" s="104">
        <f>+G76+G58+G27</f>
        <v>0</v>
      </c>
      <c r="H77" s="91"/>
      <c r="I77" s="37"/>
      <c r="J77" s="91"/>
      <c r="K77" s="4"/>
      <c r="L77" s="4"/>
      <c r="M77" s="58"/>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row>
    <row r="78" spans="2:224" s="9" customFormat="1" ht="16.5" customHeight="1" thickBot="1" x14ac:dyDescent="0.35">
      <c r="B78" s="101"/>
      <c r="C78" s="102"/>
      <c r="D78" s="102"/>
      <c r="E78" s="102"/>
      <c r="F78" s="103"/>
      <c r="G78" s="105"/>
      <c r="H78" s="91"/>
      <c r="I78" s="37"/>
      <c r="J78" s="91"/>
      <c r="K78" s="4"/>
      <c r="L78" s="4"/>
      <c r="M78" s="58"/>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row>
    <row r="79" spans="2:224" s="9" customFormat="1" x14ac:dyDescent="0.3">
      <c r="B79" s="148" t="s">
        <v>0</v>
      </c>
      <c r="C79" s="150" t="s">
        <v>10</v>
      </c>
      <c r="D79" s="152" t="s">
        <v>11</v>
      </c>
      <c r="E79" s="154" t="s">
        <v>13</v>
      </c>
      <c r="F79" s="81" t="s">
        <v>12</v>
      </c>
      <c r="G79" s="62" t="s">
        <v>3</v>
      </c>
      <c r="H79" s="91"/>
      <c r="I79" s="82"/>
      <c r="J79" s="82"/>
      <c r="K79" s="82"/>
      <c r="N79" s="82"/>
      <c r="P79" s="82"/>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row>
    <row r="80" spans="2:224" s="9" customFormat="1" x14ac:dyDescent="0.3">
      <c r="B80" s="149"/>
      <c r="C80" s="150"/>
      <c r="D80" s="152"/>
      <c r="E80" s="155"/>
      <c r="F80" s="14" t="s">
        <v>14</v>
      </c>
      <c r="G80" s="15" t="s">
        <v>5</v>
      </c>
      <c r="H80" s="91"/>
      <c r="I80" s="82"/>
      <c r="J80" s="82"/>
      <c r="K80" s="82"/>
      <c r="N80" s="82"/>
      <c r="P80" s="82"/>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row>
    <row r="81" spans="2:224" s="9" customFormat="1" ht="17.25" thickBot="1" x14ac:dyDescent="0.35">
      <c r="B81" s="63" t="s">
        <v>56</v>
      </c>
      <c r="C81" s="151"/>
      <c r="D81" s="153"/>
      <c r="E81" s="16" t="s">
        <v>57</v>
      </c>
      <c r="F81" s="16" t="s">
        <v>58</v>
      </c>
      <c r="G81" s="17" t="s">
        <v>59</v>
      </c>
      <c r="H81" s="91"/>
      <c r="I81" s="82"/>
      <c r="J81" s="82"/>
      <c r="K81" s="82"/>
      <c r="L81" s="82"/>
      <c r="M81" s="82"/>
      <c r="N81" s="82"/>
      <c r="O81" s="82"/>
      <c r="P81" s="82"/>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row>
    <row r="82" spans="2:224" s="9" customFormat="1" ht="21" customHeight="1" x14ac:dyDescent="0.3">
      <c r="B82" s="71"/>
      <c r="C82" s="72" t="s">
        <v>15</v>
      </c>
      <c r="D82" s="72"/>
      <c r="E82" s="72"/>
      <c r="F82" s="72"/>
      <c r="G82" s="73"/>
      <c r="H82" s="91"/>
      <c r="I82" s="92" t="s">
        <v>60</v>
      </c>
      <c r="J82" s="83" t="s">
        <v>61</v>
      </c>
      <c r="K82" s="82"/>
      <c r="L82" s="82"/>
      <c r="M82" s="82"/>
      <c r="N82" s="82"/>
      <c r="O82" s="82"/>
      <c r="P82" s="82"/>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row>
    <row r="83" spans="2:224" s="9" customFormat="1" ht="22.5" x14ac:dyDescent="0.3">
      <c r="B83" s="64">
        <v>2</v>
      </c>
      <c r="C83" s="65" t="s">
        <v>62</v>
      </c>
      <c r="D83" s="66" t="s">
        <v>63</v>
      </c>
      <c r="E83" s="77">
        <v>11</v>
      </c>
      <c r="F83" s="96"/>
      <c r="G83" s="67">
        <f>ROUND(F83*E83*B83,0)</f>
        <v>0</v>
      </c>
      <c r="H83" s="91"/>
      <c r="I83" s="82"/>
      <c r="J83" s="82"/>
      <c r="K83" s="82"/>
      <c r="L83" s="82"/>
      <c r="M83" s="82"/>
      <c r="N83" s="82"/>
      <c r="O83" s="82"/>
      <c r="P83" s="82"/>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row>
    <row r="84" spans="2:224" s="9" customFormat="1" x14ac:dyDescent="0.3">
      <c r="B84" s="38">
        <v>1</v>
      </c>
      <c r="C84" s="65" t="s">
        <v>64</v>
      </c>
      <c r="D84" s="66" t="s">
        <v>63</v>
      </c>
      <c r="E84" s="77">
        <v>11</v>
      </c>
      <c r="F84" s="96"/>
      <c r="G84" s="67">
        <f t="shared" ref="G84:G85" si="10">ROUND(F84*E84*B84,0)</f>
        <v>0</v>
      </c>
      <c r="H84" s="91"/>
      <c r="I84" s="82"/>
      <c r="J84" s="82"/>
      <c r="K84" s="82"/>
      <c r="L84" s="82"/>
      <c r="M84" s="82"/>
      <c r="N84" s="82"/>
      <c r="O84" s="82"/>
      <c r="P84" s="82"/>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row>
    <row r="85" spans="2:224" s="9" customFormat="1" ht="17.25" thickBot="1" x14ac:dyDescent="0.35">
      <c r="B85" s="74">
        <v>1</v>
      </c>
      <c r="C85" s="75" t="s">
        <v>67</v>
      </c>
      <c r="D85" s="76" t="s">
        <v>68</v>
      </c>
      <c r="E85" s="78">
        <v>1</v>
      </c>
      <c r="F85" s="97"/>
      <c r="G85" s="68">
        <f t="shared" si="10"/>
        <v>0</v>
      </c>
      <c r="H85" s="91"/>
      <c r="I85" s="82"/>
      <c r="J85" s="82"/>
      <c r="K85" s="82"/>
      <c r="L85" s="82"/>
      <c r="M85" s="82"/>
      <c r="N85" s="82"/>
      <c r="O85" s="82"/>
      <c r="P85" s="82"/>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row>
    <row r="86" spans="2:224" s="9" customFormat="1" x14ac:dyDescent="0.3">
      <c r="B86" s="69"/>
      <c r="C86" s="147" t="s">
        <v>65</v>
      </c>
      <c r="D86" s="147"/>
      <c r="E86" s="147"/>
      <c r="F86" s="147"/>
      <c r="G86" s="70">
        <f>SUM(G82:G85)</f>
        <v>0</v>
      </c>
      <c r="H86" s="91"/>
      <c r="I86" s="82"/>
      <c r="J86" s="82"/>
      <c r="K86" s="82"/>
      <c r="L86" s="82"/>
      <c r="M86" s="82"/>
      <c r="N86" s="82"/>
      <c r="O86" s="82"/>
      <c r="P86" s="82"/>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row>
    <row r="87" spans="2:224" s="9" customFormat="1" x14ac:dyDescent="0.3">
      <c r="B87" s="40"/>
      <c r="C87" s="128" t="s">
        <v>66</v>
      </c>
      <c r="D87" s="128"/>
      <c r="E87" s="128"/>
      <c r="F87" s="128"/>
      <c r="G87" s="51">
        <f>+G77+G86</f>
        <v>0</v>
      </c>
      <c r="H87" s="91"/>
      <c r="I87" s="93"/>
      <c r="J87" s="93"/>
      <c r="K87" s="82"/>
      <c r="L87" s="93"/>
      <c r="M87" s="84"/>
      <c r="N87" s="82"/>
      <c r="O87" s="82"/>
      <c r="P87" s="82"/>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row>
    <row r="88" spans="2:224" s="9" customFormat="1" x14ac:dyDescent="0.3">
      <c r="B88" s="40"/>
      <c r="C88" s="128" t="s">
        <v>54</v>
      </c>
      <c r="D88" s="128"/>
      <c r="E88" s="128"/>
      <c r="F88" s="128"/>
      <c r="G88" s="51">
        <f>+ROUND(G87*0.19,0)</f>
        <v>0</v>
      </c>
      <c r="H88" s="91"/>
      <c r="I88" s="93"/>
      <c r="J88" s="93"/>
      <c r="K88" s="82"/>
      <c r="L88" s="82"/>
      <c r="M88" s="85"/>
      <c r="N88" s="86">
        <f>+(135000)*1.025</f>
        <v>138375</v>
      </c>
      <c r="O88" s="87">
        <f>+SUM(B13:B24)*G10+SUM(B31:B41)*G28+SUM(B62:B72)*G59</f>
        <v>98.5</v>
      </c>
      <c r="P88" s="82"/>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row>
    <row r="89" spans="2:224" s="9" customFormat="1" ht="17.25" thickBot="1" x14ac:dyDescent="0.35">
      <c r="B89" s="42"/>
      <c r="C89" s="129" t="s">
        <v>55</v>
      </c>
      <c r="D89" s="129"/>
      <c r="E89" s="129"/>
      <c r="F89" s="129"/>
      <c r="G89" s="52">
        <f>+G88+G87</f>
        <v>0</v>
      </c>
      <c r="H89" s="91"/>
      <c r="I89" s="93">
        <v>445689322</v>
      </c>
      <c r="J89" s="93"/>
      <c r="K89" s="82"/>
      <c r="L89" s="88"/>
      <c r="M89" s="89"/>
      <c r="N89" s="82"/>
      <c r="O89" s="82"/>
      <c r="P89" s="82"/>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row>
    <row r="90" spans="2:224" s="9" customFormat="1" x14ac:dyDescent="0.3">
      <c r="B90" s="130" t="s">
        <v>16</v>
      </c>
      <c r="C90" s="131"/>
      <c r="D90" s="131"/>
      <c r="E90" s="131"/>
      <c r="F90" s="131"/>
      <c r="G90" s="132"/>
      <c r="H90" s="91"/>
      <c r="I90" s="82"/>
      <c r="J90" s="93"/>
      <c r="K90" s="82"/>
      <c r="L90" s="90"/>
      <c r="M90" s="89"/>
      <c r="N90" s="82"/>
      <c r="O90" s="82"/>
      <c r="P90" s="82"/>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row>
    <row r="91" spans="2:224" ht="36.75" customHeight="1" x14ac:dyDescent="0.3">
      <c r="B91" s="119" t="s">
        <v>38</v>
      </c>
      <c r="C91" s="120"/>
      <c r="D91" s="120"/>
      <c r="E91" s="120"/>
      <c r="F91" s="120"/>
      <c r="G91" s="121"/>
    </row>
    <row r="92" spans="2:224" s="9" customFormat="1" ht="21" customHeight="1" x14ac:dyDescent="0.3">
      <c r="B92" s="125" t="s">
        <v>69</v>
      </c>
      <c r="C92" s="126"/>
      <c r="D92" s="126"/>
      <c r="E92" s="126"/>
      <c r="F92" s="126"/>
      <c r="G92" s="127"/>
      <c r="H92" s="91"/>
      <c r="I92" s="41"/>
      <c r="J92" s="91"/>
      <c r="K92" s="4"/>
      <c r="L92" s="4"/>
      <c r="M92" s="55"/>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row>
    <row r="93" spans="2:224" s="9" customFormat="1" ht="21" customHeight="1" x14ac:dyDescent="0.3">
      <c r="B93" s="119" t="s">
        <v>39</v>
      </c>
      <c r="C93" s="120"/>
      <c r="D93" s="120"/>
      <c r="E93" s="120"/>
      <c r="F93" s="120"/>
      <c r="G93" s="121"/>
      <c r="H93" s="91"/>
      <c r="I93" s="43"/>
      <c r="J93" s="91"/>
      <c r="K93" s="4"/>
      <c r="L93" s="4"/>
      <c r="M93" s="55"/>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row>
    <row r="94" spans="2:224" s="9" customFormat="1" ht="26.25" customHeight="1" x14ac:dyDescent="0.3">
      <c r="B94" s="125" t="s">
        <v>70</v>
      </c>
      <c r="C94" s="126"/>
      <c r="D94" s="126"/>
      <c r="E94" s="126"/>
      <c r="F94" s="126"/>
      <c r="G94" s="127"/>
      <c r="H94" s="91"/>
      <c r="I94" s="43"/>
      <c r="J94" s="91"/>
      <c r="K94" s="4"/>
      <c r="L94" s="4"/>
      <c r="M94" s="55"/>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row>
    <row r="95" spans="2:224" s="9" customFormat="1" ht="24" customHeight="1" x14ac:dyDescent="0.3">
      <c r="B95" s="125" t="s">
        <v>71</v>
      </c>
      <c r="C95" s="126"/>
      <c r="D95" s="126"/>
      <c r="E95" s="126"/>
      <c r="F95" s="126"/>
      <c r="G95" s="127"/>
      <c r="H95" s="91"/>
      <c r="I95" s="43"/>
      <c r="J95" s="91"/>
      <c r="K95" s="4"/>
      <c r="L95" s="4"/>
      <c r="M95" s="5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row>
    <row r="96" spans="2:224" s="9" customFormat="1" ht="24" customHeight="1" x14ac:dyDescent="0.3">
      <c r="B96" s="119" t="s">
        <v>40</v>
      </c>
      <c r="C96" s="120"/>
      <c r="D96" s="120"/>
      <c r="E96" s="120"/>
      <c r="F96" s="120"/>
      <c r="G96" s="121"/>
      <c r="H96" s="91"/>
      <c r="I96" s="43"/>
      <c r="J96" s="91"/>
      <c r="K96" s="4"/>
      <c r="L96" s="4"/>
      <c r="M96" s="55"/>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row>
    <row r="97" spans="2:224" s="1" customFormat="1" ht="21" customHeight="1" x14ac:dyDescent="0.3">
      <c r="B97" s="119" t="s">
        <v>41</v>
      </c>
      <c r="C97" s="120"/>
      <c r="D97" s="120"/>
      <c r="E97" s="120"/>
      <c r="F97" s="120"/>
      <c r="G97" s="121"/>
      <c r="H97" s="91"/>
      <c r="I97" s="4"/>
      <c r="J97" s="91"/>
      <c r="K97" s="4"/>
      <c r="L97" s="4"/>
      <c r="M97" s="55"/>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row>
    <row r="98" spans="2:224" s="1" customFormat="1" ht="45" customHeight="1" x14ac:dyDescent="0.3">
      <c r="B98" s="119" t="s">
        <v>72</v>
      </c>
      <c r="C98" s="120"/>
      <c r="D98" s="120"/>
      <c r="E98" s="120"/>
      <c r="F98" s="120"/>
      <c r="G98" s="121"/>
      <c r="H98" s="91"/>
      <c r="I98" s="4"/>
      <c r="J98" s="91"/>
      <c r="K98" s="4"/>
      <c r="L98" s="4"/>
      <c r="M98" s="55"/>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row>
    <row r="99" spans="2:224" s="1" customFormat="1" ht="21" customHeight="1" x14ac:dyDescent="0.3">
      <c r="B99" s="119" t="s">
        <v>53</v>
      </c>
      <c r="C99" s="120"/>
      <c r="D99" s="120"/>
      <c r="E99" s="120"/>
      <c r="F99" s="120"/>
      <c r="G99" s="121"/>
      <c r="H99" s="91"/>
      <c r="I99" s="4"/>
      <c r="J99" s="91"/>
      <c r="K99" s="4"/>
      <c r="L99" s="4"/>
      <c r="M99" s="55"/>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row>
    <row r="100" spans="2:224" ht="21" customHeight="1" thickBot="1" x14ac:dyDescent="0.35">
      <c r="B100" s="122" t="s">
        <v>52</v>
      </c>
      <c r="C100" s="123"/>
      <c r="D100" s="123"/>
      <c r="E100" s="123"/>
      <c r="F100" s="123"/>
      <c r="G100" s="124"/>
    </row>
  </sheetData>
  <sheetProtection algorithmName="SHA-512" hashValue="qzGC62vNmdwWdqttTr5R/hfnPVzjzD+m0NnAxAU3CMSKNSpv6Ys4tl5Eykp8YK1gYXFH/mjn2mhvT/mQZErh8w==" saltValue="a8xGjyFMbVn9VHTsUcF7FA==" spinCount="100000" sheet="1" objects="1" scenarios="1"/>
  <protectedRanges>
    <protectedRange algorithmName="SHA-512" hashValue="5FRjzaT2qtW3cJw/2GBhwl+sKcO6DvtiZS0H1cMHWD6dxtiUh/5vrGC35H9ELlkJCnvWJ4qU1al6UViGsCbreQ==" saltValue="aTXStziJ+xzLQmDcmK0LcA==" spinCount="100000" sqref="H93" name="ETAPA 3" securityDescriptor="O:WDG:WDD:(A;;CC;;;BU)"/>
    <protectedRange algorithmName="SHA-512" hashValue="wcY10QtZ9yEyeIPvw3ybCiRQFkot67Gw82CrPcHCtI1M68PTYi2fo5Feib1JbOAymbFTvMzZi/rhAfAlSnWnnw==" saltValue="Zg3Yg+7KbxrwY8/qnxlkQg==" spinCount="100000" sqref="H70" name="ETAPA 2" securityDescriptor="O:WDG:WDD:(A;;CC;;;BU)"/>
    <protectedRange algorithmName="SHA-512" hashValue="OHjc/erdaQN536AqkMXeXgAEGFYRArf8le9gIhDVmt47NOSTWs17e9evc+sYv3EvnSMXXscupQzFsJuVPE1srA==" saltValue="hNg0aQYtCIo7UqKKsKkGXg==" spinCount="100000" sqref="H31:H34 H44:H47" name="ETAPA 1" securityDescriptor="O:WDG:WDD:(A;;CC;;;BU)"/>
  </protectedRanges>
  <mergeCells count="42">
    <mergeCell ref="C86:F86"/>
    <mergeCell ref="B79:B80"/>
    <mergeCell ref="C79:C81"/>
    <mergeCell ref="D79:D81"/>
    <mergeCell ref="E79:E80"/>
    <mergeCell ref="C25:F25"/>
    <mergeCell ref="B1:G1"/>
    <mergeCell ref="B2:G2"/>
    <mergeCell ref="B3:E3"/>
    <mergeCell ref="F3:G3"/>
    <mergeCell ref="B5:G5"/>
    <mergeCell ref="B7:B8"/>
    <mergeCell ref="C7:D9"/>
    <mergeCell ref="B10:F10"/>
    <mergeCell ref="C11:G11"/>
    <mergeCell ref="C26:F26"/>
    <mergeCell ref="C27:F27"/>
    <mergeCell ref="B28:F28"/>
    <mergeCell ref="C56:F56"/>
    <mergeCell ref="C57:F57"/>
    <mergeCell ref="C87:F87"/>
    <mergeCell ref="C88:F88"/>
    <mergeCell ref="C89:F89"/>
    <mergeCell ref="B90:G90"/>
    <mergeCell ref="B91:G91"/>
    <mergeCell ref="B98:G98"/>
    <mergeCell ref="B99:G99"/>
    <mergeCell ref="B100:G100"/>
    <mergeCell ref="B92:G92"/>
    <mergeCell ref="B93:G93"/>
    <mergeCell ref="B94:G94"/>
    <mergeCell ref="B95:G95"/>
    <mergeCell ref="B96:G96"/>
    <mergeCell ref="B97:G97"/>
    <mergeCell ref="B77:F78"/>
    <mergeCell ref="G77:G78"/>
    <mergeCell ref="C58:F58"/>
    <mergeCell ref="B59:F59"/>
    <mergeCell ref="C60:G60"/>
    <mergeCell ref="C74:F74"/>
    <mergeCell ref="C75:F75"/>
    <mergeCell ref="C76:F76"/>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PAZ DE ARIPORO</vt:lpstr>
      <vt:lpstr>'PAZ DE ARIPORO'!Área_de_impresión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Cesar Romero Lopez</dc:creator>
  <cp:lastModifiedBy>Yuly Andrea Pérez Cortes</cp:lastModifiedBy>
  <cp:lastPrinted>2016-02-04T16:36:19Z</cp:lastPrinted>
  <dcterms:created xsi:type="dcterms:W3CDTF">2014-04-10T22:11:52Z</dcterms:created>
  <dcterms:modified xsi:type="dcterms:W3CDTF">2021-06-25T16:33:59Z</dcterms:modified>
</cp:coreProperties>
</file>