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C:\Users\yuly.a.perez\Documents\5. Proyectos_OPI_2020\2. ETAPA PRECONTRACTUAL\4. DOCUMENTOS LICITACIÓN INTERVENTORÍA\Anexos TDR\"/>
    </mc:Choice>
  </mc:AlternateContent>
  <xr:revisionPtr revIDLastSave="0" documentId="13_ncr:1_{6F8C11F1-05F9-472F-A0A8-8F1576CA9869}" xr6:coauthVersionLast="47" xr6:coauthVersionMax="47" xr10:uidLastSave="{00000000-0000-0000-0000-000000000000}"/>
  <bookViews>
    <workbookView xWindow="-23148" yWindow="-108" windowWidth="23256" windowHeight="12576" xr2:uid="{00000000-000D-0000-FFFF-FFFF00000000}"/>
  </bookViews>
  <sheets>
    <sheet name="SAN MARTIN" sheetId="1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 localSheetId="0">[1]!absc</definedName>
    <definedName name="_APU465">[1]!absc</definedName>
    <definedName name="_PJ50">#REF!</definedName>
    <definedName name="_pj51">#REF!</definedName>
    <definedName name="A">#REF!</definedName>
    <definedName name="A_impresión_IM">#REF!</definedName>
    <definedName name="absc">#N/A</definedName>
    <definedName name="adoq" localSheetId="0">[2]!absc</definedName>
    <definedName name="adoq">[2]!absc</definedName>
    <definedName name="alc" localSheetId="0">[3]!absc</definedName>
    <definedName name="alc">[3]!absc</definedName>
    <definedName name="AÑOWUIE">'[4]Res-Accide-10'!$R$2:$R$7</definedName>
    <definedName name="APU" localSheetId="0">[5]!absc</definedName>
    <definedName name="APU">[5]!absc</definedName>
    <definedName name="APU221.1">#REF!</definedName>
    <definedName name="APU221.2">#REF!</definedName>
    <definedName name="_xlnm.Print_Area" localSheetId="0">'SAN MARTIN'!$A$1:$H$75</definedName>
    <definedName name="_xlnm.Print_Area">#REF!</definedName>
    <definedName name="asdfñk" localSheetId="0">[6]!absc</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 localSheetId="0">[10]!absc</definedName>
    <definedName name="LOCA">[10]!absc</definedName>
    <definedName name="LOCA1" localSheetId="0">[5]!absc</definedName>
    <definedName name="LOCA1">[5]!absc</definedName>
    <definedName name="MAL">'[11]Estado Resumen'!#REF!&lt;2.5</definedName>
    <definedName name="MALO">'[12]ESTADO VÍA-CRIT.TECNICO'!#REF!&lt;2.5</definedName>
    <definedName name="MAT">#REF!</definedName>
    <definedName name="NM">#REF!</definedName>
    <definedName name="NNN" localSheetId="0">[1]!absc</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 localSheetId="0">[1]!absc</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14" l="1"/>
  <c r="E59" i="14" s="1"/>
  <c r="N63" i="14" l="1"/>
  <c r="O63" i="14"/>
  <c r="G60" i="14" l="1"/>
  <c r="G59" i="14"/>
  <c r="G58" i="14"/>
  <c r="G61" i="14" l="1"/>
  <c r="G36" i="14" l="1"/>
  <c r="G50" i="14" s="1"/>
  <c r="E34" i="14"/>
  <c r="E48" i="14" s="1"/>
  <c r="C34" i="14"/>
  <c r="C48" i="14" s="1"/>
  <c r="E33" i="14"/>
  <c r="C33" i="14"/>
  <c r="C47" i="14" s="1"/>
  <c r="E32" i="14"/>
  <c r="E46" i="14" s="1"/>
  <c r="C32" i="14"/>
  <c r="C46" i="14" s="1"/>
  <c r="E31" i="14"/>
  <c r="C31" i="14"/>
  <c r="C45" i="14" s="1"/>
  <c r="E30" i="14"/>
  <c r="C30" i="14"/>
  <c r="C44" i="14" s="1"/>
  <c r="E29" i="14"/>
  <c r="C29" i="14"/>
  <c r="C43" i="14" s="1"/>
  <c r="E28" i="14"/>
  <c r="C28" i="14"/>
  <c r="C42" i="14" s="1"/>
  <c r="E27" i="14"/>
  <c r="E41" i="14" s="1"/>
  <c r="C27" i="14"/>
  <c r="C41" i="14" s="1"/>
  <c r="G20" i="14"/>
  <c r="G19" i="14"/>
  <c r="G18" i="14"/>
  <c r="G17" i="14"/>
  <c r="G16" i="14"/>
  <c r="G15" i="14"/>
  <c r="G14" i="14"/>
  <c r="G13" i="14"/>
  <c r="F3" i="14"/>
  <c r="E43" i="14" l="1"/>
  <c r="G43" i="14" s="1"/>
  <c r="E45" i="14"/>
  <c r="E47" i="14"/>
  <c r="G28" i="14"/>
  <c r="E42" i="14"/>
  <c r="G42" i="14" s="1"/>
  <c r="G30" i="14"/>
  <c r="E44" i="14"/>
  <c r="G44" i="14" s="1"/>
  <c r="G32" i="14"/>
  <c r="G33" i="14"/>
  <c r="G21" i="14"/>
  <c r="G23" i="14" s="1"/>
  <c r="G48" i="14"/>
  <c r="G46" i="14"/>
  <c r="G41" i="14"/>
  <c r="G27" i="14"/>
  <c r="G34" i="14"/>
  <c r="G29" i="14"/>
  <c r="G31" i="14"/>
  <c r="G47" i="14" l="1"/>
  <c r="G35" i="14"/>
  <c r="G37" i="14" s="1"/>
  <c r="G45" i="14"/>
  <c r="G49" i="14" l="1"/>
  <c r="G51" i="14" s="1"/>
  <c r="G52" i="14" s="1"/>
  <c r="G62" i="14" s="1"/>
  <c r="G63" i="14" l="1"/>
  <c r="G64" i="14" s="1"/>
</calcChain>
</file>

<file path=xl/sharedStrings.xml><?xml version="1.0" encoding="utf-8"?>
<sst xmlns="http://schemas.openxmlformats.org/spreadsheetml/2006/main" count="79" uniqueCount="68">
  <si>
    <t>CANT.</t>
  </si>
  <si>
    <t>CARGO / OFICIO</t>
  </si>
  <si>
    <t>PARTICIPACIÓN</t>
  </si>
  <si>
    <t>VALOR</t>
  </si>
  <si>
    <t>(h-mes)</t>
  </si>
  <si>
    <t>PARCIAL ($)</t>
  </si>
  <si>
    <t>(1)</t>
  </si>
  <si>
    <t>(2)</t>
  </si>
  <si>
    <t>(3)</t>
  </si>
  <si>
    <t>PERSONAL PROFESIONAL</t>
  </si>
  <si>
    <t>CONCEPTO</t>
  </si>
  <si>
    <t>UNIDAD</t>
  </si>
  <si>
    <t>COSTO</t>
  </si>
  <si>
    <t>UTILIZACION</t>
  </si>
  <si>
    <t>($)</t>
  </si>
  <si>
    <t>OTROS COSTOS DIRECTOS</t>
  </si>
  <si>
    <t>NOTAS:</t>
  </si>
  <si>
    <t xml:space="preserve">COSTOS DIRECTOS DE PERSONAL </t>
  </si>
  <si>
    <t>Profesional Social</t>
  </si>
  <si>
    <t>Profesional Ambiental</t>
  </si>
  <si>
    <t>COSTOS</t>
  </si>
  <si>
    <t>DE PERSONAL</t>
  </si>
  <si>
    <t>FORMULARIO No. 1</t>
  </si>
  <si>
    <t>Profesional HSE</t>
  </si>
  <si>
    <t>Cadenero</t>
  </si>
  <si>
    <t>Profesional Control Documental</t>
  </si>
  <si>
    <t>ETAPA 3: LIQUIDACION  DE OBRA MESES:</t>
  </si>
  <si>
    <t>TOTAL DE COSTOS DE PERSONAL=(D) = (A)+(B)+(C )</t>
  </si>
  <si>
    <r>
      <t>(1)*(2)*(3) =</t>
    </r>
    <r>
      <rPr>
        <b/>
        <sz val="8"/>
        <color indexed="12"/>
        <rFont val="Arial"/>
        <family val="2"/>
      </rPr>
      <t xml:space="preserve"> (4)</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</si>
  <si>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</si>
  <si>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</si>
  <si>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r>
      <t xml:space="preserve">SUBTOTAL COSTOS DE PERSONAL =  (5) * (6) = </t>
    </r>
    <r>
      <rPr>
        <b/>
        <sz val="8"/>
        <color indexed="12"/>
        <rFont val="Arial"/>
        <family val="2"/>
      </rPr>
      <t xml:space="preserve">(B) </t>
    </r>
  </si>
  <si>
    <r>
      <t xml:space="preserve">SUBTOTAL COSTOS DE PERSONAL =  (5) * (6) = </t>
    </r>
    <r>
      <rPr>
        <b/>
        <sz val="8"/>
        <color indexed="12"/>
        <rFont val="Arial"/>
        <family val="2"/>
      </rPr>
      <t xml:space="preserve">(C) </t>
    </r>
  </si>
  <si>
    <t xml:space="preserve">PLAZO: </t>
  </si>
  <si>
    <t xml:space="preserve"> MESES</t>
  </si>
  <si>
    <t>Profesional Civil (Residente de Interventoria)</t>
  </si>
  <si>
    <t>Topografo</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</si>
  <si>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</si>
  <si>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</si>
  <si>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6.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</si>
  <si>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7. Los costos directos de personal deben estar soportados por la nómina firmada, los cuales se anexarán al acta de costos para el trámite correspondiente ante el Instituto.</t>
  </si>
  <si>
    <r>
      <t>SUBTOTAL COSTOS DE PERSONAL = SUMATORIA DE (4) =</t>
    </r>
    <r>
      <rPr>
        <b/>
        <sz val="8"/>
        <color indexed="12"/>
        <rFont val="Arial"/>
        <family val="2"/>
      </rPr>
      <t xml:space="preserve"> (5)</t>
    </r>
  </si>
  <si>
    <t>ETAPA 1: REVISION  Y  AJUSTES DE ESTUDIOS Y  DISEÑOS MESES</t>
  </si>
  <si>
    <t>PERSONAL PROFESIONAL EJECUCÓN OBRA</t>
  </si>
  <si>
    <t>Director de Interventoria (Especialista Vias/Geotecnia)</t>
  </si>
  <si>
    <t>ETAPA 2: EJECUCION  DE OBRA MESES:</t>
  </si>
  <si>
    <t>10. Se debe presentar el desglose del Factor Multiplicador en el formato expuesto y solo un valor para la oferta en mención.</t>
  </si>
  <si>
    <t>9. La participación del personal en el Proyecto y la utilización de los otros costos directos, se pagarán mensualmente, de conformidad con la programación de recursos aprobada por el Supervisor del Contrato.</t>
  </si>
  <si>
    <r>
      <t xml:space="preserve">IVA = 19% * (D) = </t>
    </r>
    <r>
      <rPr>
        <b/>
        <sz val="8"/>
        <color indexed="12"/>
        <rFont val="Arial"/>
        <family val="2"/>
      </rPr>
      <t>(G)</t>
    </r>
  </si>
  <si>
    <t>COSTO TOTAL = (D) + (G)</t>
  </si>
  <si>
    <t>CONSTRUCCION Y PAVIMENTACION DE LA VIA LA PASCUALERA DESDE EL ANILLO VIAL (K0+000) HASTA EL K3+680 DEL MUNICIPIO DE SAN MARTIN, META.</t>
  </si>
  <si>
    <t>(7)</t>
  </si>
  <si>
    <t>(8)</t>
  </si>
  <si>
    <t>(9)</t>
  </si>
  <si>
    <r>
      <t xml:space="preserve">(7)*(8)*(9) = </t>
    </r>
    <r>
      <rPr>
        <b/>
        <sz val="8"/>
        <color indexed="12"/>
        <rFont val="Arial"/>
        <family val="2"/>
      </rPr>
      <t>(10)</t>
    </r>
  </si>
  <si>
    <t>VALOR MENSUAL</t>
  </si>
  <si>
    <t>MESES-TRABAJADOR</t>
  </si>
  <si>
    <t>Sevicio de transporte Camioneta 4 puestos 4x4 (Incluye conductor, combustible, mantenimientos, seguros, peajes y GPS).</t>
  </si>
  <si>
    <t>MES</t>
  </si>
  <si>
    <t>Arriendo oficina fuera de los sitios de Obra (a todo Costo)</t>
  </si>
  <si>
    <r>
      <t xml:space="preserve">SUBTOTAL OTROS COSTOS DIRECTOS = SUMATORIA DE (10) = </t>
    </r>
    <r>
      <rPr>
        <b/>
        <sz val="8"/>
        <color indexed="12"/>
        <rFont val="Arial"/>
        <family val="2"/>
      </rPr>
      <t>(D)</t>
    </r>
  </si>
  <si>
    <r>
      <t xml:space="preserve">SUBTOTAL COSTOS BASICOS = ( C) + (D) = </t>
    </r>
    <r>
      <rPr>
        <b/>
        <sz val="8"/>
        <color indexed="12"/>
        <rFont val="Arial"/>
        <family val="2"/>
      </rPr>
      <t>(E)</t>
    </r>
  </si>
  <si>
    <t>VIATICOS (Director y Especialistas)</t>
  </si>
  <si>
    <t>GLOBAL</t>
  </si>
  <si>
    <t>2. La utilización de los recursos de Interventoría deberá programarse de acuerdo con las disponibilidades presupuestales del Contrato.</t>
  </si>
  <si>
    <t>4. El personal de Interventoría irá siendo vinculado a medida que se requiera su utilización en el proyecto, así como los demás recursos de Interventoría (Equipos de topografía, laboratorios, etc.), rubros que se deben incluir en el Factor Multiplicador.</t>
  </si>
  <si>
    <t>5. Los Especialistas que participen de tiempo parcial en la Interventoría del proyecto deben presentar una declaración juramentada que su dedicación total en los diferentes proyectos en no afectara el porcentaje de dedicación determinado en la presente oferta.</t>
  </si>
  <si>
    <t>8. El Equipo Completo de Topografía o Trabajo de Topografia, Laboratorio Completo de Suelos, Pavimentos y Concretos, o Ensayos de Laboratorio de Suelos, Pavimentos y Concretos, software, Edición de Informes, Papelería, Reproducción de Documentos,  Planos, Fotografías y Comunicaciones (telefonía fija y/o celular efectivamente utilizados para el proyecto, fax, correo, internet, etc.) , deben estar incluidos en el calculo del Factor Multiplicador.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</si>
</sst>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 #,##0_);_(* \(#,##0\);_(* &quot;-&quot;_);_(@_)"/>
    <numFmt numFmtId="166" formatCode="_(&quot;$&quot;\ * #,##0.00_);_(&quot;$&quot;\ * \(#,##0.00\);_(&quot;$&quot;\ * &quot;-&quot;??_);_(@_)"/>
    <numFmt numFmtId="167" formatCode="_(* #,##0.00_);_(* \(#,##0.00\);_(* &quot;-&quot;??_);_(@_)"/>
    <numFmt numFmtId="168" formatCode="_-&quot;$&quot;* #,##0_-;\-&quot;$&quot;* #,##0_-;_-&quot;$&quot;* &quot;-&quot;_-;_-@_-"/>
    <numFmt numFmtId="169" formatCode="_-&quot;$&quot;* #,##0.00_-;\-&quot;$&quot;* #,##0.00_-;_-&quot;$&quot;* &quot;-&quot;??_-;_-@_-"/>
    <numFmt numFmtId="170" formatCode="_-* #,##0.00\ &quot;€&quot;_-;\-* #,##0.00\ &quot;€&quot;_-;_-* &quot;-&quot;??\ &quot;€&quot;_-;_-@_-"/>
    <numFmt numFmtId="171" formatCode="_-* #,##0.00\ _€_-;\-* #,##0.00\ _€_-;_-* &quot;-&quot;??\ _€_-;_-@_-"/>
    <numFmt numFmtId="172" formatCode="_-[$$-240A]\ * #,##0.00_ ;_-[$$-240A]\ * \-#,##0.00\ ;_-[$$-240A]\ * &quot;-&quot;??_ ;_-@_ "/>
    <numFmt numFmtId="173" formatCode="[$$-500A]\ #,##0.00"/>
    <numFmt numFmtId="174" formatCode="_ * #,##0.00_ ;_ * \-#,##0.00_ ;_ * &quot;-&quot;??_ ;_ @_ "/>
    <numFmt numFmtId="175" formatCode="_-* #,##0\ &quot;Pts&quot;_-;\-* #,##0\ &quot;Pts&quot;_-;_-* &quot;-&quot;\ &quot;Pts&quot;_-;_-@_-"/>
    <numFmt numFmtId="176" formatCode="_-* #,##0.00\ &quot;Pts&quot;_-;\-* #,##0.00\ &quot;Pts&quot;_-;_-* &quot;-&quot;??\ &quot;Pts&quot;_-;_-@_-"/>
    <numFmt numFmtId="177" formatCode="\$#,##0\ ;\(\$#,##0\)"/>
    <numFmt numFmtId="178" formatCode="_ [$€-2]\ * #,##0.00_ ;_ [$€-2]\ * \-#,##0.00_ ;_ [$€-2]\ * &quot;-&quot;??_ "/>
    <numFmt numFmtId="179" formatCode="000\°00&quot;´&quot;00&quot;´´&quot;"/>
    <numFmt numFmtId="180" formatCode="_(&quot;$&quot;* #,##0_);_(&quot;$&quot;* \(#,##0\);_(&quot;$&quot;* &quot;-&quot;??_);_(@_)"/>
    <numFmt numFmtId="181" formatCode="_ &quot;$&quot;* #,##0.00_ ;_ &quot;$&quot;* \-#,##0.00_ ;_ &quot;$&quot;* &quot;-&quot;??_ ;_ @_ "/>
    <numFmt numFmtId="182" formatCode="0.0000"/>
    <numFmt numFmtId="183" formatCode="&quot;$&quot;\ #,##0;&quot;$&quot;\ \-#,##0"/>
    <numFmt numFmtId="184" formatCode="_(&quot;$&quot;* #,##0.00_);_(&quot;$&quot;* \(#,##0.00\);_(&quot;$&quot;* &quot;-&quot;??_);_(@_)"/>
    <numFmt numFmtId="185" formatCode="0.000"/>
    <numFmt numFmtId="186" formatCode="dd/mm/yy;@"/>
    <numFmt numFmtId="187" formatCode="_-[$$-240A]\ * #,##0_ ;_-[$$-240A]\ * \-#,##0\ ;_-[$$-240A]\ * &quot;-&quot;??_ ;_-@_ "/>
    <numFmt numFmtId="188" formatCode="_-&quot;$&quot;\ * #,##0_-;\-&quot;$&quot;\ * #,##0_-;_-&quot;$&quot;\ * &quot;-&quot;??_-;_-@_-"/>
    <numFmt numFmtId="189" formatCode="0.0%"/>
    <numFmt numFmtId="190" formatCode="_-[$$-240A]\ * #,##0.00_-;\-[$$-240A]\ * #,##0.00_-;_-[$$-240A]\ * &quot;-&quot;??_-;_-@_-"/>
  </numFmts>
  <fonts count="47" x14ac:knownFonts="1">
    <font>
      <sz val="11"/>
      <color theme="1"/>
      <name val="Arial Narrow"/>
      <family val="2"/>
    </font>
    <font>
      <sz val="11"/>
      <color theme="1"/>
      <name val="Calibri"/>
      <family val="2"/>
      <scheme val="minor"/>
    </font>
    <font>
      <sz val="11"/>
      <color indexed="8"/>
      <name val="Calibri"/>
      <family val="2"/>
    </font>
    <font>
      <sz val="12"/>
      <color indexed="8"/>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8"/>
      <name val="Century Gothic"/>
      <family val="2"/>
    </font>
    <font>
      <b/>
      <sz val="11"/>
      <color indexed="63"/>
      <name val="Calibri"/>
      <family val="2"/>
    </font>
    <font>
      <b/>
      <sz val="18"/>
      <color indexed="56"/>
      <name val="Cambria"/>
      <family val="2"/>
    </font>
    <font>
      <sz val="11"/>
      <color indexed="10"/>
      <name val="Calibri"/>
      <family val="2"/>
    </font>
    <font>
      <sz val="10"/>
      <color indexed="24"/>
      <name val="Arial"/>
      <family val="2"/>
    </font>
    <font>
      <sz val="12"/>
      <name val="Courier"/>
      <family val="3"/>
    </font>
    <font>
      <sz val="1"/>
      <color indexed="8"/>
      <name val="Courier"/>
      <family val="3"/>
    </font>
    <font>
      <i/>
      <sz val="1"/>
      <color indexed="8"/>
      <name val="Courier"/>
      <family val="3"/>
    </font>
    <font>
      <u/>
      <sz val="6"/>
      <color indexed="12"/>
      <name val="Arial"/>
      <family val="2"/>
    </font>
    <font>
      <u/>
      <sz val="10"/>
      <color indexed="12"/>
      <name val="Arial"/>
      <family val="2"/>
    </font>
    <font>
      <b/>
      <sz val="10"/>
      <name val="Arial"/>
      <family val="2"/>
    </font>
    <font>
      <sz val="10"/>
      <name val="Arial"/>
      <family val="2"/>
    </font>
    <font>
      <b/>
      <sz val="8"/>
      <name val="Arial"/>
      <family val="2"/>
    </font>
    <font>
      <sz val="8"/>
      <name val="Arial"/>
      <family val="2"/>
    </font>
    <font>
      <b/>
      <sz val="8"/>
      <color indexed="12"/>
      <name val="Arial"/>
      <family val="2"/>
    </font>
    <font>
      <b/>
      <sz val="8"/>
      <color indexed="8"/>
      <name val="Arial"/>
      <family val="2"/>
    </font>
    <font>
      <sz val="8"/>
      <color indexed="8"/>
      <name val="Arial"/>
      <family val="2"/>
    </font>
    <font>
      <b/>
      <u/>
      <sz val="8"/>
      <name val="Arial"/>
      <family val="2"/>
    </font>
    <font>
      <sz val="11"/>
      <color theme="1"/>
      <name val="Arial Narrow"/>
      <family val="2"/>
    </font>
    <font>
      <sz val="11"/>
      <color theme="1"/>
      <name val="Calibri"/>
      <family val="2"/>
      <scheme val="minor"/>
    </font>
    <font>
      <sz val="8"/>
      <color theme="0"/>
      <name val="Arial"/>
      <family val="2"/>
    </font>
    <font>
      <b/>
      <sz val="8"/>
      <color rgb="FFFF0000"/>
      <name val="Arial"/>
      <family val="2"/>
    </font>
    <font>
      <sz val="8"/>
      <color rgb="FF000000"/>
      <name val="Arial"/>
      <family val="2"/>
    </font>
    <font>
      <sz val="8"/>
      <color theme="1"/>
      <name val="Arial"/>
      <family val="2"/>
    </font>
    <font>
      <sz val="10"/>
      <color rgb="FF000000"/>
      <name val="Times New Roman"/>
      <family val="1"/>
    </font>
    <font>
      <b/>
      <sz val="9"/>
      <name val="Arial"/>
      <family val="2"/>
    </font>
    <font>
      <sz val="8"/>
      <color theme="0" tint="-0.34998626667073579"/>
      <name val="Arial"/>
      <family val="2"/>
    </font>
    <font>
      <b/>
      <sz val="8"/>
      <color theme="0" tint="-0.34998626667073579"/>
      <name val="Arial Narrow"/>
      <family val="2"/>
    </font>
    <font>
      <b/>
      <sz val="8"/>
      <color theme="0" tint="-0.34998626667073579"/>
      <name val="Arial"/>
      <family val="2"/>
    </font>
    <font>
      <sz val="11"/>
      <color theme="0" tint="-0.34998626667073579"/>
      <name val="Arial Narrow"/>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thin">
        <color indexed="64"/>
      </right>
      <top/>
      <bottom/>
      <diagonal/>
    </border>
  </borders>
  <cellStyleXfs count="225">
    <xf numFmtId="0" fontId="0" fillId="0" borderId="0"/>
    <xf numFmtId="0" fontId="5"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5"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5"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5"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2" fontId="4" fillId="0" borderId="0"/>
    <xf numFmtId="0" fontId="5"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5"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5"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3" fontId="21"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7" fontId="21" fillId="0" borderId="0" applyFont="0" applyFill="0" applyBorder="0" applyAlignment="0" applyProtection="0"/>
    <xf numFmtId="0" fontId="21" fillId="0" borderId="0" applyFont="0" applyFill="0" applyBorder="0" applyAlignment="0" applyProtection="0"/>
    <xf numFmtId="1" fontId="4" fillId="0" borderId="0"/>
    <xf numFmtId="0" fontId="22"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10" fillId="0" borderId="0" applyNumberFormat="0" applyFill="0" applyBorder="0" applyAlignment="0" applyProtection="0"/>
    <xf numFmtId="4" fontId="23" fillId="0" borderId="0">
      <protection locked="0"/>
    </xf>
    <xf numFmtId="4" fontId="23" fillId="0" borderId="0">
      <protection locked="0"/>
    </xf>
    <xf numFmtId="4" fontId="24" fillId="0" borderId="0">
      <protection locked="0"/>
    </xf>
    <xf numFmtId="4" fontId="23" fillId="0" borderId="0">
      <protection locked="0"/>
    </xf>
    <xf numFmtId="4" fontId="23" fillId="0" borderId="0">
      <protection locked="0"/>
    </xf>
    <xf numFmtId="4" fontId="23" fillId="0" borderId="0">
      <protection locked="0"/>
    </xf>
    <xf numFmtId="4" fontId="24" fillId="0" borderId="0">
      <protection locked="0"/>
    </xf>
    <xf numFmtId="2" fontId="21" fillId="0" borderId="0" applyFont="0" applyFill="0" applyBorder="0" applyAlignment="0" applyProtection="0"/>
    <xf numFmtId="0" fontId="11" fillId="4" borderId="0" applyNumberFormat="0" applyBorder="0" applyAlignment="0" applyProtection="0"/>
    <xf numFmtId="179" fontId="4" fillId="0" borderId="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5" fillId="7" borderId="1" applyNumberFormat="0" applyAlignment="0" applyProtection="0"/>
    <xf numFmtId="0" fontId="16" fillId="0" borderId="3" applyNumberFormat="0" applyFill="0" applyAlignment="0" applyProtection="0"/>
    <xf numFmtId="165" fontId="4" fillId="0" borderId="0" applyFont="0" applyFill="0" applyBorder="0" applyAlignment="0" applyProtection="0"/>
    <xf numFmtId="41" fontId="4"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35"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80" fontId="4" fillId="0" borderId="0" applyFont="0" applyFill="0" applyBorder="0" applyAlignment="0" applyProtection="0"/>
    <xf numFmtId="0" fontId="4" fillId="0" borderId="0" applyFont="0" applyFill="0" applyBorder="0" applyAlignment="0" applyProtection="0"/>
    <xf numFmtId="174" fontId="4" fillId="0" borderId="0" applyFont="0" applyFill="0" applyBorder="0" applyAlignment="0" applyProtection="0"/>
    <xf numFmtId="170" fontId="4" fillId="0" borderId="0" applyFont="0" applyFill="0" applyBorder="0" applyAlignment="0" applyProtection="0"/>
    <xf numFmtId="17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174" fontId="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6" fontId="35" fillId="0" borderId="0" applyFont="0" applyFill="0" applyBorder="0" applyAlignment="0" applyProtection="0"/>
    <xf numFmtId="164" fontId="35" fillId="0" borderId="0" applyFont="0" applyFill="0" applyBorder="0" applyAlignment="0" applyProtection="0"/>
    <xf numFmtId="164" fontId="36" fillId="0" borderId="0" applyFont="0" applyFill="0" applyBorder="0" applyAlignment="0" applyProtection="0"/>
    <xf numFmtId="42" fontId="41" fillId="0" borderId="0" applyFont="0" applyFill="0" applyBorder="0" applyAlignment="0" applyProtection="0"/>
    <xf numFmtId="168" fontId="36"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181" fontId="4" fillId="0" borderId="0"/>
    <xf numFmtId="166" fontId="36" fillId="0" borderId="0" applyFont="0" applyFill="0" applyBorder="0" applyAlignment="0" applyProtection="0"/>
    <xf numFmtId="169" fontId="36" fillId="0" borderId="0" applyFont="0" applyFill="0" applyBorder="0" applyAlignment="0" applyProtection="0"/>
    <xf numFmtId="174" fontId="4" fillId="0" borderId="0" applyFont="0" applyFill="0" applyBorder="0" applyAlignment="0" applyProtection="0"/>
    <xf numFmtId="179" fontId="4" fillId="0" borderId="0" applyFont="0" applyFill="0" applyBorder="0" applyAlignment="0" applyProtection="0"/>
    <xf numFmtId="182" fontId="4" fillId="0" borderId="0" applyFont="0" applyFill="0" applyBorder="0" applyAlignment="0" applyProtection="0"/>
    <xf numFmtId="183" fontId="4" fillId="0" borderId="0" applyFont="0" applyFill="0" applyBorder="0" applyAlignment="0" applyProtection="0"/>
    <xf numFmtId="166" fontId="36" fillId="0" borderId="0" applyFont="0" applyFill="0" applyBorder="0" applyAlignment="0" applyProtection="0"/>
    <xf numFmtId="18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85" fontId="4" fillId="0" borderId="0" applyFont="0" applyFill="0" applyBorder="0" applyAlignment="0" applyProtection="0"/>
    <xf numFmtId="166"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3" fontId="4" fillId="0" borderId="0" applyFont="0" applyFill="0" applyBorder="0" applyAlignment="0" applyProtection="0"/>
    <xf numFmtId="174" fontId="4"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86" fontId="4" fillId="0" borderId="0" applyFont="0" applyFill="0" applyBorder="0" applyAlignment="0" applyProtection="0"/>
    <xf numFmtId="180" fontId="4" fillId="0" borderId="0" applyFont="0" applyFill="0" applyBorder="0" applyAlignment="0" applyProtection="0"/>
    <xf numFmtId="18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0" fontId="4" fillId="0" borderId="0" applyFont="0" applyFill="0" applyBorder="0" applyAlignment="0" applyProtection="0"/>
    <xf numFmtId="44" fontId="36" fillId="0" borderId="0" applyFont="0" applyFill="0" applyBorder="0" applyAlignment="0" applyProtection="0"/>
    <xf numFmtId="0" fontId="3" fillId="0" borderId="0" applyNumberFormat="0" applyFill="0" applyBorder="0" applyProtection="0">
      <alignment vertical="top"/>
    </xf>
    <xf numFmtId="0" fontId="4" fillId="0" borderId="0"/>
    <xf numFmtId="0" fontId="3" fillId="0" borderId="0" applyNumberFormat="0" applyFill="0" applyBorder="0" applyProtection="0">
      <alignment vertical="top"/>
    </xf>
    <xf numFmtId="0" fontId="28" fillId="0" borderId="0"/>
    <xf numFmtId="0" fontId="4"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36" fillId="0" borderId="0"/>
    <xf numFmtId="0" fontId="41" fillId="0" borderId="0"/>
    <xf numFmtId="0" fontId="3" fillId="0" borderId="0" applyNumberFormat="0" applyFill="0" applyBorder="0" applyProtection="0">
      <alignment vertical="top"/>
    </xf>
    <xf numFmtId="0" fontId="2" fillId="0" borderId="0"/>
    <xf numFmtId="0" fontId="3" fillId="0" borderId="0" applyNumberFormat="0" applyFill="0" applyBorder="0" applyProtection="0">
      <alignment vertical="top"/>
    </xf>
    <xf numFmtId="0" fontId="4" fillId="0" borderId="0"/>
    <xf numFmtId="0" fontId="4" fillId="0" borderId="0"/>
    <xf numFmtId="0" fontId="4" fillId="0" borderId="0"/>
    <xf numFmtId="0" fontId="3" fillId="0" borderId="0" applyNumberFormat="0" applyFill="0" applyBorder="0" applyProtection="0">
      <alignment vertical="top"/>
    </xf>
    <xf numFmtId="0" fontId="17" fillId="0" borderId="0"/>
    <xf numFmtId="0" fontId="3" fillId="0" borderId="0" applyNumberFormat="0" applyFill="0" applyBorder="0" applyProtection="0">
      <alignment vertical="top"/>
    </xf>
    <xf numFmtId="0" fontId="3" fillId="0" borderId="0" applyNumberFormat="0" applyFill="0" applyBorder="0" applyProtection="0">
      <alignment vertical="top"/>
    </xf>
    <xf numFmtId="0" fontId="5"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36" fillId="0" borderId="0"/>
    <xf numFmtId="0" fontId="5"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18" fillId="20" borderId="8" applyNumberFormat="0" applyAlignment="0" applyProtection="0"/>
    <xf numFmtId="9" fontId="4" fillId="0" borderId="0" applyFont="0" applyFill="0" applyBorder="0" applyAlignment="0" applyProtection="0"/>
    <xf numFmtId="10" fontId="2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9" fillId="0" borderId="0" applyNumberFormat="0" applyFill="0" applyBorder="0" applyAlignment="0" applyProtection="0"/>
    <xf numFmtId="49" fontId="27" fillId="0" borderId="0">
      <alignment horizontal="center" vertical="center"/>
    </xf>
    <xf numFmtId="0" fontId="20" fillId="0" borderId="0" applyNumberForma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1" fontId="35" fillId="0" borderId="0" applyFont="0" applyFill="0" applyBorder="0" applyAlignment="0" applyProtection="0"/>
  </cellStyleXfs>
  <cellXfs count="153">
    <xf numFmtId="0" fontId="0" fillId="0" borderId="0" xfId="0"/>
    <xf numFmtId="0" fontId="30" fillId="23" borderId="0" xfId="172" applyFont="1" applyFill="1" applyBorder="1" applyAlignment="1" applyProtection="1">
      <alignment horizontal="center" vertical="center" wrapText="1"/>
    </xf>
    <xf numFmtId="0" fontId="30" fillId="23" borderId="0" xfId="172" applyNumberFormat="1" applyFont="1" applyFill="1" applyBorder="1" applyAlignment="1" applyProtection="1">
      <alignment horizontal="center" vertical="center" wrapText="1"/>
    </xf>
    <xf numFmtId="0" fontId="30" fillId="23" borderId="0" xfId="172" applyNumberFormat="1" applyFont="1" applyFill="1" applyBorder="1" applyAlignment="1" applyProtection="1">
      <alignment horizontal="justify" vertical="center" wrapText="1"/>
    </xf>
    <xf numFmtId="0" fontId="30" fillId="23" borderId="0" xfId="172" applyNumberFormat="1" applyFont="1" applyFill="1" applyBorder="1" applyAlignment="1" applyProtection="1">
      <alignment vertical="center" wrapText="1"/>
    </xf>
    <xf numFmtId="0" fontId="30" fillId="23" borderId="0" xfId="172" applyFont="1" applyFill="1" applyBorder="1" applyAlignment="1" applyProtection="1">
      <alignment vertical="center" wrapText="1"/>
    </xf>
    <xf numFmtId="0" fontId="37" fillId="23" borderId="0" xfId="172" applyNumberFormat="1" applyFont="1" applyFill="1" applyBorder="1" applyAlignment="1" applyProtection="1">
      <alignment vertical="center" wrapText="1"/>
    </xf>
    <xf numFmtId="0" fontId="38" fillId="23" borderId="0" xfId="0" applyNumberFormat="1" applyFont="1" applyFill="1" applyAlignment="1" applyProtection="1">
      <alignment horizontal="center" vertical="center" wrapText="1"/>
    </xf>
    <xf numFmtId="0" fontId="29" fillId="23" borderId="0" xfId="172" applyFont="1" applyFill="1" applyBorder="1" applyAlignment="1" applyProtection="1">
      <alignment horizontal="center" vertical="center" wrapText="1"/>
    </xf>
    <xf numFmtId="0" fontId="30" fillId="23" borderId="0" xfId="172" applyNumberFormat="1" applyFont="1" applyFill="1" applyBorder="1" applyAlignment="1" applyProtection="1">
      <alignment horizontal="right" vertical="center" wrapText="1"/>
    </xf>
    <xf numFmtId="0" fontId="32" fillId="23" borderId="0" xfId="172" applyFont="1" applyFill="1" applyAlignment="1" applyProtection="1">
      <alignment vertical="center" wrapText="1"/>
    </xf>
    <xf numFmtId="0" fontId="33" fillId="23" borderId="0" xfId="172" applyFont="1" applyFill="1" applyAlignment="1" applyProtection="1">
      <alignment vertical="center" wrapText="1"/>
    </xf>
    <xf numFmtId="0" fontId="30" fillId="0" borderId="19" xfId="172" applyFont="1" applyBorder="1" applyAlignment="1" applyProtection="1">
      <alignment horizontal="center" vertical="center" wrapText="1"/>
    </xf>
    <xf numFmtId="0" fontId="30" fillId="0" borderId="20" xfId="172" applyFont="1" applyBorder="1" applyAlignment="1" applyProtection="1">
      <alignment horizontal="center" vertical="center" wrapText="1"/>
    </xf>
    <xf numFmtId="0" fontId="30" fillId="0" borderId="21" xfId="172" applyFont="1" applyBorder="1" applyAlignment="1" applyProtection="1">
      <alignment horizontal="center" vertical="center" wrapText="1"/>
    </xf>
    <xf numFmtId="0" fontId="30" fillId="0" borderId="22" xfId="172" applyFont="1" applyBorder="1" applyAlignment="1" applyProtection="1">
      <alignment horizontal="center" vertical="center" wrapText="1"/>
    </xf>
    <xf numFmtId="0" fontId="31" fillId="0" borderId="24" xfId="172" quotePrefix="1" applyFont="1" applyBorder="1" applyAlignment="1" applyProtection="1">
      <alignment horizontal="center" vertical="center" wrapText="1"/>
    </xf>
    <xf numFmtId="0" fontId="30" fillId="0" borderId="25" xfId="172" applyFont="1" applyBorder="1" applyAlignment="1" applyProtection="1">
      <alignment horizontal="center" vertical="center" wrapText="1"/>
    </xf>
    <xf numFmtId="0" fontId="31" fillId="0" borderId="48" xfId="172" quotePrefix="1" applyFont="1" applyFill="1" applyBorder="1" applyAlignment="1" applyProtection="1">
      <alignment horizontal="center" vertical="center" wrapText="1"/>
    </xf>
    <xf numFmtId="0" fontId="29" fillId="25" borderId="26" xfId="172" applyFont="1" applyFill="1" applyBorder="1" applyAlignment="1" applyProtection="1">
      <alignment vertical="center" wrapText="1"/>
    </xf>
    <xf numFmtId="0" fontId="30" fillId="26" borderId="16" xfId="172" applyFont="1" applyFill="1" applyBorder="1" applyAlignment="1" applyProtection="1">
      <alignment vertical="center" wrapText="1"/>
    </xf>
    <xf numFmtId="0" fontId="29" fillId="26" borderId="58" xfId="172" applyFont="1" applyFill="1" applyBorder="1" applyAlignment="1" applyProtection="1">
      <alignment vertical="center" wrapText="1"/>
    </xf>
    <xf numFmtId="0" fontId="29" fillId="26" borderId="12" xfId="172" applyFont="1" applyFill="1" applyBorder="1" applyAlignment="1" applyProtection="1">
      <alignment vertical="center" wrapText="1"/>
    </xf>
    <xf numFmtId="0" fontId="29" fillId="26" borderId="34" xfId="172" applyFont="1" applyFill="1" applyBorder="1" applyAlignment="1" applyProtection="1">
      <alignment vertical="center" wrapText="1"/>
    </xf>
    <xf numFmtId="0" fontId="30" fillId="0" borderId="16" xfId="172" applyFont="1" applyFill="1" applyBorder="1" applyAlignment="1" applyProtection="1">
      <alignment horizontal="center" vertical="center" wrapText="1"/>
    </xf>
    <xf numFmtId="0" fontId="39" fillId="0" borderId="11" xfId="0" applyFont="1" applyBorder="1" applyAlignment="1" applyProtection="1">
      <alignment horizontal="left" vertical="center" wrapText="1" readingOrder="1"/>
    </xf>
    <xf numFmtId="0" fontId="30" fillId="23" borderId="13" xfId="172" applyNumberFormat="1" applyFont="1" applyFill="1" applyBorder="1" applyAlignment="1" applyProtection="1">
      <alignment horizontal="right" vertical="center" wrapText="1"/>
    </xf>
    <xf numFmtId="9" fontId="40" fillId="0" borderId="10" xfId="204" applyFont="1" applyFill="1" applyBorder="1" applyAlignment="1" applyProtection="1">
      <alignment horizontal="center" vertical="center"/>
    </xf>
    <xf numFmtId="172" fontId="30" fillId="0" borderId="18" xfId="94" applyNumberFormat="1" applyFont="1" applyBorder="1" applyAlignment="1" applyProtection="1">
      <alignment vertical="center" wrapText="1"/>
    </xf>
    <xf numFmtId="188" fontId="40" fillId="0" borderId="10" xfId="110" applyNumberFormat="1" applyFont="1" applyBorder="1" applyAlignment="1" applyProtection="1">
      <alignment vertical="center"/>
    </xf>
    <xf numFmtId="0" fontId="30" fillId="26" borderId="26" xfId="172" applyFont="1" applyFill="1" applyBorder="1" applyAlignment="1" applyProtection="1">
      <alignment horizontal="center" vertical="center" wrapText="1"/>
    </xf>
    <xf numFmtId="172" fontId="29" fillId="26" borderId="29" xfId="94" applyNumberFormat="1" applyFont="1" applyFill="1" applyBorder="1" applyAlignment="1" applyProtection="1">
      <alignment vertical="center" wrapText="1"/>
    </xf>
    <xf numFmtId="0" fontId="30" fillId="26" borderId="16" xfId="172" applyFont="1" applyFill="1" applyBorder="1" applyAlignment="1" applyProtection="1">
      <alignment horizontal="center" vertical="center" wrapText="1"/>
    </xf>
    <xf numFmtId="0" fontId="38" fillId="23" borderId="0" xfId="172" applyNumberFormat="1" applyFont="1" applyFill="1" applyBorder="1" applyAlignment="1" applyProtection="1">
      <alignment horizontal="left" vertical="center" wrapText="1"/>
    </xf>
    <xf numFmtId="0" fontId="30" fillId="26" borderId="30" xfId="172" applyFont="1" applyFill="1" applyBorder="1" applyAlignment="1" applyProtection="1">
      <alignment horizontal="center" vertical="center" wrapText="1"/>
    </xf>
    <xf numFmtId="172" fontId="29" fillId="26" borderId="31" xfId="172" applyNumberFormat="1" applyFont="1" applyFill="1" applyBorder="1" applyAlignment="1" applyProtection="1">
      <alignment vertical="center" wrapText="1"/>
    </xf>
    <xf numFmtId="172" fontId="30" fillId="23" borderId="0" xfId="172" applyNumberFormat="1" applyFont="1" applyFill="1" applyBorder="1" applyAlignment="1" applyProtection="1">
      <alignment vertical="center" wrapText="1"/>
    </xf>
    <xf numFmtId="0" fontId="30" fillId="0" borderId="17" xfId="172" applyFont="1" applyFill="1" applyBorder="1" applyAlignment="1" applyProtection="1">
      <alignment horizontal="center" vertical="center" wrapText="1"/>
    </xf>
    <xf numFmtId="172" fontId="29" fillId="23" borderId="0" xfId="94" applyNumberFormat="1" applyFont="1" applyFill="1" applyBorder="1" applyAlignment="1" applyProtection="1">
      <alignment vertical="center" wrapText="1"/>
    </xf>
    <xf numFmtId="0" fontId="30" fillId="26" borderId="17" xfId="172" applyFont="1" applyFill="1" applyBorder="1" applyAlignment="1" applyProtection="1">
      <alignment vertical="center" wrapText="1"/>
    </xf>
    <xf numFmtId="0" fontId="30" fillId="26" borderId="36" xfId="172" applyFont="1" applyFill="1" applyBorder="1" applyAlignment="1" applyProtection="1">
      <alignment vertical="center" wrapText="1"/>
    </xf>
    <xf numFmtId="164" fontId="30" fillId="23" borderId="0" xfId="111" applyFont="1" applyFill="1" applyBorder="1" applyAlignment="1" applyProtection="1">
      <alignment vertical="center" wrapText="1"/>
    </xf>
    <xf numFmtId="0" fontId="30" fillId="0" borderId="15" xfId="172" applyFont="1" applyBorder="1" applyAlignment="1" applyProtection="1">
      <alignment horizontal="center" vertical="center" wrapText="1"/>
    </xf>
    <xf numFmtId="0" fontId="31" fillId="0" borderId="52" xfId="172" quotePrefix="1" applyFont="1" applyFill="1" applyBorder="1" applyAlignment="1" applyProtection="1">
      <alignment horizontal="center" vertical="center" wrapText="1"/>
    </xf>
    <xf numFmtId="0" fontId="31" fillId="0" borderId="59" xfId="172" quotePrefix="1" applyFont="1" applyBorder="1" applyAlignment="1" applyProtection="1">
      <alignment horizontal="center" vertical="center" wrapText="1"/>
    </xf>
    <xf numFmtId="9" fontId="40" fillId="0" borderId="10" xfId="223" applyFont="1" applyFill="1" applyBorder="1" applyAlignment="1" applyProtection="1">
      <alignment horizontal="center" vertical="center"/>
    </xf>
    <xf numFmtId="4" fontId="38" fillId="24" borderId="18" xfId="202" applyNumberFormat="1" applyFont="1" applyFill="1" applyBorder="1" applyAlignment="1" applyProtection="1">
      <alignment vertical="center" wrapText="1"/>
      <protection locked="0"/>
    </xf>
    <xf numFmtId="4" fontId="38" fillId="24" borderId="18" xfId="202" applyNumberFormat="1" applyFont="1" applyFill="1" applyBorder="1" applyAlignment="1" applyProtection="1">
      <alignment vertical="center" wrapText="1"/>
    </xf>
    <xf numFmtId="166" fontId="29" fillId="26" borderId="18" xfId="137" applyFont="1" applyFill="1" applyBorder="1" applyAlignment="1" applyProtection="1">
      <alignment vertical="center" wrapText="1"/>
    </xf>
    <xf numFmtId="166" fontId="29" fillId="26" borderId="31" xfId="137" applyFont="1" applyFill="1" applyBorder="1" applyAlignment="1" applyProtection="1">
      <alignment vertical="center" wrapText="1"/>
    </xf>
    <xf numFmtId="172" fontId="29" fillId="26" borderId="0" xfId="94" applyNumberFormat="1" applyFont="1" applyFill="1" applyBorder="1" applyAlignment="1" applyProtection="1">
      <alignment vertical="center" wrapText="1"/>
    </xf>
    <xf numFmtId="187" fontId="30" fillId="24" borderId="10" xfId="172" applyNumberFormat="1" applyFont="1" applyFill="1" applyBorder="1" applyAlignment="1" applyProtection="1">
      <alignment vertical="center" wrapText="1"/>
    </xf>
    <xf numFmtId="2" fontId="30" fillId="24" borderId="10" xfId="172" applyNumberFormat="1" applyFont="1" applyFill="1" applyBorder="1" applyAlignment="1" applyProtection="1">
      <alignment horizontal="center" vertical="center" wrapText="1"/>
    </xf>
    <xf numFmtId="0" fontId="34" fillId="25" borderId="9" xfId="172" applyFont="1" applyFill="1" applyBorder="1" applyAlignment="1" applyProtection="1">
      <alignment vertical="center" wrapText="1"/>
    </xf>
    <xf numFmtId="0" fontId="30" fillId="0" borderId="0" xfId="172" applyNumberFormat="1" applyFont="1" applyFill="1" applyBorder="1" applyAlignment="1" applyProtection="1">
      <alignment vertical="center" wrapText="1"/>
    </xf>
    <xf numFmtId="0" fontId="37" fillId="0" borderId="0" xfId="172" applyNumberFormat="1" applyFont="1" applyFill="1" applyBorder="1" applyAlignment="1" applyProtection="1">
      <alignment vertical="center" wrapText="1"/>
    </xf>
    <xf numFmtId="0" fontId="38" fillId="0" borderId="0" xfId="172" applyNumberFormat="1" applyFont="1" applyFill="1" applyBorder="1" applyAlignment="1" applyProtection="1">
      <alignment horizontal="left" vertical="center" wrapText="1"/>
    </xf>
    <xf numFmtId="172" fontId="30" fillId="0" borderId="0" xfId="172" applyNumberFormat="1" applyFont="1" applyFill="1" applyBorder="1" applyAlignment="1" applyProtection="1">
      <alignment vertical="center" wrapText="1"/>
    </xf>
    <xf numFmtId="44" fontId="30" fillId="0" borderId="0" xfId="172" applyNumberFormat="1" applyFont="1" applyFill="1" applyBorder="1" applyAlignment="1" applyProtection="1">
      <alignment vertical="center" wrapText="1"/>
    </xf>
    <xf numFmtId="164" fontId="30" fillId="0" borderId="0" xfId="111" applyFont="1" applyFill="1" applyBorder="1" applyAlignment="1" applyProtection="1">
      <alignment vertical="center" wrapText="1"/>
    </xf>
    <xf numFmtId="189" fontId="40" fillId="0" borderId="10" xfId="223" applyNumberFormat="1" applyFont="1" applyFill="1" applyBorder="1" applyAlignment="1" applyProtection="1">
      <alignment horizontal="center" vertical="center"/>
    </xf>
    <xf numFmtId="0" fontId="29" fillId="25" borderId="22" xfId="172" applyFont="1" applyFill="1" applyBorder="1" applyAlignment="1" applyProtection="1">
      <alignment horizontal="center" vertical="center" wrapText="1"/>
    </xf>
    <xf numFmtId="0" fontId="29" fillId="26" borderId="34" xfId="172" applyFont="1" applyFill="1" applyBorder="1" applyAlignment="1" applyProtection="1">
      <alignment horizontal="center" vertical="center" wrapText="1"/>
    </xf>
    <xf numFmtId="0" fontId="30" fillId="0" borderId="44" xfId="172" applyFont="1" applyBorder="1" applyAlignment="1" applyProtection="1">
      <alignment horizontal="center" vertical="center" wrapText="1"/>
    </xf>
    <xf numFmtId="0" fontId="31" fillId="0" borderId="23" xfId="172" quotePrefix="1" applyFont="1" applyFill="1" applyBorder="1" applyAlignment="1" applyProtection="1">
      <alignment horizontal="center" vertical="center" wrapText="1"/>
    </xf>
    <xf numFmtId="0" fontId="30" fillId="0" borderId="47" xfId="172" applyFont="1" applyFill="1" applyBorder="1" applyAlignment="1" applyProtection="1">
      <alignment horizontal="center" vertical="center" wrapText="1"/>
    </xf>
    <xf numFmtId="0" fontId="30" fillId="0" borderId="10" xfId="172" applyFont="1" applyFill="1" applyBorder="1" applyAlignment="1" applyProtection="1">
      <alignment horizontal="justify" vertical="center" wrapText="1"/>
    </xf>
    <xf numFmtId="172" fontId="29" fillId="0" borderId="10" xfId="172" applyNumberFormat="1" applyFont="1" applyFill="1" applyBorder="1" applyAlignment="1" applyProtection="1">
      <alignment horizontal="center" vertical="center" wrapText="1"/>
    </xf>
    <xf numFmtId="172" fontId="30" fillId="0" borderId="18" xfId="94" applyNumberFormat="1" applyFont="1" applyFill="1" applyBorder="1" applyAlignment="1" applyProtection="1">
      <alignment vertical="center" wrapText="1"/>
    </xf>
    <xf numFmtId="172" fontId="30" fillId="0" borderId="31" xfId="94" applyNumberFormat="1" applyFont="1" applyFill="1" applyBorder="1" applyAlignment="1" applyProtection="1">
      <alignment vertical="center" wrapText="1"/>
    </xf>
    <xf numFmtId="0" fontId="30" fillId="26" borderId="33" xfId="172" applyFont="1" applyFill="1" applyBorder="1" applyAlignment="1" applyProtection="1">
      <alignment vertical="center" wrapText="1"/>
    </xf>
    <xf numFmtId="166" fontId="29" fillId="26" borderId="29" xfId="137" applyFont="1" applyFill="1" applyBorder="1" applyAlignment="1" applyProtection="1">
      <alignment vertical="center" wrapText="1"/>
    </xf>
    <xf numFmtId="0" fontId="30" fillId="26" borderId="32" xfId="172" applyFont="1" applyFill="1" applyBorder="1" applyAlignment="1" applyProtection="1">
      <alignment horizontal="center" vertical="center" wrapText="1"/>
    </xf>
    <xf numFmtId="0" fontId="29" fillId="26" borderId="45" xfId="172" applyFont="1" applyFill="1" applyBorder="1" applyAlignment="1" applyProtection="1">
      <alignment vertical="center" wrapText="1"/>
    </xf>
    <xf numFmtId="0" fontId="29" fillId="26" borderId="46" xfId="172" applyFont="1" applyFill="1" applyBorder="1" applyAlignment="1" applyProtection="1">
      <alignment vertical="center" wrapText="1"/>
    </xf>
    <xf numFmtId="0" fontId="30" fillId="0" borderId="23" xfId="172" applyFont="1" applyFill="1" applyBorder="1" applyAlignment="1" applyProtection="1">
      <alignment horizontal="center" vertical="center" wrapText="1"/>
    </xf>
    <xf numFmtId="0" fontId="30" fillId="0" borderId="24" xfId="172" applyFont="1" applyFill="1" applyBorder="1" applyAlignment="1" applyProtection="1">
      <alignment horizontal="justify" vertical="center" wrapText="1"/>
    </xf>
    <xf numFmtId="172" fontId="29" fillId="0" borderId="24" xfId="172" applyNumberFormat="1" applyFont="1" applyFill="1" applyBorder="1" applyAlignment="1" applyProtection="1">
      <alignment horizontal="center" vertical="center" wrapText="1"/>
    </xf>
    <xf numFmtId="1" fontId="30" fillId="23" borderId="10" xfId="224" applyNumberFormat="1" applyFont="1" applyFill="1" applyBorder="1" applyAlignment="1" applyProtection="1">
      <alignment horizontal="center" vertical="center" wrapText="1"/>
    </xf>
    <xf numFmtId="1" fontId="30" fillId="23" borderId="24" xfId="224" applyNumberFormat="1" applyFont="1" applyFill="1" applyBorder="1" applyAlignment="1" applyProtection="1">
      <alignment horizontal="center" vertical="center" wrapText="1"/>
    </xf>
    <xf numFmtId="0" fontId="30" fillId="0" borderId="42" xfId="172" applyFont="1" applyBorder="1" applyAlignment="1" applyProtection="1">
      <alignment horizontal="center" vertical="center" wrapText="1"/>
    </xf>
    <xf numFmtId="0" fontId="30" fillId="0" borderId="49" xfId="172" applyFont="1" applyBorder="1" applyAlignment="1" applyProtection="1">
      <alignment horizontal="center" vertical="center" wrapText="1"/>
    </xf>
    <xf numFmtId="0" fontId="43" fillId="27" borderId="0" xfId="172" applyNumberFormat="1" applyFont="1" applyFill="1" applyBorder="1" applyAlignment="1" applyProtection="1">
      <alignment vertical="center" wrapText="1"/>
    </xf>
    <xf numFmtId="0" fontId="45" fillId="27" borderId="0" xfId="172" applyNumberFormat="1" applyFont="1" applyFill="1" applyBorder="1" applyAlignment="1" applyProtection="1">
      <alignment horizontal="center" vertical="center" wrapText="1"/>
    </xf>
    <xf numFmtId="6" fontId="43" fillId="27" borderId="0" xfId="172" applyNumberFormat="1" applyFont="1" applyFill="1" applyBorder="1" applyAlignment="1" applyProtection="1">
      <alignment vertical="center" wrapText="1"/>
    </xf>
    <xf numFmtId="0" fontId="43" fillId="27" borderId="0" xfId="172" applyNumberFormat="1" applyFont="1" applyFill="1" applyBorder="1" applyAlignment="1" applyProtection="1">
      <alignment horizontal="right" vertical="center" wrapText="1"/>
    </xf>
    <xf numFmtId="44" fontId="43" fillId="27" borderId="0" xfId="172" applyNumberFormat="1" applyFont="1" applyFill="1" applyBorder="1" applyAlignment="1" applyProtection="1">
      <alignment vertical="center" wrapText="1"/>
    </xf>
    <xf numFmtId="0" fontId="43" fillId="23" borderId="0" xfId="172" applyNumberFormat="1" applyFont="1" applyFill="1" applyBorder="1" applyAlignment="1" applyProtection="1">
      <alignment vertical="center" wrapText="1"/>
    </xf>
    <xf numFmtId="0" fontId="0" fillId="0" borderId="0" xfId="0" applyProtection="1"/>
    <xf numFmtId="0" fontId="44" fillId="27" borderId="0" xfId="0" applyFont="1" applyFill="1" applyAlignment="1" applyProtection="1">
      <alignment horizontal="center" vertical="center"/>
    </xf>
    <xf numFmtId="0" fontId="46" fillId="27" borderId="0" xfId="0" applyFont="1" applyFill="1" applyProtection="1"/>
    <xf numFmtId="188" fontId="40" fillId="0" borderId="13" xfId="110" applyNumberFormat="1" applyFont="1" applyBorder="1" applyAlignment="1" applyProtection="1">
      <alignment vertical="center"/>
      <protection locked="0"/>
    </xf>
    <xf numFmtId="188" fontId="40" fillId="0" borderId="10" xfId="110" applyNumberFormat="1" applyFont="1" applyBorder="1" applyAlignment="1" applyProtection="1">
      <alignment vertical="center"/>
      <protection locked="0"/>
    </xf>
    <xf numFmtId="190" fontId="30" fillId="23" borderId="10" xfId="172" applyNumberFormat="1" applyFont="1" applyFill="1" applyBorder="1" applyAlignment="1" applyProtection="1">
      <alignment horizontal="right" vertical="center" wrapText="1"/>
      <protection locked="0"/>
    </xf>
    <xf numFmtId="190" fontId="30" fillId="23" borderId="24" xfId="172" applyNumberFormat="1" applyFont="1" applyFill="1" applyBorder="1" applyAlignment="1" applyProtection="1">
      <alignment horizontal="right" vertical="center" wrapText="1"/>
      <protection locked="0"/>
    </xf>
    <xf numFmtId="167" fontId="30" fillId="0" borderId="42" xfId="172" applyNumberFormat="1" applyFont="1" applyBorder="1" applyAlignment="1" applyProtection="1">
      <alignment horizontal="center" vertical="center" wrapText="1"/>
    </xf>
    <xf numFmtId="167" fontId="30" fillId="0" borderId="21" xfId="172" applyNumberFormat="1" applyFont="1" applyBorder="1" applyAlignment="1" applyProtection="1">
      <alignment horizontal="center" vertical="center" wrapText="1"/>
    </xf>
    <xf numFmtId="0" fontId="29" fillId="26" borderId="21" xfId="172" applyFont="1" applyFill="1" applyBorder="1" applyAlignment="1" applyProtection="1">
      <alignment horizontal="left" vertical="center" wrapText="1"/>
    </xf>
    <xf numFmtId="0" fontId="30" fillId="23" borderId="16" xfId="174" applyFont="1" applyFill="1" applyBorder="1" applyAlignment="1" applyProtection="1">
      <alignment horizontal="justify" vertical="center" wrapText="1"/>
    </xf>
    <xf numFmtId="0" fontId="30" fillId="23" borderId="12" xfId="174" applyFont="1" applyFill="1" applyBorder="1" applyAlignment="1" applyProtection="1">
      <alignment horizontal="justify" vertical="center" wrapText="1"/>
    </xf>
    <xf numFmtId="0" fontId="30" fillId="23" borderId="34" xfId="174" applyFont="1" applyFill="1" applyBorder="1" applyAlignment="1" applyProtection="1">
      <alignment horizontal="justify" vertical="center" wrapText="1"/>
    </xf>
    <xf numFmtId="0" fontId="30" fillId="23" borderId="30" xfId="174" applyFont="1" applyFill="1" applyBorder="1" applyAlignment="1" applyProtection="1">
      <alignment horizontal="justify" vertical="center" wrapText="1"/>
    </xf>
    <xf numFmtId="0" fontId="30" fillId="23" borderId="56" xfId="174" applyFont="1" applyFill="1" applyBorder="1" applyAlignment="1" applyProtection="1">
      <alignment horizontal="justify" vertical="center" wrapText="1"/>
    </xf>
    <xf numFmtId="0" fontId="30" fillId="23" borderId="57" xfId="174" applyFont="1" applyFill="1" applyBorder="1" applyAlignment="1" applyProtection="1">
      <alignment horizontal="justify" vertical="center" wrapText="1"/>
    </xf>
    <xf numFmtId="0" fontId="30" fillId="23" borderId="16" xfId="174" applyFont="1" applyFill="1" applyBorder="1" applyAlignment="1" applyProtection="1">
      <alignment horizontal="left" vertical="center" wrapText="1"/>
    </xf>
    <xf numFmtId="0" fontId="30" fillId="23" borderId="12" xfId="174" applyFont="1" applyFill="1" applyBorder="1" applyAlignment="1" applyProtection="1">
      <alignment horizontal="left" vertical="center" wrapText="1"/>
    </xf>
    <xf numFmtId="0" fontId="30" fillId="23" borderId="34" xfId="174" applyFont="1" applyFill="1" applyBorder="1" applyAlignment="1" applyProtection="1">
      <alignment horizontal="left" vertical="center" wrapText="1"/>
    </xf>
    <xf numFmtId="0" fontId="29" fillId="26" borderId="10" xfId="172" applyFont="1" applyFill="1" applyBorder="1" applyAlignment="1" applyProtection="1">
      <alignment horizontal="left" vertical="center" wrapText="1"/>
    </xf>
    <xf numFmtId="0" fontId="29" fillId="26" borderId="39" xfId="172" applyFont="1" applyFill="1" applyBorder="1" applyAlignment="1" applyProtection="1">
      <alignment horizontal="left" vertical="center" wrapText="1"/>
    </xf>
    <xf numFmtId="0" fontId="29" fillId="0" borderId="32" xfId="172" applyFont="1" applyFill="1" applyBorder="1" applyAlignment="1" applyProtection="1">
      <alignment horizontal="left" vertical="center" wrapText="1"/>
    </xf>
    <xf numFmtId="0" fontId="29" fillId="0" borderId="45" xfId="172" applyFont="1" applyFill="1" applyBorder="1" applyAlignment="1" applyProtection="1">
      <alignment horizontal="left" vertical="center" wrapText="1"/>
    </xf>
    <xf numFmtId="0" fontId="29" fillId="0" borderId="46" xfId="172" applyFont="1" applyFill="1" applyBorder="1" applyAlignment="1" applyProtection="1">
      <alignment horizontal="left" vertical="center" wrapText="1"/>
    </xf>
    <xf numFmtId="0" fontId="30" fillId="0" borderId="60" xfId="172" applyFont="1" applyFill="1" applyBorder="1" applyAlignment="1" applyProtection="1">
      <alignment horizontal="center" vertical="center" wrapText="1"/>
    </xf>
    <xf numFmtId="0" fontId="30" fillId="0" borderId="33" xfId="172" applyFont="1" applyFill="1" applyBorder="1" applyAlignment="1" applyProtection="1">
      <alignment horizontal="center" vertical="center" wrapText="1"/>
    </xf>
    <xf numFmtId="0" fontId="30" fillId="0" borderId="0" xfId="172" applyFont="1" applyBorder="1" applyAlignment="1" applyProtection="1">
      <alignment horizontal="center" vertical="center" wrapText="1"/>
    </xf>
    <xf numFmtId="0" fontId="30" fillId="0" borderId="53" xfId="172" applyFont="1" applyBorder="1" applyAlignment="1" applyProtection="1">
      <alignment horizontal="center" vertical="center" wrapText="1"/>
    </xf>
    <xf numFmtId="0" fontId="30" fillId="0" borderId="42" xfId="172" applyFont="1" applyBorder="1" applyAlignment="1" applyProtection="1">
      <alignment horizontal="center" vertical="center" wrapText="1"/>
    </xf>
    <xf numFmtId="0" fontId="30" fillId="0" borderId="24" xfId="172" applyFont="1" applyBorder="1" applyAlignment="1" applyProtection="1">
      <alignment horizontal="center" vertical="center" wrapText="1"/>
    </xf>
    <xf numFmtId="0" fontId="34" fillId="25" borderId="9" xfId="172" applyFont="1" applyFill="1" applyBorder="1" applyAlignment="1" applyProtection="1">
      <alignment horizontal="left" vertical="center" wrapText="1"/>
    </xf>
    <xf numFmtId="0" fontId="34" fillId="25" borderId="22" xfId="172" applyFont="1" applyFill="1" applyBorder="1" applyAlignment="1" applyProtection="1">
      <alignment horizontal="left" vertical="center" wrapText="1"/>
    </xf>
    <xf numFmtId="0" fontId="31" fillId="0" borderId="28" xfId="172" quotePrefix="1" applyFont="1" applyFill="1" applyBorder="1" applyAlignment="1" applyProtection="1">
      <alignment horizontal="right" vertical="center" wrapText="1"/>
    </xf>
    <xf numFmtId="0" fontId="31" fillId="0" borderId="43" xfId="172" quotePrefix="1" applyFont="1" applyFill="1" applyBorder="1" applyAlignment="1" applyProtection="1">
      <alignment horizontal="right" vertical="center" wrapText="1"/>
    </xf>
    <xf numFmtId="0" fontId="29" fillId="26" borderId="14" xfId="172" applyFont="1" applyFill="1" applyBorder="1" applyAlignment="1" applyProtection="1">
      <alignment horizontal="left" vertical="center" wrapText="1"/>
    </xf>
    <xf numFmtId="0" fontId="29" fillId="26" borderId="9" xfId="172" applyFont="1" applyFill="1" applyBorder="1" applyAlignment="1" applyProtection="1">
      <alignment horizontal="left" vertical="center" wrapText="1"/>
    </xf>
    <xf numFmtId="0" fontId="29" fillId="26" borderId="15" xfId="172" applyFont="1" applyFill="1" applyBorder="1" applyAlignment="1" applyProtection="1">
      <alignment horizontal="left" vertical="center" wrapText="1"/>
    </xf>
    <xf numFmtId="0" fontId="29" fillId="26" borderId="11" xfId="172" applyFont="1" applyFill="1" applyBorder="1" applyAlignment="1" applyProtection="1">
      <alignment horizontal="left" vertical="center" wrapText="1"/>
    </xf>
    <xf numFmtId="0" fontId="29" fillId="26" borderId="12" xfId="172" applyFont="1" applyFill="1" applyBorder="1" applyAlignment="1" applyProtection="1">
      <alignment horizontal="left" vertical="center" wrapText="1"/>
    </xf>
    <xf numFmtId="0" fontId="29" fillId="26" borderId="13" xfId="172" applyFont="1" applyFill="1" applyBorder="1" applyAlignment="1" applyProtection="1">
      <alignment horizontal="left" vertical="center" wrapText="1"/>
    </xf>
    <xf numFmtId="0" fontId="29" fillId="26" borderId="55" xfId="172" applyFont="1" applyFill="1" applyBorder="1" applyAlignment="1" applyProtection="1">
      <alignment horizontal="left" vertical="center" wrapText="1"/>
    </xf>
    <xf numFmtId="0" fontId="29" fillId="26" borderId="56" xfId="172" applyFont="1" applyFill="1" applyBorder="1" applyAlignment="1" applyProtection="1">
      <alignment horizontal="left" vertical="center" wrapText="1"/>
    </xf>
    <xf numFmtId="0" fontId="29" fillId="26" borderId="35" xfId="172" applyFont="1" applyFill="1" applyBorder="1" applyAlignment="1" applyProtection="1">
      <alignment horizontal="left" vertical="center" wrapText="1"/>
    </xf>
    <xf numFmtId="0" fontId="29" fillId="26" borderId="27" xfId="172" applyFont="1" applyFill="1" applyBorder="1" applyAlignment="1" applyProtection="1">
      <alignment horizontal="center" vertical="center" wrapText="1"/>
    </xf>
    <xf numFmtId="0" fontId="29" fillId="26" borderId="51" xfId="172" applyFont="1" applyFill="1" applyBorder="1" applyAlignment="1" applyProtection="1">
      <alignment horizontal="center" vertical="center" wrapText="1"/>
    </xf>
    <xf numFmtId="0" fontId="29" fillId="26" borderId="20" xfId="172" applyFont="1" applyFill="1" applyBorder="1" applyAlignment="1" applyProtection="1">
      <alignment horizontal="center" vertical="center" wrapText="1"/>
    </xf>
    <xf numFmtId="0" fontId="29" fillId="26" borderId="52" xfId="172" applyFont="1" applyFill="1" applyBorder="1" applyAlignment="1" applyProtection="1">
      <alignment horizontal="center" vertical="center" wrapText="1"/>
    </xf>
    <xf numFmtId="0" fontId="29" fillId="26" borderId="53" xfId="172" applyFont="1" applyFill="1" applyBorder="1" applyAlignment="1" applyProtection="1">
      <alignment horizontal="center" vertical="center" wrapText="1"/>
    </xf>
    <xf numFmtId="0" fontId="29" fillId="26" borderId="25" xfId="172" applyFont="1" applyFill="1" applyBorder="1" applyAlignment="1" applyProtection="1">
      <alignment horizontal="center" vertical="center" wrapText="1"/>
    </xf>
    <xf numFmtId="172" fontId="29" fillId="26" borderId="41" xfId="172" applyNumberFormat="1" applyFont="1" applyFill="1" applyBorder="1" applyAlignment="1" applyProtection="1">
      <alignment horizontal="center" vertical="center" wrapText="1"/>
    </xf>
    <xf numFmtId="172" fontId="29" fillId="26" borderId="54" xfId="172" applyNumberFormat="1" applyFont="1" applyFill="1" applyBorder="1" applyAlignment="1" applyProtection="1">
      <alignment horizontal="center" vertical="center" wrapText="1"/>
    </xf>
    <xf numFmtId="0" fontId="30" fillId="0" borderId="27" xfId="172" applyFont="1" applyFill="1" applyBorder="1" applyAlignment="1" applyProtection="1">
      <alignment horizontal="center" vertical="center" wrapText="1"/>
    </xf>
    <xf numFmtId="0" fontId="30" fillId="0" borderId="26" xfId="172" applyFont="1" applyFill="1" applyBorder="1" applyAlignment="1" applyProtection="1">
      <alignment horizontal="center" vertical="center" wrapText="1"/>
    </xf>
    <xf numFmtId="0" fontId="30" fillId="0" borderId="40" xfId="172" applyFont="1" applyBorder="1" applyAlignment="1" applyProtection="1">
      <alignment horizontal="center" vertical="center" wrapText="1"/>
    </xf>
    <xf numFmtId="0" fontId="30" fillId="0" borderId="49" xfId="172" applyFont="1" applyBorder="1" applyAlignment="1" applyProtection="1">
      <alignment horizontal="center" vertical="center" wrapText="1"/>
    </xf>
    <xf numFmtId="0" fontId="30" fillId="0" borderId="37" xfId="172" applyFont="1" applyBorder="1" applyAlignment="1" applyProtection="1">
      <alignment horizontal="center" vertical="center" wrapText="1"/>
    </xf>
    <xf numFmtId="0" fontId="30" fillId="0" borderId="38" xfId="172" applyFont="1" applyBorder="1" applyAlignment="1" applyProtection="1">
      <alignment horizontal="center" vertical="center" wrapText="1"/>
    </xf>
    <xf numFmtId="0" fontId="30" fillId="0" borderId="50" xfId="172" applyFont="1" applyBorder="1" applyAlignment="1" applyProtection="1">
      <alignment horizontal="center" vertical="center" wrapText="1"/>
    </xf>
    <xf numFmtId="0" fontId="30" fillId="0" borderId="59" xfId="172" applyFont="1" applyBorder="1" applyAlignment="1" applyProtection="1">
      <alignment horizontal="center" vertical="center" wrapText="1"/>
    </xf>
    <xf numFmtId="0" fontId="42" fillId="23" borderId="0" xfId="0" applyNumberFormat="1" applyFont="1" applyFill="1" applyAlignment="1" applyProtection="1">
      <alignment horizontal="center" vertical="center" wrapText="1"/>
    </xf>
    <xf numFmtId="0" fontId="29" fillId="23" borderId="0" xfId="0" applyNumberFormat="1" applyFont="1" applyFill="1" applyAlignment="1" applyProtection="1">
      <alignment horizontal="center" vertical="center" wrapText="1"/>
    </xf>
    <xf numFmtId="0" fontId="29" fillId="23" borderId="44" xfId="0" applyNumberFormat="1" applyFont="1" applyFill="1" applyBorder="1" applyAlignment="1" applyProtection="1">
      <alignment horizontal="center" vertical="center" wrapText="1"/>
    </xf>
    <xf numFmtId="0" fontId="29" fillId="23" borderId="28" xfId="172" applyFont="1" applyFill="1" applyBorder="1" applyAlignment="1" applyProtection="1">
      <alignment horizontal="center" vertical="center" wrapText="1"/>
    </xf>
    <xf numFmtId="0" fontId="29" fillId="23" borderId="48" xfId="172" applyFont="1" applyFill="1" applyBorder="1" applyAlignment="1" applyProtection="1">
      <alignment horizontal="center" vertical="center" wrapText="1"/>
    </xf>
    <xf numFmtId="0" fontId="32" fillId="23" borderId="0" xfId="172" applyFont="1" applyFill="1" applyAlignment="1" applyProtection="1">
      <alignment horizontal="center" vertical="center" wrapText="1"/>
    </xf>
  </cellXfs>
  <cellStyles count="225">
    <cellStyle name="20% - Accent1" xfId="1" xr:uid="{00000000-0005-0000-0000-000000000000}"/>
    <cellStyle name="20% - Accent1 2" xfId="2" xr:uid="{00000000-0005-0000-0000-000001000000}"/>
    <cellStyle name="20% - Accent1 3" xfId="3" xr:uid="{00000000-0005-0000-0000-000002000000}"/>
    <cellStyle name="20% - Accent2" xfId="4" xr:uid="{00000000-0005-0000-0000-000003000000}"/>
    <cellStyle name="20% - Accent2 2" xfId="5" xr:uid="{00000000-0005-0000-0000-000004000000}"/>
    <cellStyle name="20% - Accent2 3" xfId="6" xr:uid="{00000000-0005-0000-0000-000005000000}"/>
    <cellStyle name="20% - Accent3" xfId="7" xr:uid="{00000000-0005-0000-0000-000006000000}"/>
    <cellStyle name="20% - Accent3 2" xfId="8" xr:uid="{00000000-0005-0000-0000-000007000000}"/>
    <cellStyle name="20% - Accent3 3" xfId="9" xr:uid="{00000000-0005-0000-0000-000008000000}"/>
    <cellStyle name="20% - Accent4" xfId="10" xr:uid="{00000000-0005-0000-0000-000009000000}"/>
    <cellStyle name="20% - Accent4 2" xfId="11" xr:uid="{00000000-0005-0000-0000-00000A000000}"/>
    <cellStyle name="20% - Accent4 3" xfId="12" xr:uid="{00000000-0005-0000-0000-00000B000000}"/>
    <cellStyle name="20% - Accent5" xfId="13" xr:uid="{00000000-0005-0000-0000-00000C000000}"/>
    <cellStyle name="20% - Accent5 2" xfId="14" xr:uid="{00000000-0005-0000-0000-00000D000000}"/>
    <cellStyle name="20% - Accent5 3" xfId="15" xr:uid="{00000000-0005-0000-0000-00000E000000}"/>
    <cellStyle name="20% - Accent6" xfId="16" xr:uid="{00000000-0005-0000-0000-00000F000000}"/>
    <cellStyle name="20% - Accent6 2" xfId="17" xr:uid="{00000000-0005-0000-0000-000010000000}"/>
    <cellStyle name="20% - Accent6 3" xfId="18" xr:uid="{00000000-0005-0000-0000-000011000000}"/>
    <cellStyle name="2-decimales" xfId="19" xr:uid="{00000000-0005-0000-0000-000012000000}"/>
    <cellStyle name="40% - Accent1" xfId="20" xr:uid="{00000000-0005-0000-0000-000013000000}"/>
    <cellStyle name="40% - Accent1 2" xfId="21" xr:uid="{00000000-0005-0000-0000-000014000000}"/>
    <cellStyle name="40% - Accent1 3" xfId="22" xr:uid="{00000000-0005-0000-0000-000015000000}"/>
    <cellStyle name="40% - Accent2" xfId="23" xr:uid="{00000000-0005-0000-0000-000016000000}"/>
    <cellStyle name="40% - Accent2 2" xfId="24" xr:uid="{00000000-0005-0000-0000-000017000000}"/>
    <cellStyle name="40% - Accent2 3" xfId="25" xr:uid="{00000000-0005-0000-0000-000018000000}"/>
    <cellStyle name="40% - Accent3" xfId="26" xr:uid="{00000000-0005-0000-0000-000019000000}"/>
    <cellStyle name="40% - Accent3 2" xfId="27" xr:uid="{00000000-0005-0000-0000-00001A000000}"/>
    <cellStyle name="40% - Accent3 3" xfId="28" xr:uid="{00000000-0005-0000-0000-00001B000000}"/>
    <cellStyle name="40% - Accent4" xfId="29" xr:uid="{00000000-0005-0000-0000-00001C000000}"/>
    <cellStyle name="40% - Accent4 2" xfId="30" xr:uid="{00000000-0005-0000-0000-00001D000000}"/>
    <cellStyle name="40% - Accent4 3" xfId="31" xr:uid="{00000000-0005-0000-0000-00001E000000}"/>
    <cellStyle name="40% - Accent5" xfId="32" xr:uid="{00000000-0005-0000-0000-00001F000000}"/>
    <cellStyle name="40% - Accent5 2" xfId="33" xr:uid="{00000000-0005-0000-0000-000020000000}"/>
    <cellStyle name="40% - Accent5 3" xfId="34" xr:uid="{00000000-0005-0000-0000-000021000000}"/>
    <cellStyle name="40% - Accent6" xfId="35" xr:uid="{00000000-0005-0000-0000-000022000000}"/>
    <cellStyle name="40% - Accent6 2" xfId="36" xr:uid="{00000000-0005-0000-0000-000023000000}"/>
    <cellStyle name="40% - Accent6 3" xfId="37" xr:uid="{00000000-0005-0000-0000-000024000000}"/>
    <cellStyle name="60% - Accent1" xfId="38" xr:uid="{00000000-0005-0000-0000-000025000000}"/>
    <cellStyle name="60% - Accent2" xfId="39" xr:uid="{00000000-0005-0000-0000-000026000000}"/>
    <cellStyle name="60% - Accent3" xfId="40" xr:uid="{00000000-0005-0000-0000-000027000000}"/>
    <cellStyle name="60% - Accent4" xfId="41" xr:uid="{00000000-0005-0000-0000-000028000000}"/>
    <cellStyle name="60% - Accent5" xfId="42" xr:uid="{00000000-0005-0000-0000-000029000000}"/>
    <cellStyle name="60% - Accent6" xfId="43" xr:uid="{00000000-0005-0000-0000-00002A000000}"/>
    <cellStyle name="Accent1" xfId="44" xr:uid="{00000000-0005-0000-0000-00002B000000}"/>
    <cellStyle name="Accent2" xfId="45" xr:uid="{00000000-0005-0000-0000-00002C000000}"/>
    <cellStyle name="Accent3" xfId="46" xr:uid="{00000000-0005-0000-0000-00002D000000}"/>
    <cellStyle name="Accent4" xfId="47" xr:uid="{00000000-0005-0000-0000-00002E000000}"/>
    <cellStyle name="Accent5" xfId="48" xr:uid="{00000000-0005-0000-0000-00002F000000}"/>
    <cellStyle name="Accent6" xfId="49" xr:uid="{00000000-0005-0000-0000-000030000000}"/>
    <cellStyle name="Bad" xfId="50" xr:uid="{00000000-0005-0000-0000-000031000000}"/>
    <cellStyle name="Calculation" xfId="51" xr:uid="{00000000-0005-0000-0000-000032000000}"/>
    <cellStyle name="Check Cell" xfId="52" xr:uid="{00000000-0005-0000-0000-000033000000}"/>
    <cellStyle name="Comma0" xfId="53" xr:uid="{00000000-0005-0000-0000-000034000000}"/>
    <cellStyle name="Currency [0]_APU" xfId="54" xr:uid="{00000000-0005-0000-0000-000035000000}"/>
    <cellStyle name="Currency_APU" xfId="55" xr:uid="{00000000-0005-0000-0000-000036000000}"/>
    <cellStyle name="Currency0" xfId="56" xr:uid="{00000000-0005-0000-0000-000037000000}"/>
    <cellStyle name="Date" xfId="57" xr:uid="{00000000-0005-0000-0000-000038000000}"/>
    <cellStyle name="ENTERO" xfId="58" xr:uid="{00000000-0005-0000-0000-000039000000}"/>
    <cellStyle name="Euro" xfId="59" xr:uid="{00000000-0005-0000-0000-00003A000000}"/>
    <cellStyle name="Euro 2" xfId="60" xr:uid="{00000000-0005-0000-0000-00003B000000}"/>
    <cellStyle name="Euro_28+0300-4504" xfId="61" xr:uid="{00000000-0005-0000-0000-00003C000000}"/>
    <cellStyle name="Explanatory Text" xfId="62" xr:uid="{00000000-0005-0000-0000-00003D000000}"/>
    <cellStyle name="F2" xfId="63" xr:uid="{00000000-0005-0000-0000-00003E000000}"/>
    <cellStyle name="F3" xfId="64" xr:uid="{00000000-0005-0000-0000-00003F000000}"/>
    <cellStyle name="F4" xfId="65" xr:uid="{00000000-0005-0000-0000-000040000000}"/>
    <cellStyle name="F5" xfId="66" xr:uid="{00000000-0005-0000-0000-000041000000}"/>
    <cellStyle name="F6" xfId="67" xr:uid="{00000000-0005-0000-0000-000042000000}"/>
    <cellStyle name="F7" xfId="68" xr:uid="{00000000-0005-0000-0000-000043000000}"/>
    <cellStyle name="F8" xfId="69" xr:uid="{00000000-0005-0000-0000-000044000000}"/>
    <cellStyle name="Fixed" xfId="70" xr:uid="{00000000-0005-0000-0000-000045000000}"/>
    <cellStyle name="Good" xfId="71" xr:uid="{00000000-0005-0000-0000-000046000000}"/>
    <cellStyle name="GRADOSMINSEG" xfId="72" xr:uid="{00000000-0005-0000-0000-000047000000}"/>
    <cellStyle name="Heading 1" xfId="73" xr:uid="{00000000-0005-0000-0000-000048000000}"/>
    <cellStyle name="Heading 2" xfId="74" xr:uid="{00000000-0005-0000-0000-000049000000}"/>
    <cellStyle name="Heading 3" xfId="75" xr:uid="{00000000-0005-0000-0000-00004A000000}"/>
    <cellStyle name="Heading 4" xfId="76" xr:uid="{00000000-0005-0000-0000-00004B000000}"/>
    <cellStyle name="Hipervínculo 2" xfId="77" xr:uid="{00000000-0005-0000-0000-00004C000000}"/>
    <cellStyle name="Hipervínculo 2 2" xfId="78" xr:uid="{00000000-0005-0000-0000-00004D000000}"/>
    <cellStyle name="Hipervínculo 2 3" xfId="79" xr:uid="{00000000-0005-0000-0000-00004E000000}"/>
    <cellStyle name="Hipervínculo 3" xfId="80" xr:uid="{00000000-0005-0000-0000-00004F000000}"/>
    <cellStyle name="Hipervínculo 4" xfId="81" xr:uid="{00000000-0005-0000-0000-000050000000}"/>
    <cellStyle name="Hyperlink_28+0300-4504" xfId="82" xr:uid="{00000000-0005-0000-0000-000051000000}"/>
    <cellStyle name="Input" xfId="83" xr:uid="{00000000-0005-0000-0000-000052000000}"/>
    <cellStyle name="Linked Cell" xfId="84" xr:uid="{00000000-0005-0000-0000-000053000000}"/>
    <cellStyle name="Millares [0]" xfId="224" builtinId="6"/>
    <cellStyle name="Millares [0] 2" xfId="85" xr:uid="{00000000-0005-0000-0000-000055000000}"/>
    <cellStyle name="Millares [0] 2 2" xfId="86" xr:uid="{00000000-0005-0000-0000-000056000000}"/>
    <cellStyle name="Millares [0] 2 3" xfId="87" xr:uid="{00000000-0005-0000-0000-000057000000}"/>
    <cellStyle name="Millares [0] 3" xfId="88" xr:uid="{00000000-0005-0000-0000-000058000000}"/>
    <cellStyle name="Millares 10" xfId="89" xr:uid="{00000000-0005-0000-0000-000059000000}"/>
    <cellStyle name="Millares 11" xfId="90" xr:uid="{00000000-0005-0000-0000-00005A000000}"/>
    <cellStyle name="Millares 11 2" xfId="91" xr:uid="{00000000-0005-0000-0000-00005B000000}"/>
    <cellStyle name="Millares 12" xfId="92" xr:uid="{00000000-0005-0000-0000-00005C000000}"/>
    <cellStyle name="Millares 2" xfId="93" xr:uid="{00000000-0005-0000-0000-00005D000000}"/>
    <cellStyle name="Millares 2 2" xfId="94" xr:uid="{00000000-0005-0000-0000-00005E000000}"/>
    <cellStyle name="Millares 2 2 2" xfId="95" xr:uid="{00000000-0005-0000-0000-00005F000000}"/>
    <cellStyle name="Millares 2 3" xfId="96" xr:uid="{00000000-0005-0000-0000-000060000000}"/>
    <cellStyle name="Millares 2_001_PO_INTERV_Proy_MOJARRAS_POPAYAN_v01npareja" xfId="97" xr:uid="{00000000-0005-0000-0000-000061000000}"/>
    <cellStyle name="Millares 3" xfId="98" xr:uid="{00000000-0005-0000-0000-000062000000}"/>
    <cellStyle name="Millares 3 2" xfId="99" xr:uid="{00000000-0005-0000-0000-000063000000}"/>
    <cellStyle name="Millares 4" xfId="100" xr:uid="{00000000-0005-0000-0000-000064000000}"/>
    <cellStyle name="Millares 4 2" xfId="101" xr:uid="{00000000-0005-0000-0000-000065000000}"/>
    <cellStyle name="Millares 4 2 2" xfId="102" xr:uid="{00000000-0005-0000-0000-000066000000}"/>
    <cellStyle name="Millares 5" xfId="103" xr:uid="{00000000-0005-0000-0000-000067000000}"/>
    <cellStyle name="Millares 5 2" xfId="104" xr:uid="{00000000-0005-0000-0000-000068000000}"/>
    <cellStyle name="Millares 57" xfId="105" xr:uid="{00000000-0005-0000-0000-000069000000}"/>
    <cellStyle name="Millares 6" xfId="106" xr:uid="{00000000-0005-0000-0000-00006A000000}"/>
    <cellStyle name="Millares 7" xfId="107" xr:uid="{00000000-0005-0000-0000-00006B000000}"/>
    <cellStyle name="Millares 8" xfId="108" xr:uid="{00000000-0005-0000-0000-00006C000000}"/>
    <cellStyle name="Millares 9" xfId="109" xr:uid="{00000000-0005-0000-0000-00006D000000}"/>
    <cellStyle name="Moneda" xfId="110" builtinId="4"/>
    <cellStyle name="Moneda [0]" xfId="111" builtinId="7"/>
    <cellStyle name="Moneda [0] 2" xfId="112" xr:uid="{00000000-0005-0000-0000-000070000000}"/>
    <cellStyle name="Moneda [0] 2 2" xfId="113" xr:uid="{00000000-0005-0000-0000-000071000000}"/>
    <cellStyle name="Moneda [0] 3" xfId="114" xr:uid="{00000000-0005-0000-0000-000072000000}"/>
    <cellStyle name="Moneda [0] 3 2" xfId="115" xr:uid="{00000000-0005-0000-0000-000073000000}"/>
    <cellStyle name="Moneda [0] 4" xfId="116" xr:uid="{00000000-0005-0000-0000-000074000000}"/>
    <cellStyle name="Moneda [2]" xfId="117" xr:uid="{00000000-0005-0000-0000-000075000000}"/>
    <cellStyle name="Moneda 101" xfId="118" xr:uid="{00000000-0005-0000-0000-000076000000}"/>
    <cellStyle name="Moneda 14" xfId="119" xr:uid="{00000000-0005-0000-0000-000077000000}"/>
    <cellStyle name="Moneda 2" xfId="120" xr:uid="{00000000-0005-0000-0000-000078000000}"/>
    <cellStyle name="Moneda 2 2" xfId="121" xr:uid="{00000000-0005-0000-0000-000079000000}"/>
    <cellStyle name="Moneda 2 2 2" xfId="122" xr:uid="{00000000-0005-0000-0000-00007A000000}"/>
    <cellStyle name="Moneda 2 3" xfId="123" xr:uid="{00000000-0005-0000-0000-00007B000000}"/>
    <cellStyle name="Moneda 2 39" xfId="124" xr:uid="{00000000-0005-0000-0000-00007C000000}"/>
    <cellStyle name="Moneda 2 4" xfId="125" xr:uid="{00000000-0005-0000-0000-00007D000000}"/>
    <cellStyle name="Moneda 2 4 2" xfId="126" xr:uid="{00000000-0005-0000-0000-00007E000000}"/>
    <cellStyle name="Moneda 2 4 3" xfId="127" xr:uid="{00000000-0005-0000-0000-00007F000000}"/>
    <cellStyle name="Moneda 2 4 4" xfId="128" xr:uid="{00000000-0005-0000-0000-000080000000}"/>
    <cellStyle name="Moneda 2_28+0300-4504" xfId="129" xr:uid="{00000000-0005-0000-0000-000081000000}"/>
    <cellStyle name="Moneda 3" xfId="130" xr:uid="{00000000-0005-0000-0000-000082000000}"/>
    <cellStyle name="Moneda 3 2" xfId="131" xr:uid="{00000000-0005-0000-0000-000083000000}"/>
    <cellStyle name="Moneda 3 2 2" xfId="132" xr:uid="{00000000-0005-0000-0000-000084000000}"/>
    <cellStyle name="Moneda 3 3" xfId="133" xr:uid="{00000000-0005-0000-0000-000085000000}"/>
    <cellStyle name="Moneda 3 3 2" xfId="134" xr:uid="{00000000-0005-0000-0000-000086000000}"/>
    <cellStyle name="Moneda 3 3 3" xfId="135" xr:uid="{00000000-0005-0000-0000-000087000000}"/>
    <cellStyle name="Moneda 3 3 4" xfId="136" xr:uid="{00000000-0005-0000-0000-000088000000}"/>
    <cellStyle name="Moneda 3 4" xfId="137" xr:uid="{00000000-0005-0000-0000-000089000000}"/>
    <cellStyle name="Moneda 3 4 2" xfId="138" xr:uid="{00000000-0005-0000-0000-00008A000000}"/>
    <cellStyle name="Moneda 3 5" xfId="139" xr:uid="{00000000-0005-0000-0000-00008B000000}"/>
    <cellStyle name="Moneda 3_APU-DEFINITIVO AMV G2 THUI" xfId="140" xr:uid="{00000000-0005-0000-0000-00008C000000}"/>
    <cellStyle name="Moneda 4" xfId="141" xr:uid="{00000000-0005-0000-0000-00008D000000}"/>
    <cellStyle name="Moneda 4 2" xfId="142" xr:uid="{00000000-0005-0000-0000-00008E000000}"/>
    <cellStyle name="Moneda 4 2 2" xfId="143" xr:uid="{00000000-0005-0000-0000-00008F000000}"/>
    <cellStyle name="Moneda 4 2 2 2" xfId="144" xr:uid="{00000000-0005-0000-0000-000090000000}"/>
    <cellStyle name="Moneda 4 2 2 3" xfId="145" xr:uid="{00000000-0005-0000-0000-000091000000}"/>
    <cellStyle name="Moneda 4 2 3" xfId="146" xr:uid="{00000000-0005-0000-0000-000092000000}"/>
    <cellStyle name="Moneda 4 2 4" xfId="147" xr:uid="{00000000-0005-0000-0000-000093000000}"/>
    <cellStyle name="Moneda 4 3" xfId="148" xr:uid="{00000000-0005-0000-0000-000094000000}"/>
    <cellStyle name="Moneda 5" xfId="149" xr:uid="{00000000-0005-0000-0000-000095000000}"/>
    <cellStyle name="Moneda 5 2" xfId="150" xr:uid="{00000000-0005-0000-0000-000096000000}"/>
    <cellStyle name="Moneda 5 2 2" xfId="151" xr:uid="{00000000-0005-0000-0000-000097000000}"/>
    <cellStyle name="Moneda 5 2 3" xfId="152" xr:uid="{00000000-0005-0000-0000-000098000000}"/>
    <cellStyle name="Moneda 5 2 4" xfId="153" xr:uid="{00000000-0005-0000-0000-000099000000}"/>
    <cellStyle name="Moneda 6" xfId="154" xr:uid="{00000000-0005-0000-0000-00009A000000}"/>
    <cellStyle name="Moneda 7" xfId="155" xr:uid="{00000000-0005-0000-0000-00009B000000}"/>
    <cellStyle name="Normal" xfId="0" builtinId="0"/>
    <cellStyle name="Normal 10" xfId="156" xr:uid="{00000000-0005-0000-0000-00009D000000}"/>
    <cellStyle name="Normal 10 2" xfId="157" xr:uid="{00000000-0005-0000-0000-00009E000000}"/>
    <cellStyle name="Normal 11" xfId="158" xr:uid="{00000000-0005-0000-0000-00009F000000}"/>
    <cellStyle name="Normal 12" xfId="159" xr:uid="{00000000-0005-0000-0000-0000A0000000}"/>
    <cellStyle name="Normal 12 2" xfId="160" xr:uid="{00000000-0005-0000-0000-0000A1000000}"/>
    <cellStyle name="Normal 13" xfId="161" xr:uid="{00000000-0005-0000-0000-0000A2000000}"/>
    <cellStyle name="Normal 14" xfId="221" xr:uid="{00000000-0005-0000-0000-0000A3000000}"/>
    <cellStyle name="Normal 2" xfId="162" xr:uid="{00000000-0005-0000-0000-0000A4000000}"/>
    <cellStyle name="Normal 2 10" xfId="163" xr:uid="{00000000-0005-0000-0000-0000A5000000}"/>
    <cellStyle name="Normal 2 10 2" xfId="164" xr:uid="{00000000-0005-0000-0000-0000A6000000}"/>
    <cellStyle name="Normal 2 10 2 2" xfId="165" xr:uid="{00000000-0005-0000-0000-0000A7000000}"/>
    <cellStyle name="Normal 2 2" xfId="166" xr:uid="{00000000-0005-0000-0000-0000A8000000}"/>
    <cellStyle name="Normal 2 3" xfId="167" xr:uid="{00000000-0005-0000-0000-0000A9000000}"/>
    <cellStyle name="Normal 2 3 2" xfId="168" xr:uid="{00000000-0005-0000-0000-0000AA000000}"/>
    <cellStyle name="Normal 2 3_2010 APU GRUPO No. 4 OK" xfId="169" xr:uid="{00000000-0005-0000-0000-0000AB000000}"/>
    <cellStyle name="Normal 2 4" xfId="170" xr:uid="{00000000-0005-0000-0000-0000AC000000}"/>
    <cellStyle name="Normal 2_2010 APU GRUPO No. 4 OK" xfId="171" xr:uid="{00000000-0005-0000-0000-0000AD000000}"/>
    <cellStyle name="Normal 3" xfId="172" xr:uid="{00000000-0005-0000-0000-0000AE000000}"/>
    <cellStyle name="Normal 3 11" xfId="173" xr:uid="{00000000-0005-0000-0000-0000AF000000}"/>
    <cellStyle name="Normal 3 11 2" xfId="174" xr:uid="{00000000-0005-0000-0000-0000B0000000}"/>
    <cellStyle name="Normal 3 2" xfId="175" xr:uid="{00000000-0005-0000-0000-0000B1000000}"/>
    <cellStyle name="Normal 3 2 2" xfId="176" xr:uid="{00000000-0005-0000-0000-0000B2000000}"/>
    <cellStyle name="Normal 3 3" xfId="177" xr:uid="{00000000-0005-0000-0000-0000B3000000}"/>
    <cellStyle name="Normal 3 4" xfId="178" xr:uid="{00000000-0005-0000-0000-0000B4000000}"/>
    <cellStyle name="Normal 4" xfId="179" xr:uid="{00000000-0005-0000-0000-0000B5000000}"/>
    <cellStyle name="Normal 4 2" xfId="180" xr:uid="{00000000-0005-0000-0000-0000B6000000}"/>
    <cellStyle name="Normal 4 3" xfId="181" xr:uid="{00000000-0005-0000-0000-0000B7000000}"/>
    <cellStyle name="Normal 4_2010 APU GRUPO No. 4 OK" xfId="182" xr:uid="{00000000-0005-0000-0000-0000B8000000}"/>
    <cellStyle name="Normal 5" xfId="183" xr:uid="{00000000-0005-0000-0000-0000B9000000}"/>
    <cellStyle name="Normal 5 2" xfId="184" xr:uid="{00000000-0005-0000-0000-0000BA000000}"/>
    <cellStyle name="Normal 6" xfId="185" xr:uid="{00000000-0005-0000-0000-0000BB000000}"/>
    <cellStyle name="Normal 6 2" xfId="186" xr:uid="{00000000-0005-0000-0000-0000BC000000}"/>
    <cellStyle name="Normal 6 3" xfId="187" xr:uid="{00000000-0005-0000-0000-0000BD000000}"/>
    <cellStyle name="Normal 6 3 2" xfId="188" xr:uid="{00000000-0005-0000-0000-0000BE000000}"/>
    <cellStyle name="Normal 6 3 3" xfId="189" xr:uid="{00000000-0005-0000-0000-0000BF000000}"/>
    <cellStyle name="Normal 6_APU+SE%c3%91AL..(1)" xfId="190" xr:uid="{00000000-0005-0000-0000-0000C0000000}"/>
    <cellStyle name="Normal 7" xfId="191" xr:uid="{00000000-0005-0000-0000-0000C1000000}"/>
    <cellStyle name="Normal 7 2" xfId="192" xr:uid="{00000000-0005-0000-0000-0000C2000000}"/>
    <cellStyle name="Normal 7 2 2" xfId="193" xr:uid="{00000000-0005-0000-0000-0000C3000000}"/>
    <cellStyle name="Normal 8" xfId="194" xr:uid="{00000000-0005-0000-0000-0000C4000000}"/>
    <cellStyle name="Normal 9" xfId="195" xr:uid="{00000000-0005-0000-0000-0000C5000000}"/>
    <cellStyle name="Note" xfId="196" xr:uid="{00000000-0005-0000-0000-0000C6000000}"/>
    <cellStyle name="Note 2" xfId="197" xr:uid="{00000000-0005-0000-0000-0000C7000000}"/>
    <cellStyle name="Note 3" xfId="198" xr:uid="{00000000-0005-0000-0000-0000C8000000}"/>
    <cellStyle name="Output" xfId="199" xr:uid="{00000000-0005-0000-0000-0000C9000000}"/>
    <cellStyle name="Percent 2" xfId="200" xr:uid="{00000000-0005-0000-0000-0000CA000000}"/>
    <cellStyle name="Percent_FLORENCI" xfId="201" xr:uid="{00000000-0005-0000-0000-0000CB000000}"/>
    <cellStyle name="Porcentaje" xfId="202" builtinId="5"/>
    <cellStyle name="Porcentaje 2" xfId="203" xr:uid="{00000000-0005-0000-0000-0000CD000000}"/>
    <cellStyle name="Porcentaje 2 2" xfId="204" xr:uid="{00000000-0005-0000-0000-0000CE000000}"/>
    <cellStyle name="Porcentaje 2 2 2" xfId="223" xr:uid="{00000000-0005-0000-0000-0000CF000000}"/>
    <cellStyle name="Porcentaje 3" xfId="222" xr:uid="{00000000-0005-0000-0000-0000D0000000}"/>
    <cellStyle name="Porcentual 2" xfId="205" xr:uid="{00000000-0005-0000-0000-0000D1000000}"/>
    <cellStyle name="Porcentual 2 2" xfId="206" xr:uid="{00000000-0005-0000-0000-0000D2000000}"/>
    <cellStyle name="Porcentual 2 3" xfId="207" xr:uid="{00000000-0005-0000-0000-0000D3000000}"/>
    <cellStyle name="Porcentual 2 3 2" xfId="208" xr:uid="{00000000-0005-0000-0000-0000D4000000}"/>
    <cellStyle name="Porcentual 2 4" xfId="209" xr:uid="{00000000-0005-0000-0000-0000D5000000}"/>
    <cellStyle name="Porcentual 3" xfId="210" xr:uid="{00000000-0005-0000-0000-0000D6000000}"/>
    <cellStyle name="Porcentual 3 2" xfId="211" xr:uid="{00000000-0005-0000-0000-0000D7000000}"/>
    <cellStyle name="Porcentual 3 3" xfId="212" xr:uid="{00000000-0005-0000-0000-0000D8000000}"/>
    <cellStyle name="Porcentual 4" xfId="213" xr:uid="{00000000-0005-0000-0000-0000D9000000}"/>
    <cellStyle name="Porcentual 4 2" xfId="214" xr:uid="{00000000-0005-0000-0000-0000DA000000}"/>
    <cellStyle name="Porcentual 5" xfId="215" xr:uid="{00000000-0005-0000-0000-0000DB000000}"/>
    <cellStyle name="Porcentual 6" xfId="216" xr:uid="{00000000-0005-0000-0000-0000DC000000}"/>
    <cellStyle name="Porcentual 7" xfId="217" xr:uid="{00000000-0005-0000-0000-0000DD000000}"/>
    <cellStyle name="Title" xfId="218" xr:uid="{00000000-0005-0000-0000-0000DE000000}"/>
    <cellStyle name="TITULO" xfId="219" xr:uid="{00000000-0005-0000-0000-0000DF000000}"/>
    <cellStyle name="Warning Text" xfId="220" xr:uid="{00000000-0005-0000-0000-0000E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MATERIALES"/>
      <sheetName val="aCCIDENTES%20DE%201995%20-%2019"/>
      <sheetName val="aCCIDENTES DE 1995 - 1996.xls"/>
      <sheetName val="\a  aaInformación GRUPO 4\A MIn"/>
      <sheetName val="items"/>
      <sheetName val="SUB APU"/>
      <sheetName val="ACTA DE MODIFICACION  (2)"/>
      <sheetName val="INDICMICROEMP"/>
      <sheetName val="#¡REF"/>
      <sheetName val="Datos Básicos"/>
      <sheetName val="SALARIOS"/>
      <sheetName val="Informacion"/>
      <sheetName val="Informe"/>
      <sheetName val="Seguim-16"/>
      <sheetName val="INV"/>
      <sheetName val="AASHTO"/>
      <sheetName val="Formulario N° 4"/>
      <sheetName val="EQUIPO"/>
      <sheetName val="PESOS"/>
      <sheetName val="Base Muestras"/>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Res-Accide-10"/>
      <sheetName val="[aCCIDENTES DE 1995 - 1996.xls]"/>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B1:HP75"/>
  <sheetViews>
    <sheetView showGridLines="0" tabSelected="1" view="pageBreakPreview" topLeftCell="A40" zoomScaleNormal="100" zoomScaleSheetLayoutView="100" workbookViewId="0">
      <selection activeCell="G50" sqref="G50"/>
    </sheetView>
  </sheetViews>
  <sheetFormatPr baseColWidth="10" defaultColWidth="12.5703125" defaultRowHeight="16.5" x14ac:dyDescent="0.3"/>
  <cols>
    <col min="1" max="1" width="1.85546875" style="5" customWidth="1"/>
    <col min="2" max="2" width="9.7109375" style="1" customWidth="1"/>
    <col min="3" max="3" width="48.5703125" style="2" customWidth="1"/>
    <col min="4" max="4" width="15.85546875" style="2" customWidth="1"/>
    <col min="5" max="5" width="13.7109375" style="3" customWidth="1"/>
    <col min="6" max="6" width="14.85546875" style="4" customWidth="1"/>
    <col min="7" max="7" width="21" style="4" customWidth="1"/>
    <col min="8" max="8" width="2" style="88" customWidth="1"/>
    <col min="9" max="9" width="16" style="4" customWidth="1"/>
    <col min="10" max="10" width="1.7109375" style="88" customWidth="1"/>
    <col min="11" max="11" width="2.85546875" style="4" customWidth="1"/>
    <col min="12" max="12" width="14.5703125" style="4" customWidth="1"/>
    <col min="13" max="13" width="14.28515625" style="54" customWidth="1"/>
    <col min="14" max="14" width="14.5703125" style="4" hidden="1" customWidth="1"/>
    <col min="15" max="224" width="11.5703125" style="4" customWidth="1"/>
    <col min="225" max="16384" width="12.5703125" style="5"/>
  </cols>
  <sheetData>
    <row r="1" spans="2:224" ht="43.5" customHeight="1" x14ac:dyDescent="0.3">
      <c r="B1" s="147" t="s">
        <v>50</v>
      </c>
      <c r="C1" s="147"/>
      <c r="D1" s="147"/>
      <c r="E1" s="147"/>
      <c r="F1" s="147"/>
      <c r="G1" s="147"/>
      <c r="N1" s="87"/>
    </row>
    <row r="2" spans="2:224" ht="17.25" thickBot="1" x14ac:dyDescent="0.35">
      <c r="B2" s="148"/>
      <c r="C2" s="148"/>
      <c r="D2" s="148"/>
      <c r="E2" s="148"/>
      <c r="F2" s="148"/>
      <c r="G2" s="148"/>
      <c r="N2" s="87" t="s">
        <v>33</v>
      </c>
    </row>
    <row r="3" spans="2:224" ht="15" customHeight="1" thickBot="1" x14ac:dyDescent="0.35">
      <c r="B3" s="148"/>
      <c r="C3" s="148"/>
      <c r="D3" s="148"/>
      <c r="E3" s="149"/>
      <c r="F3" s="150" t="str">
        <f>+CONCATENATE(N2,SUM(G10,G24,G38),N3)</f>
        <v>PLAZO: 14 MESES</v>
      </c>
      <c r="G3" s="151"/>
      <c r="I3" s="6"/>
      <c r="K3" s="6"/>
      <c r="M3" s="55"/>
      <c r="N3" s="87" t="s">
        <v>34</v>
      </c>
    </row>
    <row r="4" spans="2:224" ht="11.25" customHeight="1" x14ac:dyDescent="0.3">
      <c r="B4" s="7"/>
      <c r="C4" s="7"/>
      <c r="D4" s="7"/>
      <c r="E4" s="7"/>
      <c r="F4" s="8"/>
      <c r="G4" s="8"/>
    </row>
    <row r="5" spans="2:224" s="9" customFormat="1" ht="11.25" customHeight="1" x14ac:dyDescent="0.3">
      <c r="B5" s="152" t="s">
        <v>22</v>
      </c>
      <c r="C5" s="152"/>
      <c r="D5" s="152"/>
      <c r="E5" s="152"/>
      <c r="F5" s="152"/>
      <c r="G5" s="152"/>
      <c r="H5" s="88"/>
      <c r="I5" s="4"/>
      <c r="J5" s="88"/>
      <c r="K5" s="4"/>
      <c r="L5" s="4"/>
      <c r="M5" s="5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row>
    <row r="6" spans="2:224" s="9" customFormat="1" ht="14.25" customHeight="1" thickBot="1" x14ac:dyDescent="0.35">
      <c r="B6" s="10"/>
      <c r="C6" s="11"/>
      <c r="D6" s="11"/>
      <c r="E6" s="11"/>
      <c r="F6" s="11"/>
      <c r="G6" s="11"/>
      <c r="H6" s="88"/>
      <c r="I6" s="4"/>
      <c r="J6" s="88"/>
      <c r="K6" s="4"/>
      <c r="L6" s="4"/>
      <c r="M6" s="5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row>
    <row r="7" spans="2:224" s="9" customFormat="1" ht="16.5" customHeight="1" x14ac:dyDescent="0.3">
      <c r="B7" s="139" t="s">
        <v>0</v>
      </c>
      <c r="C7" s="141" t="s">
        <v>1</v>
      </c>
      <c r="D7" s="142"/>
      <c r="E7" s="81" t="s">
        <v>20</v>
      </c>
      <c r="F7" s="12" t="s">
        <v>2</v>
      </c>
      <c r="G7" s="13" t="s">
        <v>3</v>
      </c>
      <c r="H7" s="88"/>
      <c r="I7" s="4"/>
      <c r="J7" s="88"/>
      <c r="K7" s="4"/>
      <c r="L7" s="4"/>
      <c r="M7" s="5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row>
    <row r="8" spans="2:224" s="9" customFormat="1" ht="16.5" customHeight="1" x14ac:dyDescent="0.3">
      <c r="B8" s="140"/>
      <c r="C8" s="143"/>
      <c r="D8" s="144"/>
      <c r="E8" s="42" t="s">
        <v>21</v>
      </c>
      <c r="F8" s="14" t="s">
        <v>4</v>
      </c>
      <c r="G8" s="15" t="s">
        <v>5</v>
      </c>
      <c r="H8" s="88"/>
      <c r="I8" s="4"/>
      <c r="J8" s="88"/>
      <c r="K8" s="4"/>
      <c r="L8" s="4"/>
      <c r="M8" s="5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row>
    <row r="9" spans="2:224" s="9" customFormat="1" ht="17.25" customHeight="1" thickBot="1" x14ac:dyDescent="0.35">
      <c r="B9" s="43" t="s">
        <v>6</v>
      </c>
      <c r="C9" s="145"/>
      <c r="D9" s="146"/>
      <c r="E9" s="44" t="s">
        <v>7</v>
      </c>
      <c r="F9" s="16" t="s">
        <v>8</v>
      </c>
      <c r="G9" s="17" t="s">
        <v>28</v>
      </c>
      <c r="H9" s="88"/>
      <c r="I9" s="4"/>
      <c r="J9" s="88"/>
      <c r="K9" s="4"/>
      <c r="L9" s="4"/>
      <c r="M9" s="5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row>
    <row r="10" spans="2:224" s="9" customFormat="1" ht="18.75" customHeight="1" thickBot="1" x14ac:dyDescent="0.35">
      <c r="B10" s="120" t="s">
        <v>42</v>
      </c>
      <c r="C10" s="121"/>
      <c r="D10" s="121"/>
      <c r="E10" s="121"/>
      <c r="F10" s="121"/>
      <c r="G10" s="18">
        <v>0.5</v>
      </c>
      <c r="H10" s="88"/>
      <c r="I10" s="4"/>
      <c r="J10" s="88"/>
      <c r="K10" s="4"/>
      <c r="L10" s="4"/>
      <c r="M10" s="5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row>
    <row r="11" spans="2:224" s="9" customFormat="1" x14ac:dyDescent="0.3">
      <c r="B11" s="19"/>
      <c r="C11" s="118" t="s">
        <v>17</v>
      </c>
      <c r="D11" s="118"/>
      <c r="E11" s="118"/>
      <c r="F11" s="118"/>
      <c r="G11" s="119"/>
      <c r="H11" s="88"/>
      <c r="I11" s="4"/>
      <c r="J11" s="88"/>
      <c r="K11" s="4"/>
      <c r="L11" s="4"/>
      <c r="M11" s="5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row>
    <row r="12" spans="2:224" s="9" customFormat="1" x14ac:dyDescent="0.3">
      <c r="B12" s="20"/>
      <c r="C12" s="21" t="s">
        <v>9</v>
      </c>
      <c r="D12" s="21"/>
      <c r="E12" s="22"/>
      <c r="F12" s="22"/>
      <c r="G12" s="23"/>
      <c r="H12" s="88"/>
      <c r="I12" s="4"/>
      <c r="J12" s="88"/>
      <c r="K12" s="4"/>
      <c r="L12" s="4"/>
      <c r="M12" s="5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row>
    <row r="13" spans="2:224" s="9" customFormat="1" x14ac:dyDescent="0.3">
      <c r="B13" s="24">
        <v>1</v>
      </c>
      <c r="C13" s="25" t="s">
        <v>44</v>
      </c>
      <c r="D13" s="26"/>
      <c r="E13" s="91"/>
      <c r="F13" s="45">
        <v>0.25</v>
      </c>
      <c r="G13" s="28">
        <f t="shared" ref="G13:G20" si="0">+ROUND(B13*E13*F13*$G$10,0)</f>
        <v>0</v>
      </c>
      <c r="H13" s="88"/>
      <c r="I13" s="4"/>
      <c r="J13" s="88"/>
      <c r="K13" s="4"/>
      <c r="L13" s="4"/>
      <c r="M13" s="5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row>
    <row r="14" spans="2:224" s="9" customFormat="1" x14ac:dyDescent="0.3">
      <c r="B14" s="24">
        <v>1</v>
      </c>
      <c r="C14" s="25" t="s">
        <v>19</v>
      </c>
      <c r="D14" s="26"/>
      <c r="E14" s="92"/>
      <c r="F14" s="27">
        <v>0.25</v>
      </c>
      <c r="G14" s="28">
        <f t="shared" si="0"/>
        <v>0</v>
      </c>
      <c r="H14" s="88"/>
      <c r="I14" s="4"/>
      <c r="J14" s="88"/>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row>
    <row r="15" spans="2:224" s="9" customFormat="1" x14ac:dyDescent="0.3">
      <c r="B15" s="24">
        <v>1</v>
      </c>
      <c r="C15" s="25" t="s">
        <v>18</v>
      </c>
      <c r="D15" s="26"/>
      <c r="E15" s="92"/>
      <c r="F15" s="27">
        <v>0.25</v>
      </c>
      <c r="G15" s="28">
        <f t="shared" si="0"/>
        <v>0</v>
      </c>
      <c r="H15" s="88"/>
      <c r="I15" s="4"/>
      <c r="J15" s="88"/>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row>
    <row r="16" spans="2:224" s="9" customFormat="1" x14ac:dyDescent="0.3">
      <c r="B16" s="24">
        <v>1</v>
      </c>
      <c r="C16" s="25" t="s">
        <v>35</v>
      </c>
      <c r="D16" s="26"/>
      <c r="E16" s="92"/>
      <c r="F16" s="27">
        <v>0.5</v>
      </c>
      <c r="G16" s="28">
        <f t="shared" si="0"/>
        <v>0</v>
      </c>
      <c r="H16" s="88"/>
      <c r="I16" s="4"/>
      <c r="J16" s="88"/>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row>
    <row r="17" spans="2:224" s="9" customFormat="1" hidden="1" x14ac:dyDescent="0.3">
      <c r="B17" s="37"/>
      <c r="C17" s="25" t="s">
        <v>23</v>
      </c>
      <c r="D17" s="26"/>
      <c r="E17" s="92"/>
      <c r="F17" s="45"/>
      <c r="G17" s="28">
        <f t="shared" si="0"/>
        <v>0</v>
      </c>
      <c r="H17" s="88"/>
      <c r="I17" s="4"/>
      <c r="J17" s="88"/>
      <c r="K17" s="4"/>
      <c r="L17" s="4"/>
      <c r="M17" s="5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row>
    <row r="18" spans="2:224" s="9" customFormat="1" x14ac:dyDescent="0.3">
      <c r="B18" s="37">
        <v>1</v>
      </c>
      <c r="C18" s="25" t="s">
        <v>36</v>
      </c>
      <c r="D18" s="26"/>
      <c r="E18" s="92"/>
      <c r="F18" s="45">
        <v>0.2</v>
      </c>
      <c r="G18" s="28">
        <f t="shared" si="0"/>
        <v>0</v>
      </c>
      <c r="H18" s="88"/>
      <c r="I18" s="4"/>
      <c r="J18" s="88"/>
      <c r="K18" s="4"/>
      <c r="L18" s="4"/>
      <c r="M18" s="5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row>
    <row r="19" spans="2:224" s="9" customFormat="1" x14ac:dyDescent="0.3">
      <c r="B19" s="37">
        <v>1</v>
      </c>
      <c r="C19" s="25" t="s">
        <v>24</v>
      </c>
      <c r="D19" s="26"/>
      <c r="E19" s="92"/>
      <c r="F19" s="45">
        <v>0.2</v>
      </c>
      <c r="G19" s="28">
        <f t="shared" si="0"/>
        <v>0</v>
      </c>
      <c r="H19" s="88"/>
      <c r="I19" s="4"/>
      <c r="J19" s="88"/>
      <c r="K19" s="4"/>
      <c r="L19" s="4"/>
      <c r="M19" s="5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row>
    <row r="20" spans="2:224" s="9" customFormat="1" x14ac:dyDescent="0.3">
      <c r="B20" s="37">
        <v>1</v>
      </c>
      <c r="C20" s="25" t="s">
        <v>25</v>
      </c>
      <c r="D20" s="26"/>
      <c r="E20" s="92"/>
      <c r="F20" s="45">
        <v>0.5</v>
      </c>
      <c r="G20" s="28">
        <f t="shared" si="0"/>
        <v>0</v>
      </c>
      <c r="H20" s="88"/>
      <c r="I20" s="4"/>
      <c r="J20" s="88"/>
      <c r="K20" s="4"/>
      <c r="L20" s="4"/>
      <c r="M20" s="5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row>
    <row r="21" spans="2:224" s="9" customFormat="1" x14ac:dyDescent="0.3">
      <c r="B21" s="30"/>
      <c r="C21" s="122" t="s">
        <v>41</v>
      </c>
      <c r="D21" s="123"/>
      <c r="E21" s="123"/>
      <c r="F21" s="124"/>
      <c r="G21" s="31">
        <f>SUM(G12:G20)</f>
        <v>0</v>
      </c>
      <c r="H21" s="88"/>
      <c r="I21" s="4"/>
      <c r="J21" s="88"/>
      <c r="K21" s="36"/>
      <c r="L21" s="4"/>
      <c r="M21" s="5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row>
    <row r="22" spans="2:224" s="9" customFormat="1" x14ac:dyDescent="0.3">
      <c r="B22" s="32"/>
      <c r="C22" s="125" t="s">
        <v>29</v>
      </c>
      <c r="D22" s="126"/>
      <c r="E22" s="126"/>
      <c r="F22" s="127"/>
      <c r="G22" s="46"/>
      <c r="H22" s="88"/>
      <c r="I22" s="33"/>
      <c r="J22" s="88"/>
      <c r="K22" s="36"/>
      <c r="L22" s="4"/>
      <c r="M22" s="56"/>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row>
    <row r="23" spans="2:224" s="9" customFormat="1" ht="17.25" thickBot="1" x14ac:dyDescent="0.35">
      <c r="B23" s="34"/>
      <c r="C23" s="128" t="s">
        <v>30</v>
      </c>
      <c r="D23" s="129"/>
      <c r="E23" s="129"/>
      <c r="F23" s="130"/>
      <c r="G23" s="35">
        <f>ROUND(+G21*(G22),0)</f>
        <v>0</v>
      </c>
      <c r="H23" s="88"/>
      <c r="I23" s="36"/>
      <c r="J23" s="88"/>
      <c r="K23" s="36"/>
      <c r="L23" s="4"/>
      <c r="M23" s="57"/>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row>
    <row r="24" spans="2:224" s="9" customFormat="1" ht="15.75" customHeight="1" thickBot="1" x14ac:dyDescent="0.35">
      <c r="B24" s="120" t="s">
        <v>45</v>
      </c>
      <c r="C24" s="121"/>
      <c r="D24" s="121"/>
      <c r="E24" s="121"/>
      <c r="F24" s="121"/>
      <c r="G24" s="18">
        <v>12</v>
      </c>
      <c r="H24" s="88"/>
      <c r="I24" s="36"/>
      <c r="J24" s="88"/>
      <c r="K24" s="36"/>
      <c r="L24" s="4"/>
      <c r="M24" s="57"/>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row>
    <row r="25" spans="2:224" s="9" customFormat="1" x14ac:dyDescent="0.3">
      <c r="B25" s="19"/>
      <c r="C25" s="53" t="s">
        <v>17</v>
      </c>
      <c r="D25" s="53"/>
      <c r="E25" s="53"/>
      <c r="F25" s="53"/>
      <c r="G25" s="61"/>
      <c r="H25" s="88"/>
      <c r="I25" s="36"/>
      <c r="J25" s="88"/>
      <c r="K25" s="36"/>
      <c r="L25" s="4"/>
      <c r="M25" s="57"/>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row>
    <row r="26" spans="2:224" s="9" customFormat="1" x14ac:dyDescent="0.3">
      <c r="B26" s="20"/>
      <c r="C26" s="22" t="s">
        <v>43</v>
      </c>
      <c r="D26" s="22"/>
      <c r="E26" s="22"/>
      <c r="F26" s="22"/>
      <c r="G26" s="62"/>
      <c r="H26" s="88"/>
      <c r="I26" s="36"/>
      <c r="J26" s="88"/>
      <c r="K26" s="36"/>
      <c r="L26" s="4"/>
      <c r="M26" s="57"/>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row>
    <row r="27" spans="2:224" s="9" customFormat="1" x14ac:dyDescent="0.3">
      <c r="B27" s="37">
        <v>1</v>
      </c>
      <c r="C27" s="25" t="str">
        <f>+C13</f>
        <v>Director de Interventoria (Especialista Vias/Geotecnia)</v>
      </c>
      <c r="D27" s="26"/>
      <c r="E27" s="29">
        <f>+E13</f>
        <v>0</v>
      </c>
      <c r="F27" s="60">
        <v>0.25</v>
      </c>
      <c r="G27" s="28">
        <f t="shared" ref="G27:G34" si="1">+ROUND(B27*E27*F27*$G$24,0)</f>
        <v>0</v>
      </c>
      <c r="H27" s="88"/>
      <c r="I27" s="36"/>
      <c r="J27" s="88"/>
      <c r="K27" s="36"/>
      <c r="L27" s="41"/>
      <c r="M27" s="57"/>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row>
    <row r="28" spans="2:224" s="9" customFormat="1" x14ac:dyDescent="0.3">
      <c r="B28" s="37">
        <v>1</v>
      </c>
      <c r="C28" s="25" t="str">
        <f t="shared" ref="C28:C34" si="2">+C14</f>
        <v>Profesional Ambiental</v>
      </c>
      <c r="D28" s="26"/>
      <c r="E28" s="29">
        <f t="shared" ref="E28:E34" si="3">+E14</f>
        <v>0</v>
      </c>
      <c r="F28" s="60">
        <v>0.25</v>
      </c>
      <c r="G28" s="28">
        <f t="shared" si="1"/>
        <v>0</v>
      </c>
      <c r="H28" s="88"/>
      <c r="I28" s="36"/>
      <c r="J28" s="88"/>
      <c r="K28" s="36"/>
      <c r="L28" s="41"/>
      <c r="M28" s="57"/>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row>
    <row r="29" spans="2:224" s="9" customFormat="1" x14ac:dyDescent="0.3">
      <c r="B29" s="37">
        <v>1</v>
      </c>
      <c r="C29" s="25" t="str">
        <f t="shared" si="2"/>
        <v>Profesional Social</v>
      </c>
      <c r="D29" s="26"/>
      <c r="E29" s="29">
        <f t="shared" si="3"/>
        <v>0</v>
      </c>
      <c r="F29" s="60">
        <v>0.25</v>
      </c>
      <c r="G29" s="28">
        <f t="shared" si="1"/>
        <v>0</v>
      </c>
      <c r="H29" s="88"/>
      <c r="I29" s="36"/>
      <c r="J29" s="88"/>
      <c r="K29" s="36"/>
      <c r="L29" s="41"/>
      <c r="M29" s="57"/>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row>
    <row r="30" spans="2:224" s="9" customFormat="1" x14ac:dyDescent="0.3">
      <c r="B30" s="37">
        <v>1</v>
      </c>
      <c r="C30" s="25" t="str">
        <f t="shared" si="2"/>
        <v>Profesional Civil (Residente de Interventoria)</v>
      </c>
      <c r="D30" s="26"/>
      <c r="E30" s="29">
        <f t="shared" si="3"/>
        <v>0</v>
      </c>
      <c r="F30" s="60">
        <v>1</v>
      </c>
      <c r="G30" s="28">
        <f t="shared" si="1"/>
        <v>0</v>
      </c>
      <c r="H30" s="88"/>
      <c r="I30" s="36"/>
      <c r="J30" s="88"/>
      <c r="K30" s="36"/>
      <c r="L30" s="41"/>
      <c r="M30" s="57"/>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row>
    <row r="31" spans="2:224" s="9" customFormat="1" x14ac:dyDescent="0.3">
      <c r="B31" s="37">
        <v>1</v>
      </c>
      <c r="C31" s="25" t="str">
        <f t="shared" si="2"/>
        <v>Profesional HSE</v>
      </c>
      <c r="D31" s="26"/>
      <c r="E31" s="29">
        <f t="shared" si="3"/>
        <v>0</v>
      </c>
      <c r="F31" s="60">
        <v>1</v>
      </c>
      <c r="G31" s="28">
        <f t="shared" si="1"/>
        <v>0</v>
      </c>
      <c r="H31" s="88"/>
      <c r="I31" s="36"/>
      <c r="J31" s="88"/>
      <c r="K31" s="36"/>
      <c r="L31" s="41"/>
      <c r="M31" s="57"/>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row>
    <row r="32" spans="2:224" s="9" customFormat="1" x14ac:dyDescent="0.3">
      <c r="B32" s="37">
        <v>1</v>
      </c>
      <c r="C32" s="25" t="str">
        <f t="shared" si="2"/>
        <v>Topografo</v>
      </c>
      <c r="D32" s="26"/>
      <c r="E32" s="29">
        <f t="shared" si="3"/>
        <v>0</v>
      </c>
      <c r="F32" s="60">
        <v>1</v>
      </c>
      <c r="G32" s="28">
        <f t="shared" si="1"/>
        <v>0</v>
      </c>
      <c r="H32" s="88"/>
      <c r="I32" s="36"/>
      <c r="J32" s="88"/>
      <c r="K32" s="36"/>
      <c r="L32" s="41"/>
      <c r="M32" s="57"/>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row>
    <row r="33" spans="2:224" s="9" customFormat="1" x14ac:dyDescent="0.3">
      <c r="B33" s="37">
        <v>1</v>
      </c>
      <c r="C33" s="25" t="str">
        <f t="shared" si="2"/>
        <v>Cadenero</v>
      </c>
      <c r="D33" s="26"/>
      <c r="E33" s="29">
        <f t="shared" si="3"/>
        <v>0</v>
      </c>
      <c r="F33" s="60">
        <v>1</v>
      </c>
      <c r="G33" s="28">
        <f t="shared" si="1"/>
        <v>0</v>
      </c>
      <c r="H33" s="88"/>
      <c r="I33" s="36"/>
      <c r="J33" s="88"/>
      <c r="K33" s="36"/>
      <c r="L33" s="41"/>
      <c r="M33" s="57"/>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row>
    <row r="34" spans="2:224" s="9" customFormat="1" x14ac:dyDescent="0.3">
      <c r="B34" s="37">
        <v>1</v>
      </c>
      <c r="C34" s="25" t="str">
        <f t="shared" si="2"/>
        <v>Profesional Control Documental</v>
      </c>
      <c r="D34" s="26"/>
      <c r="E34" s="29">
        <f t="shared" si="3"/>
        <v>0</v>
      </c>
      <c r="F34" s="60">
        <v>0.5</v>
      </c>
      <c r="G34" s="28">
        <f t="shared" si="1"/>
        <v>0</v>
      </c>
      <c r="H34" s="88"/>
      <c r="I34" s="36"/>
      <c r="J34" s="88"/>
      <c r="K34" s="36"/>
      <c r="L34" s="41"/>
      <c r="M34" s="57"/>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row>
    <row r="35" spans="2:224" s="9" customFormat="1" x14ac:dyDescent="0.3">
      <c r="B35" s="30"/>
      <c r="C35" s="122" t="s">
        <v>41</v>
      </c>
      <c r="D35" s="123"/>
      <c r="E35" s="123"/>
      <c r="F35" s="124"/>
      <c r="G35" s="31">
        <f>SUM(G27:G34)</f>
        <v>0</v>
      </c>
      <c r="H35" s="88"/>
      <c r="I35" s="36"/>
      <c r="J35" s="88"/>
      <c r="K35" s="36"/>
      <c r="L35" s="38"/>
      <c r="M35" s="57"/>
      <c r="N35" s="50"/>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row>
    <row r="36" spans="2:224" s="9" customFormat="1" x14ac:dyDescent="0.3">
      <c r="B36" s="32"/>
      <c r="C36" s="125" t="s">
        <v>29</v>
      </c>
      <c r="D36" s="126"/>
      <c r="E36" s="126"/>
      <c r="F36" s="127"/>
      <c r="G36" s="47">
        <f>+G22</f>
        <v>0</v>
      </c>
      <c r="H36" s="88"/>
      <c r="I36" s="33"/>
      <c r="J36" s="88"/>
      <c r="K36" s="36"/>
      <c r="L36" s="4"/>
      <c r="M36" s="5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row>
    <row r="37" spans="2:224" s="9" customFormat="1" ht="17.25" thickBot="1" x14ac:dyDescent="0.35">
      <c r="B37" s="34"/>
      <c r="C37" s="128" t="s">
        <v>31</v>
      </c>
      <c r="D37" s="129"/>
      <c r="E37" s="129"/>
      <c r="F37" s="130"/>
      <c r="G37" s="35">
        <f>ROUND(+G35*(G36),0)</f>
        <v>0</v>
      </c>
      <c r="H37" s="88"/>
      <c r="I37" s="36"/>
      <c r="J37" s="88"/>
      <c r="K37" s="36"/>
      <c r="L37" s="4"/>
      <c r="M37" s="5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row>
    <row r="38" spans="2:224" s="9" customFormat="1" ht="12" customHeight="1" thickBot="1" x14ac:dyDescent="0.35">
      <c r="B38" s="120" t="s">
        <v>26</v>
      </c>
      <c r="C38" s="121"/>
      <c r="D38" s="121"/>
      <c r="E38" s="121"/>
      <c r="F38" s="121"/>
      <c r="G38" s="18">
        <v>1.5</v>
      </c>
      <c r="H38" s="88"/>
      <c r="I38" s="36"/>
      <c r="J38" s="88"/>
      <c r="K38" s="36"/>
      <c r="L38" s="4"/>
      <c r="M38" s="57"/>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row>
    <row r="39" spans="2:224" s="9" customFormat="1" x14ac:dyDescent="0.3">
      <c r="B39" s="19"/>
      <c r="C39" s="118" t="s">
        <v>17</v>
      </c>
      <c r="D39" s="118"/>
      <c r="E39" s="118"/>
      <c r="F39" s="118"/>
      <c r="G39" s="119"/>
      <c r="H39" s="88"/>
      <c r="I39" s="36"/>
      <c r="J39" s="88"/>
      <c r="K39" s="36"/>
      <c r="L39" s="4"/>
      <c r="M39" s="57"/>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row>
    <row r="40" spans="2:224" s="9" customFormat="1" x14ac:dyDescent="0.3">
      <c r="B40" s="20"/>
      <c r="C40" s="22" t="s">
        <v>9</v>
      </c>
      <c r="D40" s="22"/>
      <c r="E40" s="22"/>
      <c r="F40" s="22"/>
      <c r="G40" s="23"/>
      <c r="H40" s="88"/>
      <c r="I40" s="36"/>
      <c r="J40" s="88"/>
      <c r="K40" s="33"/>
      <c r="L40" s="4"/>
      <c r="M40" s="57"/>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row>
    <row r="41" spans="2:224" s="9" customFormat="1" x14ac:dyDescent="0.3">
      <c r="B41" s="37">
        <v>1</v>
      </c>
      <c r="C41" s="25" t="str">
        <f>+C27</f>
        <v>Director de Interventoria (Especialista Vias/Geotecnia)</v>
      </c>
      <c r="D41" s="26"/>
      <c r="E41" s="29">
        <f>+E27</f>
        <v>0</v>
      </c>
      <c r="F41" s="45">
        <v>0.25</v>
      </c>
      <c r="G41" s="28">
        <f>+ROUND(B41*E41*F41*$G$38,0)</f>
        <v>0</v>
      </c>
      <c r="H41" s="88"/>
      <c r="I41" s="36"/>
      <c r="J41" s="88"/>
      <c r="K41" s="36"/>
      <c r="L41" s="4"/>
      <c r="M41" s="57"/>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row>
    <row r="42" spans="2:224" s="9" customFormat="1" x14ac:dyDescent="0.3">
      <c r="B42" s="37">
        <v>1</v>
      </c>
      <c r="C42" s="25" t="str">
        <f t="shared" ref="C42:C48" si="4">+C28</f>
        <v>Profesional Ambiental</v>
      </c>
      <c r="D42" s="26"/>
      <c r="E42" s="29">
        <f t="shared" ref="E42:E48" si="5">+E28</f>
        <v>0</v>
      </c>
      <c r="F42" s="45">
        <v>0.25</v>
      </c>
      <c r="G42" s="28">
        <f t="shared" ref="G42:G44" si="6">+ROUND(B42*E42*F42*$G$38,0)</f>
        <v>0</v>
      </c>
      <c r="H42" s="88"/>
      <c r="I42" s="36"/>
      <c r="J42" s="88"/>
      <c r="K42" s="36"/>
      <c r="L42" s="4"/>
      <c r="M42" s="57"/>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row>
    <row r="43" spans="2:224" s="9" customFormat="1" x14ac:dyDescent="0.3">
      <c r="B43" s="37">
        <v>1</v>
      </c>
      <c r="C43" s="25" t="str">
        <f t="shared" si="4"/>
        <v>Profesional Social</v>
      </c>
      <c r="D43" s="26"/>
      <c r="E43" s="29">
        <f t="shared" si="5"/>
        <v>0</v>
      </c>
      <c r="F43" s="45">
        <v>0.25</v>
      </c>
      <c r="G43" s="28">
        <f t="shared" si="6"/>
        <v>0</v>
      </c>
      <c r="H43" s="88"/>
      <c r="I43" s="36"/>
      <c r="J43" s="88"/>
      <c r="K43" s="36"/>
      <c r="L43" s="4"/>
      <c r="M43" s="57"/>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row>
    <row r="44" spans="2:224" s="9" customFormat="1" x14ac:dyDescent="0.3">
      <c r="B44" s="37">
        <v>1</v>
      </c>
      <c r="C44" s="25" t="str">
        <f t="shared" si="4"/>
        <v>Profesional Civil (Residente de Interventoria)</v>
      </c>
      <c r="D44" s="26"/>
      <c r="E44" s="29">
        <f t="shared" si="5"/>
        <v>0</v>
      </c>
      <c r="F44" s="45">
        <v>0.5</v>
      </c>
      <c r="G44" s="28">
        <f t="shared" si="6"/>
        <v>0</v>
      </c>
      <c r="H44" s="88"/>
      <c r="I44" s="36"/>
      <c r="J44" s="88"/>
      <c r="K44" s="36"/>
      <c r="L44" s="4"/>
      <c r="M44" s="57"/>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row>
    <row r="45" spans="2:224" s="9" customFormat="1" hidden="1" x14ac:dyDescent="0.3">
      <c r="B45" s="37"/>
      <c r="C45" s="25" t="str">
        <f t="shared" si="4"/>
        <v>Profesional HSE</v>
      </c>
      <c r="D45" s="26"/>
      <c r="E45" s="29">
        <f t="shared" si="5"/>
        <v>0</v>
      </c>
      <c r="F45" s="45"/>
      <c r="G45" s="28">
        <f>+ROUND(B45*E45*F45*$G$38,0)</f>
        <v>0</v>
      </c>
      <c r="H45" s="88"/>
      <c r="I45" s="36"/>
      <c r="J45" s="88"/>
      <c r="K45" s="36"/>
      <c r="L45" s="4"/>
      <c r="M45" s="57"/>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row>
    <row r="46" spans="2:224" s="9" customFormat="1" x14ac:dyDescent="0.3">
      <c r="B46" s="37">
        <v>1</v>
      </c>
      <c r="C46" s="25" t="str">
        <f t="shared" si="4"/>
        <v>Topografo</v>
      </c>
      <c r="D46" s="26"/>
      <c r="E46" s="29">
        <f t="shared" si="5"/>
        <v>0</v>
      </c>
      <c r="F46" s="45">
        <v>0.2</v>
      </c>
      <c r="G46" s="28">
        <f>+ROUND(B46*E46*F46*$G$38,0)</f>
        <v>0</v>
      </c>
      <c r="H46" s="88"/>
      <c r="I46" s="36"/>
      <c r="J46" s="88"/>
      <c r="K46" s="36"/>
      <c r="L46" s="4"/>
      <c r="M46" s="57"/>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row>
    <row r="47" spans="2:224" s="9" customFormat="1" x14ac:dyDescent="0.3">
      <c r="B47" s="37">
        <v>1</v>
      </c>
      <c r="C47" s="25" t="str">
        <f t="shared" si="4"/>
        <v>Cadenero</v>
      </c>
      <c r="D47" s="26"/>
      <c r="E47" s="29">
        <f t="shared" si="5"/>
        <v>0</v>
      </c>
      <c r="F47" s="45">
        <v>0.2</v>
      </c>
      <c r="G47" s="28">
        <f>+ROUND(B47*E47*F47*$G$38,0)</f>
        <v>0</v>
      </c>
      <c r="H47" s="88"/>
      <c r="I47" s="36"/>
      <c r="J47" s="88"/>
      <c r="K47" s="4"/>
      <c r="L47" s="4"/>
      <c r="M47" s="5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row>
    <row r="48" spans="2:224" s="9" customFormat="1" x14ac:dyDescent="0.3">
      <c r="B48" s="37">
        <v>1</v>
      </c>
      <c r="C48" s="25" t="str">
        <f t="shared" si="4"/>
        <v>Profesional Control Documental</v>
      </c>
      <c r="D48" s="26"/>
      <c r="E48" s="29">
        <f t="shared" si="5"/>
        <v>0</v>
      </c>
      <c r="F48" s="45">
        <v>0.5</v>
      </c>
      <c r="G48" s="28">
        <f>+ROUND(B48*E48*F48*$G$38,0)</f>
        <v>0</v>
      </c>
      <c r="H48" s="88"/>
      <c r="I48" s="36"/>
      <c r="J48" s="88"/>
      <c r="K48" s="4"/>
      <c r="L48" s="4"/>
      <c r="M48" s="57"/>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row>
    <row r="49" spans="2:224" s="9" customFormat="1" x14ac:dyDescent="0.3">
      <c r="B49" s="30"/>
      <c r="C49" s="122" t="s">
        <v>41</v>
      </c>
      <c r="D49" s="123"/>
      <c r="E49" s="123"/>
      <c r="F49" s="124"/>
      <c r="G49" s="31">
        <f>SUM(G41:G48)</f>
        <v>0</v>
      </c>
      <c r="H49" s="88"/>
      <c r="I49" s="36"/>
      <c r="J49" s="88"/>
      <c r="K49" s="41"/>
      <c r="L49" s="4"/>
      <c r="M49" s="57"/>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row>
    <row r="50" spans="2:224" s="9" customFormat="1" x14ac:dyDescent="0.3">
      <c r="B50" s="32"/>
      <c r="C50" s="125" t="s">
        <v>29</v>
      </c>
      <c r="D50" s="126"/>
      <c r="E50" s="126"/>
      <c r="F50" s="127"/>
      <c r="G50" s="47">
        <f>+G36</f>
        <v>0</v>
      </c>
      <c r="H50" s="88"/>
      <c r="I50" s="33"/>
      <c r="J50" s="88"/>
      <c r="K50" s="4"/>
      <c r="L50" s="4"/>
      <c r="M50" s="56"/>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row>
    <row r="51" spans="2:224" s="9" customFormat="1" ht="17.25" thickBot="1" x14ac:dyDescent="0.35">
      <c r="B51" s="34"/>
      <c r="C51" s="128" t="s">
        <v>32</v>
      </c>
      <c r="D51" s="129"/>
      <c r="E51" s="129"/>
      <c r="F51" s="130"/>
      <c r="G51" s="35">
        <f>ROUND(+G49*(G50),0)</f>
        <v>0</v>
      </c>
      <c r="H51" s="88"/>
      <c r="I51" s="36"/>
      <c r="J51" s="88"/>
      <c r="K51" s="4"/>
      <c r="L51" s="4"/>
      <c r="M51" s="57"/>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row>
    <row r="52" spans="2:224" s="9" customFormat="1" x14ac:dyDescent="0.3">
      <c r="B52" s="131" t="s">
        <v>27</v>
      </c>
      <c r="C52" s="132"/>
      <c r="D52" s="132"/>
      <c r="E52" s="132"/>
      <c r="F52" s="133"/>
      <c r="G52" s="137">
        <f>+G51+G37+G23</f>
        <v>0</v>
      </c>
      <c r="H52" s="88"/>
      <c r="I52" s="36"/>
      <c r="J52" s="88"/>
      <c r="K52" s="4"/>
      <c r="L52" s="4"/>
      <c r="M52" s="57"/>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row>
    <row r="53" spans="2:224" s="9" customFormat="1" ht="16.5" customHeight="1" thickBot="1" x14ac:dyDescent="0.35">
      <c r="B53" s="134"/>
      <c r="C53" s="135"/>
      <c r="D53" s="135"/>
      <c r="E53" s="135"/>
      <c r="F53" s="136"/>
      <c r="G53" s="138"/>
      <c r="H53" s="88"/>
      <c r="I53" s="36"/>
      <c r="J53" s="88"/>
      <c r="K53" s="4"/>
      <c r="L53" s="4"/>
      <c r="M53" s="57"/>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row>
    <row r="54" spans="2:224" s="9" customFormat="1" x14ac:dyDescent="0.3">
      <c r="B54" s="112" t="s">
        <v>0</v>
      </c>
      <c r="C54" s="114" t="s">
        <v>10</v>
      </c>
      <c r="D54" s="116" t="s">
        <v>11</v>
      </c>
      <c r="E54" s="95" t="s">
        <v>13</v>
      </c>
      <c r="F54" s="80" t="s">
        <v>12</v>
      </c>
      <c r="G54" s="63" t="s">
        <v>3</v>
      </c>
      <c r="H54" s="88"/>
      <c r="I54" s="4"/>
      <c r="J54" s="4"/>
      <c r="K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row>
    <row r="55" spans="2:224" s="9" customFormat="1" x14ac:dyDescent="0.3">
      <c r="B55" s="113"/>
      <c r="C55" s="114"/>
      <c r="D55" s="116"/>
      <c r="E55" s="96"/>
      <c r="F55" s="14" t="s">
        <v>14</v>
      </c>
      <c r="G55" s="15" t="s">
        <v>5</v>
      </c>
      <c r="H55" s="88"/>
      <c r="I55" s="4"/>
      <c r="J55" s="4"/>
      <c r="K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row>
    <row r="56" spans="2:224" s="9" customFormat="1" ht="17.25" thickBot="1" x14ac:dyDescent="0.35">
      <c r="B56" s="64" t="s">
        <v>51</v>
      </c>
      <c r="C56" s="115"/>
      <c r="D56" s="117"/>
      <c r="E56" s="16" t="s">
        <v>52</v>
      </c>
      <c r="F56" s="16" t="s">
        <v>53</v>
      </c>
      <c r="G56" s="17" t="s">
        <v>54</v>
      </c>
      <c r="H56" s="88"/>
      <c r="I56" s="82"/>
      <c r="J56" s="82"/>
      <c r="K56" s="82"/>
      <c r="L56" s="82"/>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row>
    <row r="57" spans="2:224" s="9" customFormat="1" ht="21" customHeight="1" x14ac:dyDescent="0.3">
      <c r="B57" s="72"/>
      <c r="C57" s="73" t="s">
        <v>15</v>
      </c>
      <c r="D57" s="73"/>
      <c r="E57" s="73"/>
      <c r="F57" s="73"/>
      <c r="G57" s="74"/>
      <c r="H57" s="88"/>
      <c r="I57" s="89" t="s">
        <v>55</v>
      </c>
      <c r="J57" s="83" t="s">
        <v>56</v>
      </c>
      <c r="K57" s="82"/>
      <c r="L57" s="82"/>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row>
    <row r="58" spans="2:224" s="9" customFormat="1" ht="22.5" x14ac:dyDescent="0.3">
      <c r="B58" s="65">
        <v>1</v>
      </c>
      <c r="C58" s="66" t="s">
        <v>57</v>
      </c>
      <c r="D58" s="67" t="s">
        <v>58</v>
      </c>
      <c r="E58" s="78">
        <f>+G24</f>
        <v>12</v>
      </c>
      <c r="F58" s="93"/>
      <c r="G58" s="68">
        <f>ROUND(F58*E58*B58,0)</f>
        <v>0</v>
      </c>
      <c r="H58" s="88"/>
      <c r="I58" s="82"/>
      <c r="J58" s="82"/>
      <c r="K58" s="82"/>
      <c r="L58" s="82"/>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row>
    <row r="59" spans="2:224" s="9" customFormat="1" x14ac:dyDescent="0.3">
      <c r="B59" s="37">
        <v>1</v>
      </c>
      <c r="C59" s="66" t="s">
        <v>59</v>
      </c>
      <c r="D59" s="67" t="s">
        <v>58</v>
      </c>
      <c r="E59" s="78">
        <f>+E58</f>
        <v>12</v>
      </c>
      <c r="F59" s="93"/>
      <c r="G59" s="68">
        <f t="shared" ref="G59:G60" si="7">ROUND(F59*E59*B59,0)</f>
        <v>0</v>
      </c>
      <c r="H59" s="88"/>
      <c r="I59" s="82"/>
      <c r="J59" s="82"/>
      <c r="K59" s="82"/>
      <c r="L59" s="82"/>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row>
    <row r="60" spans="2:224" s="9" customFormat="1" ht="17.25" thickBot="1" x14ac:dyDescent="0.35">
      <c r="B60" s="75">
        <v>1</v>
      </c>
      <c r="C60" s="76" t="s">
        <v>62</v>
      </c>
      <c r="D60" s="77" t="s">
        <v>63</v>
      </c>
      <c r="E60" s="79">
        <v>1</v>
      </c>
      <c r="F60" s="94"/>
      <c r="G60" s="69">
        <f t="shared" si="7"/>
        <v>0</v>
      </c>
      <c r="H60" s="88"/>
      <c r="I60" s="82"/>
      <c r="J60" s="82"/>
      <c r="K60" s="82"/>
      <c r="L60" s="82"/>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row>
    <row r="61" spans="2:224" s="9" customFormat="1" x14ac:dyDescent="0.3">
      <c r="B61" s="70"/>
      <c r="C61" s="97" t="s">
        <v>60</v>
      </c>
      <c r="D61" s="97"/>
      <c r="E61" s="97"/>
      <c r="F61" s="97"/>
      <c r="G61" s="71">
        <f>SUM(G57:G60)</f>
        <v>0</v>
      </c>
      <c r="H61" s="88"/>
      <c r="I61" s="82"/>
      <c r="J61" s="82"/>
      <c r="K61" s="82"/>
      <c r="L61" s="82"/>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row>
    <row r="62" spans="2:224" s="9" customFormat="1" x14ac:dyDescent="0.3">
      <c r="B62" s="39"/>
      <c r="C62" s="107" t="s">
        <v>61</v>
      </c>
      <c r="D62" s="107"/>
      <c r="E62" s="107"/>
      <c r="F62" s="107"/>
      <c r="G62" s="48">
        <f>+G52+G61</f>
        <v>0</v>
      </c>
      <c r="H62" s="88"/>
      <c r="I62" s="90"/>
      <c r="J62" s="90"/>
      <c r="K62" s="82"/>
      <c r="L62" s="90"/>
      <c r="M62" s="5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row>
    <row r="63" spans="2:224" s="9" customFormat="1" x14ac:dyDescent="0.3">
      <c r="B63" s="39"/>
      <c r="C63" s="107" t="s">
        <v>48</v>
      </c>
      <c r="D63" s="107"/>
      <c r="E63" s="107"/>
      <c r="F63" s="107"/>
      <c r="G63" s="48">
        <f>+ROUND(G62*0.19,0)</f>
        <v>0</v>
      </c>
      <c r="H63" s="88"/>
      <c r="I63" s="90"/>
      <c r="J63" s="90"/>
      <c r="K63" s="82"/>
      <c r="L63" s="82"/>
      <c r="M63" s="58"/>
      <c r="N63" s="51">
        <f>+(135000)*1.025</f>
        <v>138375</v>
      </c>
      <c r="O63" s="52" t="e">
        <f>+SUM(B13:B20)*G10+SUM(#REF!)*G24+SUM(B41:B48)*G38</f>
        <v>#REF!</v>
      </c>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row>
    <row r="64" spans="2:224" s="9" customFormat="1" ht="17.25" thickBot="1" x14ac:dyDescent="0.35">
      <c r="B64" s="40"/>
      <c r="C64" s="108" t="s">
        <v>49</v>
      </c>
      <c r="D64" s="108"/>
      <c r="E64" s="108"/>
      <c r="F64" s="108"/>
      <c r="G64" s="49">
        <f>+G63+G62</f>
        <v>0</v>
      </c>
      <c r="H64" s="88"/>
      <c r="I64" s="90">
        <v>445689322</v>
      </c>
      <c r="J64" s="90"/>
      <c r="K64" s="82"/>
      <c r="L64" s="84"/>
      <c r="M64" s="59"/>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row>
    <row r="65" spans="2:224" s="9" customFormat="1" x14ac:dyDescent="0.3">
      <c r="B65" s="109" t="s">
        <v>16</v>
      </c>
      <c r="C65" s="110"/>
      <c r="D65" s="110"/>
      <c r="E65" s="110"/>
      <c r="F65" s="110"/>
      <c r="G65" s="111"/>
      <c r="H65" s="88"/>
      <c r="I65" s="82"/>
      <c r="J65" s="90"/>
      <c r="K65" s="82"/>
      <c r="L65" s="85"/>
      <c r="M65" s="59"/>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row>
    <row r="66" spans="2:224" ht="36.75" customHeight="1" x14ac:dyDescent="0.3">
      <c r="B66" s="98" t="s">
        <v>37</v>
      </c>
      <c r="C66" s="99"/>
      <c r="D66" s="99"/>
      <c r="E66" s="99"/>
      <c r="F66" s="99"/>
      <c r="G66" s="100"/>
      <c r="I66" s="82"/>
      <c r="J66" s="90"/>
      <c r="K66" s="82"/>
      <c r="L66" s="82"/>
    </row>
    <row r="67" spans="2:224" s="9" customFormat="1" ht="21" customHeight="1" x14ac:dyDescent="0.3">
      <c r="B67" s="104" t="s">
        <v>64</v>
      </c>
      <c r="C67" s="105"/>
      <c r="D67" s="105"/>
      <c r="E67" s="105"/>
      <c r="F67" s="105"/>
      <c r="G67" s="106"/>
      <c r="H67" s="88"/>
      <c r="I67" s="86"/>
      <c r="J67" s="90"/>
      <c r="K67" s="82"/>
      <c r="L67" s="82"/>
      <c r="M67" s="5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row>
    <row r="68" spans="2:224" s="9" customFormat="1" ht="21" customHeight="1" x14ac:dyDescent="0.3">
      <c r="B68" s="98" t="s">
        <v>38</v>
      </c>
      <c r="C68" s="99"/>
      <c r="D68" s="99"/>
      <c r="E68" s="99"/>
      <c r="F68" s="99"/>
      <c r="G68" s="100"/>
      <c r="H68" s="88"/>
      <c r="I68" s="41"/>
      <c r="J68" s="88"/>
      <c r="K68" s="4"/>
      <c r="L68" s="4"/>
      <c r="M68" s="5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row>
    <row r="69" spans="2:224" s="9" customFormat="1" ht="26.25" customHeight="1" x14ac:dyDescent="0.3">
      <c r="B69" s="104" t="s">
        <v>65</v>
      </c>
      <c r="C69" s="105"/>
      <c r="D69" s="105"/>
      <c r="E69" s="105"/>
      <c r="F69" s="105"/>
      <c r="G69" s="106"/>
      <c r="H69" s="88"/>
      <c r="I69" s="41"/>
      <c r="J69" s="88"/>
      <c r="K69" s="4"/>
      <c r="L69" s="4"/>
      <c r="M69" s="5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row>
    <row r="70" spans="2:224" s="9" customFormat="1" ht="24" customHeight="1" x14ac:dyDescent="0.3">
      <c r="B70" s="104" t="s">
        <v>66</v>
      </c>
      <c r="C70" s="105"/>
      <c r="D70" s="105"/>
      <c r="E70" s="105"/>
      <c r="F70" s="105"/>
      <c r="G70" s="106"/>
      <c r="H70" s="88"/>
      <c r="I70" s="41"/>
      <c r="J70" s="88"/>
      <c r="K70" s="4"/>
      <c r="L70" s="4"/>
      <c r="M70" s="5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row>
    <row r="71" spans="2:224" s="9" customFormat="1" ht="24" customHeight="1" x14ac:dyDescent="0.3">
      <c r="B71" s="98" t="s">
        <v>39</v>
      </c>
      <c r="C71" s="99"/>
      <c r="D71" s="99"/>
      <c r="E71" s="99"/>
      <c r="F71" s="99"/>
      <c r="G71" s="100"/>
      <c r="H71" s="88"/>
      <c r="I71" s="41"/>
      <c r="J71" s="88"/>
      <c r="K71" s="4"/>
      <c r="L71" s="4"/>
      <c r="M71" s="5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row>
    <row r="72" spans="2:224" s="1" customFormat="1" ht="21" customHeight="1" x14ac:dyDescent="0.3">
      <c r="B72" s="98" t="s">
        <v>40</v>
      </c>
      <c r="C72" s="99"/>
      <c r="D72" s="99"/>
      <c r="E72" s="99"/>
      <c r="F72" s="99"/>
      <c r="G72" s="100"/>
      <c r="H72" s="88"/>
      <c r="I72" s="4"/>
      <c r="J72" s="88"/>
      <c r="K72" s="4"/>
      <c r="L72" s="4"/>
      <c r="M72" s="5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row>
    <row r="73" spans="2:224" s="1" customFormat="1" ht="45" customHeight="1" x14ac:dyDescent="0.3">
      <c r="B73" s="98" t="s">
        <v>67</v>
      </c>
      <c r="C73" s="99"/>
      <c r="D73" s="99"/>
      <c r="E73" s="99"/>
      <c r="F73" s="99"/>
      <c r="G73" s="100"/>
      <c r="H73" s="88"/>
      <c r="I73" s="4"/>
      <c r="J73" s="88"/>
      <c r="K73" s="4"/>
      <c r="L73" s="4"/>
      <c r="M73" s="5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row>
    <row r="74" spans="2:224" ht="21" customHeight="1" x14ac:dyDescent="0.3">
      <c r="B74" s="98" t="s">
        <v>47</v>
      </c>
      <c r="C74" s="99"/>
      <c r="D74" s="99"/>
      <c r="E74" s="99"/>
      <c r="F74" s="99"/>
      <c r="G74" s="100"/>
    </row>
    <row r="75" spans="2:224" ht="21" customHeight="1" thickBot="1" x14ac:dyDescent="0.35">
      <c r="B75" s="101" t="s">
        <v>46</v>
      </c>
      <c r="C75" s="102"/>
      <c r="D75" s="102"/>
      <c r="E75" s="102"/>
      <c r="F75" s="102"/>
      <c r="G75" s="103"/>
    </row>
  </sheetData>
  <sheetProtection algorithmName="SHA-512" hashValue="tYlDCr09T2Twnp5XP1SNFdi7muJo/GH8WKigPS5QerMwKj9s4Wzcg3L48izW4jytalB0/TmJPgBGARq5i+/57A==" saltValue="lAVUxjKd8ZxqM3ffMo1qhA==" spinCount="100000" sheet="1" objects="1" scenarios="1"/>
  <protectedRanges>
    <protectedRange algorithmName="SHA-512" hashValue="5FRjzaT2qtW3cJw/2GBhwl+sKcO6DvtiZS0H1cMHWD6dxtiUh/5vrGC35H9ELlkJCnvWJ4qU1al6UViGsCbreQ==" saltValue="aTXStziJ+xzLQmDcmK0LcA==" spinCount="100000" sqref="H68" name="ETAPA 3" securityDescriptor="O:WDG:WDD:(A;;CC;;;BU)"/>
    <protectedRange algorithmName="SHA-512" hashValue="OHjc/erdaQN536AqkMXeXgAEGFYRArf8le9gIhDVmt47NOSTWs17e9evc+sYv3EvnSMXXscupQzFsJuVPE1srA==" saltValue="hNg0aQYtCIo7UqKKsKkGXg==" spinCount="100000" sqref="H27:H30" name="ETAPA 1" securityDescriptor="O:WDG:WDD:(A;;CC;;;BU)"/>
  </protectedRanges>
  <mergeCells count="42">
    <mergeCell ref="B1:G1"/>
    <mergeCell ref="B2:G2"/>
    <mergeCell ref="B3:E3"/>
    <mergeCell ref="F3:G3"/>
    <mergeCell ref="B5:G5"/>
    <mergeCell ref="B7:B8"/>
    <mergeCell ref="C7:D9"/>
    <mergeCell ref="B24:F24"/>
    <mergeCell ref="C35:F35"/>
    <mergeCell ref="C36:F36"/>
    <mergeCell ref="B54:B55"/>
    <mergeCell ref="C54:C56"/>
    <mergeCell ref="D54:D56"/>
    <mergeCell ref="C39:G39"/>
    <mergeCell ref="B10:F10"/>
    <mergeCell ref="C11:G11"/>
    <mergeCell ref="C21:F21"/>
    <mergeCell ref="C22:F22"/>
    <mergeCell ref="C23:F23"/>
    <mergeCell ref="C37:F37"/>
    <mergeCell ref="B38:F38"/>
    <mergeCell ref="C49:F49"/>
    <mergeCell ref="C50:F50"/>
    <mergeCell ref="C51:F51"/>
    <mergeCell ref="B52:F53"/>
    <mergeCell ref="G52:G53"/>
    <mergeCell ref="E54:E55"/>
    <mergeCell ref="C61:F61"/>
    <mergeCell ref="B74:G74"/>
    <mergeCell ref="B75:G75"/>
    <mergeCell ref="B68:G68"/>
    <mergeCell ref="B69:G69"/>
    <mergeCell ref="B70:G70"/>
    <mergeCell ref="B71:G71"/>
    <mergeCell ref="B72:G72"/>
    <mergeCell ref="B73:G73"/>
    <mergeCell ref="B67:G67"/>
    <mergeCell ref="C62:F62"/>
    <mergeCell ref="C63:F63"/>
    <mergeCell ref="C64:F64"/>
    <mergeCell ref="B65:G65"/>
    <mergeCell ref="B66:G66"/>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SAN MARTIN</vt:lpstr>
      <vt:lpstr>'SAN MARTIN'!Área_de_impresión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Cesar Romero Lopez</dc:creator>
  <cp:lastModifiedBy>Yuly Andrea Pérez Cortes</cp:lastModifiedBy>
  <cp:lastPrinted>2016-02-04T16:36:19Z</cp:lastPrinted>
  <dcterms:created xsi:type="dcterms:W3CDTF">2014-04-10T22:11:52Z</dcterms:created>
  <dcterms:modified xsi:type="dcterms:W3CDTF">2021-06-25T16:35:06Z</dcterms:modified>
</cp:coreProperties>
</file>