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yuly.a.perez\Documents\5. Proyectos_OPI_2020\2. ETAPA PRECONTRACTUAL\1. DOCUMENTOS LICITACIÓN INTERVENTORÍA\Anexos TDR\"/>
    </mc:Choice>
  </mc:AlternateContent>
  <xr:revisionPtr revIDLastSave="0" documentId="8_{D6B67310-BDA9-40F3-B645-74941F6C8E77}" xr6:coauthVersionLast="47" xr6:coauthVersionMax="47" xr10:uidLastSave="{00000000-0000-0000-0000-000000000000}"/>
  <bookViews>
    <workbookView xWindow="-23148" yWindow="-108" windowWidth="23256" windowHeight="12576" xr2:uid="{0A375332-BBEA-47FA-90EB-19BF267E9227}"/>
  </bookViews>
  <sheets>
    <sheet name="PAZ DE ARIPOR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[1]!absc</definedName>
    <definedName name="_PJ50">#REF!</definedName>
    <definedName name="_pj51">#REF!</definedName>
    <definedName name="A">#REF!</definedName>
    <definedName name="A_impresión_IM">#REF!</definedName>
    <definedName name="absc">#N/A</definedName>
    <definedName name="adoq">[2]!absc</definedName>
    <definedName name="alc">[3]!absc</definedName>
    <definedName name="AÑOWUIE">'[4]Res-Accide-10'!$R$2:$R$7</definedName>
    <definedName name="APU">[5]!absc</definedName>
    <definedName name="APU221.1">#REF!</definedName>
    <definedName name="APU221.2">#REF!</definedName>
    <definedName name="_xlnm.Print_Area" localSheetId="0">'PAZ DE ARIPORO'!$A$1:$L$100</definedName>
    <definedName name="_xlnm.Print_Area">#REF!</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[10]!absc</definedName>
    <definedName name="LOCA1">[5]!absc</definedName>
    <definedName name="MAL">'[11]Estado Resumen'!#REF!&lt;2.5</definedName>
    <definedName name="MALO">'[12]ESTADO VÍA-CRIT.TECNICO'!#REF!&lt;2.5</definedName>
    <definedName name="MAT">#REF!</definedName>
    <definedName name="NM">#REF!</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1" l="1"/>
  <c r="G75" i="1" s="1"/>
  <c r="G86" i="1"/>
  <c r="G85" i="1"/>
  <c r="G84" i="1"/>
  <c r="G83" i="1"/>
  <c r="L75" i="1"/>
  <c r="C72" i="1"/>
  <c r="C70" i="1"/>
  <c r="L68" i="1"/>
  <c r="L57" i="1"/>
  <c r="G54" i="1"/>
  <c r="C54" i="1"/>
  <c r="C52" i="1"/>
  <c r="G48" i="1"/>
  <c r="G45" i="1"/>
  <c r="G42" i="1"/>
  <c r="C42" i="1"/>
  <c r="C55" i="1" s="1"/>
  <c r="G41" i="1"/>
  <c r="C41" i="1"/>
  <c r="G40" i="1"/>
  <c r="C40" i="1"/>
  <c r="C53" i="1" s="1"/>
  <c r="L39" i="1"/>
  <c r="G39" i="1"/>
  <c r="C39" i="1"/>
  <c r="G38" i="1"/>
  <c r="C38" i="1"/>
  <c r="C51" i="1" s="1"/>
  <c r="G37" i="1"/>
  <c r="C37" i="1"/>
  <c r="C68" i="1" s="1"/>
  <c r="G36" i="1"/>
  <c r="C36" i="1"/>
  <c r="C49" i="1" s="1"/>
  <c r="G35" i="1"/>
  <c r="C35" i="1"/>
  <c r="C66" i="1" s="1"/>
  <c r="C34" i="1"/>
  <c r="C65" i="1" s="1"/>
  <c r="G33" i="1"/>
  <c r="C33" i="1"/>
  <c r="C46" i="1" s="1"/>
  <c r="C32" i="1"/>
  <c r="C63" i="1" s="1"/>
  <c r="L31" i="1"/>
  <c r="C31" i="1"/>
  <c r="C62" i="1" s="1"/>
  <c r="L26" i="1"/>
  <c r="L24" i="1"/>
  <c r="G24" i="1"/>
  <c r="L23" i="1"/>
  <c r="G23" i="1"/>
  <c r="L21" i="1"/>
  <c r="G21" i="1"/>
  <c r="L20" i="1"/>
  <c r="G20" i="1"/>
  <c r="L19" i="1"/>
  <c r="G19" i="1"/>
  <c r="L18" i="1"/>
  <c r="G18" i="1"/>
  <c r="L17" i="1"/>
  <c r="G17" i="1"/>
  <c r="G16" i="1"/>
  <c r="G15" i="1"/>
  <c r="G14" i="1"/>
  <c r="L13" i="1"/>
  <c r="L25" i="1" s="1"/>
  <c r="L27" i="1" s="1"/>
  <c r="G13" i="1"/>
  <c r="F3" i="1"/>
  <c r="C45" i="1" l="1"/>
  <c r="C48" i="1"/>
  <c r="C50" i="1"/>
  <c r="G68" i="1"/>
  <c r="G34" i="1"/>
  <c r="L37" i="1"/>
  <c r="L41" i="1"/>
  <c r="G50" i="1"/>
  <c r="L35" i="1"/>
  <c r="L56" i="1" s="1"/>
  <c r="L58" i="1" s="1"/>
  <c r="G25" i="1"/>
  <c r="G27" i="1" s="1"/>
  <c r="G52" i="1"/>
  <c r="L36" i="1"/>
  <c r="L38" i="1"/>
  <c r="L40" i="1"/>
  <c r="C44" i="1"/>
  <c r="G46" i="1"/>
  <c r="L48" i="1"/>
  <c r="L54" i="1"/>
  <c r="C64" i="1"/>
  <c r="C67" i="1"/>
  <c r="C69" i="1"/>
  <c r="C71" i="1"/>
  <c r="C73" i="1"/>
  <c r="G73" i="1"/>
  <c r="G32" i="1"/>
  <c r="C47" i="1"/>
  <c r="G55" i="1"/>
  <c r="G47" i="1"/>
  <c r="G31" i="1"/>
  <c r="L52" i="1" l="1"/>
  <c r="L66" i="1"/>
  <c r="G66" i="1"/>
  <c r="L50" i="1"/>
  <c r="L72" i="1"/>
  <c r="G72" i="1"/>
  <c r="L70" i="1"/>
  <c r="G70" i="1"/>
  <c r="L44" i="1"/>
  <c r="G44" i="1"/>
  <c r="L51" i="1"/>
  <c r="G51" i="1"/>
  <c r="L71" i="1"/>
  <c r="G71" i="1"/>
  <c r="L49" i="1"/>
  <c r="G49" i="1"/>
  <c r="L62" i="1"/>
  <c r="G62" i="1"/>
  <c r="L69" i="1"/>
  <c r="G69" i="1"/>
  <c r="G53" i="1"/>
  <c r="L53" i="1"/>
  <c r="L67" i="1"/>
  <c r="G67" i="1"/>
  <c r="G56" i="1" l="1"/>
  <c r="G58" i="1" s="1"/>
  <c r="G74" i="1"/>
  <c r="G76" i="1" s="1"/>
  <c r="L74" i="1"/>
  <c r="L76" i="1" s="1"/>
  <c r="L77" i="1" s="1"/>
  <c r="L87" i="1" s="1"/>
  <c r="L88" i="1" s="1"/>
  <c r="L89" i="1" s="1"/>
  <c r="G77" i="1" l="1"/>
  <c r="G87" i="1" s="1"/>
  <c r="G88" i="1" s="1"/>
  <c r="G89" i="1" s="1"/>
</calcChain>
</file>

<file path=xl/sharedStrings.xml><?xml version="1.0" encoding="utf-8"?>
<sst xmlns="http://schemas.openxmlformats.org/spreadsheetml/2006/main" count="87" uniqueCount="73">
  <si>
    <t>CONSTRUCCION DE PAVIMENTO RIGIDO EN TRAMOS VIALES DEL CASCO URBANO DEL MUNICIPIO DE PAZ DE ARIPORO - CASANARE ORINOQUIA</t>
  </si>
  <si>
    <t>FORMULARIO No. 1</t>
  </si>
  <si>
    <t>CANT.</t>
  </si>
  <si>
    <t>CARGO / OFICIO</t>
  </si>
  <si>
    <t>COSTOS</t>
  </si>
  <si>
    <t>PARTICIPACIÓN</t>
  </si>
  <si>
    <t>VALOR</t>
  </si>
  <si>
    <t>VALORES ADICIONALES</t>
  </si>
  <si>
    <t>DE PERSONAL</t>
  </si>
  <si>
    <t>(h-mes)</t>
  </si>
  <si>
    <t>PARCIAL ($)</t>
  </si>
  <si>
    <t>(1)</t>
  </si>
  <si>
    <t>(2)</t>
  </si>
  <si>
    <t>(3)</t>
  </si>
  <si>
    <r>
      <t>(1)*(2)*(3) =</t>
    </r>
    <r>
      <rPr>
        <b/>
        <sz val="8"/>
        <color indexed="12"/>
        <rFont val="Arial"/>
        <family val="2"/>
      </rPr>
      <t xml:space="preserve"> (4)</t>
    </r>
  </si>
  <si>
    <t>$</t>
  </si>
  <si>
    <t xml:space="preserve">COSTOS DIRECTOS DE PERSONAL </t>
  </si>
  <si>
    <t>PERSONAL PROFESIONAL</t>
  </si>
  <si>
    <t>Director de Interventoria</t>
  </si>
  <si>
    <t>Profesional Especialista en Vias/Pavimentos</t>
  </si>
  <si>
    <t>Profesional Especialista en Geotecnia</t>
  </si>
  <si>
    <t>Profesional Especialista en Hidraulica/Hidrologia</t>
  </si>
  <si>
    <t>Profesional Ambiental</t>
  </si>
  <si>
    <t>Profesional Social</t>
  </si>
  <si>
    <t>Profesional Civil (Residente de Interventoria)</t>
  </si>
  <si>
    <t>Profesional HSE</t>
  </si>
  <si>
    <t>Laboratorista</t>
  </si>
  <si>
    <t>Topografo</t>
  </si>
  <si>
    <t>Cadenero</t>
  </si>
  <si>
    <t>Profesional Control Documental</t>
  </si>
  <si>
    <r>
      <t>SUBTOTAL COSTOS DE PERSONAL = SUMATORIA DE (4) =</t>
    </r>
    <r>
      <rPr>
        <b/>
        <sz val="8"/>
        <color indexed="12"/>
        <rFont val="Arial"/>
        <family val="2"/>
      </rPr>
      <t xml:space="preserve"> (5)</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</si>
  <si>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</si>
  <si>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</si>
  <si>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t>ETAPA 2: ESTUDIOS Y DISEÑOS - EJECUCION  DE OBRA MESES:</t>
  </si>
  <si>
    <t>PERSONAL PROFESIONAL ESTUDIOS Y DISEÑOS</t>
  </si>
  <si>
    <t>PERSONAL PROFESIONAL EJECUCÓN OBRA</t>
  </si>
  <si>
    <r>
      <t xml:space="preserve">SUBTOTAL COSTOS DE PERSONAL =  (5) * (6) = </t>
    </r>
    <r>
      <rPr>
        <b/>
        <sz val="8"/>
        <color indexed="12"/>
        <rFont val="Arial"/>
        <family val="2"/>
      </rPr>
      <t xml:space="preserve">(B) </t>
    </r>
  </si>
  <si>
    <t>ETAPA 3: LIQUIDACION  DE OBRA MESES:</t>
  </si>
  <si>
    <r>
      <t xml:space="preserve">SUBTOTAL COSTOS DE PERSONAL =  (5) * (6) = </t>
    </r>
    <r>
      <rPr>
        <b/>
        <sz val="8"/>
        <color indexed="12"/>
        <rFont val="Arial"/>
        <family val="2"/>
      </rPr>
      <t xml:space="preserve">(C) </t>
    </r>
  </si>
  <si>
    <t>TOTAL DE COSTOS DE PERSONAL=(D) = (A)+(B)+(C )</t>
  </si>
  <si>
    <t>CONCEPTO</t>
  </si>
  <si>
    <t>UNIDAD</t>
  </si>
  <si>
    <t>COSTO</t>
  </si>
  <si>
    <t>UTILIZACION</t>
  </si>
  <si>
    <t>($)</t>
  </si>
  <si>
    <t>(7)</t>
  </si>
  <si>
    <t>(8)</t>
  </si>
  <si>
    <t>(9)</t>
  </si>
  <si>
    <r>
      <t xml:space="preserve">(7)*(8)*(9) = </t>
    </r>
    <r>
      <rPr>
        <b/>
        <sz val="8"/>
        <color indexed="12"/>
        <rFont val="Arial"/>
        <family val="2"/>
      </rPr>
      <t>(10)</t>
    </r>
  </si>
  <si>
    <t>OTROS COSTOS DIRECTOS</t>
  </si>
  <si>
    <t>VALOR MENSUAL</t>
  </si>
  <si>
    <t>MESES-TRABAJADOR</t>
  </si>
  <si>
    <t>Sevicio de transporte Camioneta 4 puestos 4x4 (Incluye conductor, combustible, mantenimientos, seguros, peajes y GPS).</t>
  </si>
  <si>
    <t>MES</t>
  </si>
  <si>
    <t>Arriendo oficina fuera de los sitios de Obra (a todo Costo)</t>
  </si>
  <si>
    <t>VIATICOS (Director y Especialistas)</t>
  </si>
  <si>
    <t>GLOBAL</t>
  </si>
  <si>
    <r>
      <t xml:space="preserve">SUBTOTAL OTROS COSTOS DIRECTOS = SUMATORIA DE (10) = </t>
    </r>
    <r>
      <rPr>
        <b/>
        <sz val="8"/>
        <color indexed="12"/>
        <rFont val="Arial"/>
        <family val="2"/>
      </rPr>
      <t>(D)</t>
    </r>
  </si>
  <si>
    <r>
      <t xml:space="preserve">SUBTOTAL COSTOS BASICOS = ( C) + (D) = </t>
    </r>
    <r>
      <rPr>
        <b/>
        <sz val="8"/>
        <color indexed="12"/>
        <rFont val="Arial"/>
        <family val="2"/>
      </rPr>
      <t>(E)</t>
    </r>
  </si>
  <si>
    <r>
      <t xml:space="preserve">IVA = 19% * (D) = </t>
    </r>
    <r>
      <rPr>
        <b/>
        <sz val="8"/>
        <color indexed="12"/>
        <rFont val="Arial"/>
        <family val="2"/>
      </rPr>
      <t>(G)</t>
    </r>
  </si>
  <si>
    <t>COSTO TOTAL = (D) + (G) + (F)</t>
  </si>
  <si>
    <t>NOTAS:</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</si>
  <si>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</si>
  <si>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2. La utilización de los recursos de Interventoría deberá programarse de acuerdo con las disponibilidades presupuestales anuales del Contrato.</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</si>
  <si>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</si>
  <si>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4. El personal de Interventoría irá siendo vinculado a medida que se requiera su utilización en el proyecto, así como los demás recursos de Interventoría (Vehículos, equipos de topografía, laboratorios, etc.), rubros que se edeben incluir en el Factor Multiplicador.</t>
  </si>
  <si>
    <t>5. Los Especialistas que participen de tiempo parcial en la Interventoría del proyecto deben presentar una declaración juramentada de que su dedicación total en los diferentes proyectos en que participa no supera el 100 %.</t>
  </si>
  <si>
    <t>6.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</si>
  <si>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7. Los costos directos de personal deben estar soportados por la nómina firmada, los cuales se anexarán al acta de costos para el trámite correspondiente ante el Instituto.</t>
  </si>
  <si>
    <t>8. El Equipo Completo de Topografía o Trabajo de Topografia, Laboratorio Completo de Suelos, Pavimentos y Concretos, o Ensayos de Laboratorio de Suelos, Pavimentos y Concretos, Oficina/Campamento (incluye  dotación y servicios públicos), Transportes Aéreos y/o Terrestres (incluye peajes), Edición de Informes, Papelería, Reproducción de Documentos,  Planos, Fotografías, Comunicaciones (telefonía fija y/o celular efectivamente utilizados para el proyecto, fax, correo, internet, etc.) y Veeduría Comunitaria, deben estar incluidos en el calculo del Factor Multiplicador.</t>
  </si>
  <si>
    <t>9. La participación del personal en el Proyecto y la utilización de los otros costos directos, se pagarán mensualmente, de conformidad con la programación de recursos aprobada por el Supervisor del Contrato.</t>
  </si>
  <si>
    <t>10. Se debe presentar el desglose del Factor Multiplicador en el formato expuesto y solo un valor para la oferta en mención.</t>
  </si>
  <si>
    <t>ETAPA 1:PREPARACIÓN PARA LA EJECUCIÓN DEL PROYECTO EN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</si>
</sst>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1" formatCode="_-* #,##0_-;\-* #,##0_-;_-*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_(* #,##0.00_);_(* \(#,##0.00\);_(* &quot;-&quot;??_);_(@_)"/>
    <numFmt numFmtId="167" formatCode="_-[$$-240A]\ * #,##0.00_ ;_-[$$-240A]\ * \-#,##0.00\ ;_-[$$-240A]\ * &quot;-&quot;??_ ;_-@_ "/>
    <numFmt numFmtId="168" formatCode="0.0%"/>
    <numFmt numFmtId="169" formatCode="_(&quot;$&quot;\ * #,##0_);_(&quot;$&quot;\ * \(#,##0\);_(&quot;$&quot;\ * &quot;-&quot;_);_(@_)"/>
    <numFmt numFmtId="170" formatCode="_-[$$-240A]\ * #,##0.00_-;\-[$$-240A]\ * #,##0.00_-;_-[$$-240A]\ * &quot;-&quot;??_-;_-@_-"/>
    <numFmt numFmtId="171" formatCode="_-[$$-240A]\ * #,##0_ ;_-[$$-240A]\ * \-#,##0\ ;_-[$$-240A]\ * &quot;-&quot;??_ ;_-@_ "/>
  </numFmts>
  <fonts count="18" x14ac:knownFonts="1">
    <font>
      <sz val="11"/>
      <color theme="1"/>
      <name val="Arial Narrow"/>
      <family val="2"/>
    </font>
    <font>
      <sz val="11"/>
      <color theme="1"/>
      <name val="Calibri"/>
      <family val="2"/>
      <scheme val="minor"/>
    </font>
    <font>
      <sz val="11"/>
      <color theme="1"/>
      <name val="Arial Narrow"/>
      <family val="2"/>
    </font>
    <font>
      <b/>
      <sz val="9"/>
      <name val="Arial"/>
      <family val="2"/>
    </font>
    <font>
      <sz val="12"/>
      <color indexed="8"/>
      <name val="Verdana"/>
      <family val="2"/>
    </font>
    <font>
      <sz val="8"/>
      <name val="Arial"/>
      <family val="2"/>
    </font>
    <font>
      <b/>
      <sz val="8"/>
      <name val="Arial"/>
      <family val="2"/>
    </font>
    <font>
      <sz val="8"/>
      <color theme="0"/>
      <name val="Arial"/>
      <family val="2"/>
    </font>
    <font>
      <b/>
      <sz val="8"/>
      <color rgb="FFFF0000"/>
      <name val="Arial"/>
      <family val="2"/>
    </font>
    <font>
      <b/>
      <sz val="8"/>
      <color indexed="8"/>
      <name val="Arial"/>
      <family val="2"/>
    </font>
    <font>
      <sz val="8"/>
      <color indexed="8"/>
      <name val="Arial"/>
      <family val="2"/>
    </font>
    <font>
      <b/>
      <sz val="8"/>
      <color indexed="12"/>
      <name val="Arial"/>
      <family val="2"/>
    </font>
    <font>
      <b/>
      <u/>
      <sz val="8"/>
      <name val="Arial"/>
      <family val="2"/>
    </font>
    <font>
      <sz val="8"/>
      <color rgb="FF000000"/>
      <name val="Arial"/>
      <family val="2"/>
    </font>
    <font>
      <sz val="8"/>
      <color theme="1"/>
      <name val="Arial"/>
      <family val="2"/>
    </font>
    <font>
      <sz val="10"/>
      <name val="Arial"/>
      <family val="2"/>
    </font>
    <font>
      <b/>
      <sz val="8"/>
      <color theme="1"/>
      <name val="Arial Narrow"/>
      <family val="2"/>
    </font>
    <font>
      <sz val="11"/>
      <color indexed="8"/>
      <name val="Calibri"/>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5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41" fontId="2" fillId="0" borderId="0" applyFont="0" applyFill="0" applyBorder="0" applyAlignment="0" applyProtection="0"/>
    <xf numFmtId="164"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Protection="0">
      <alignment vertical="top"/>
    </xf>
    <xf numFmtId="9" fontId="1" fillId="0" borderId="0" applyFont="0" applyFill="0" applyBorder="0" applyAlignment="0" applyProtection="0"/>
    <xf numFmtId="166" fontId="15" fillId="0" borderId="0" applyFont="0" applyFill="0" applyBorder="0" applyAlignment="0" applyProtection="0"/>
    <xf numFmtId="164" fontId="17" fillId="0" borderId="0" applyFont="0" applyFill="0" applyBorder="0" applyAlignment="0" applyProtection="0"/>
    <xf numFmtId="0" fontId="4" fillId="0" borderId="0" applyNumberFormat="0" applyFill="0" applyBorder="0" applyProtection="0">
      <alignment vertical="top"/>
    </xf>
  </cellStyleXfs>
  <cellXfs count="173">
    <xf numFmtId="0" fontId="0" fillId="0" borderId="0" xfId="0"/>
    <xf numFmtId="0" fontId="5" fillId="2" borderId="0" xfId="5" applyNumberFormat="1" applyFont="1" applyFill="1" applyBorder="1" applyAlignment="1" applyProtection="1">
      <alignment vertical="center" wrapText="1"/>
    </xf>
    <xf numFmtId="0" fontId="5" fillId="0" borderId="0" xfId="5" applyNumberFormat="1" applyFont="1" applyFill="1" applyBorder="1" applyAlignment="1" applyProtection="1">
      <alignment vertical="center" wrapText="1"/>
    </xf>
    <xf numFmtId="0" fontId="5" fillId="2" borderId="0" xfId="5" applyFont="1" applyFill="1" applyBorder="1" applyAlignment="1" applyProtection="1">
      <alignment vertical="center" wrapText="1"/>
    </xf>
    <xf numFmtId="0" fontId="7" fillId="2" borderId="0" xfId="5" applyNumberFormat="1" applyFont="1" applyFill="1" applyBorder="1" applyAlignment="1" applyProtection="1">
      <alignment vertical="center" wrapText="1"/>
    </xf>
    <xf numFmtId="0" fontId="7" fillId="0" borderId="0" xfId="5" applyNumberFormat="1" applyFont="1" applyFill="1" applyBorder="1" applyAlignment="1" applyProtection="1">
      <alignment vertical="center" wrapText="1"/>
    </xf>
    <xf numFmtId="0" fontId="6" fillId="2" borderId="0" xfId="5" applyFont="1" applyFill="1" applyBorder="1" applyAlignment="1" applyProtection="1">
      <alignment horizontal="center" vertical="center" wrapText="1"/>
    </xf>
    <xf numFmtId="0" fontId="5" fillId="2" borderId="0" xfId="5" applyNumberFormat="1" applyFont="1" applyFill="1" applyBorder="1" applyAlignment="1" applyProtection="1">
      <alignment horizontal="right" vertical="center" wrapText="1"/>
    </xf>
    <xf numFmtId="0" fontId="9" fillId="2" borderId="0" xfId="5" applyFont="1" applyFill="1" applyAlignment="1" applyProtection="1">
      <alignment vertical="center" wrapText="1"/>
    </xf>
    <xf numFmtId="0" fontId="10" fillId="2" borderId="0" xfId="5" applyFont="1" applyFill="1" applyAlignment="1" applyProtection="1">
      <alignment vertical="center" wrapText="1"/>
    </xf>
    <xf numFmtId="0" fontId="5" fillId="0" borderId="6" xfId="5" applyFont="1" applyBorder="1" applyAlignment="1" applyProtection="1">
      <alignment horizontal="center" vertical="center" wrapText="1"/>
    </xf>
    <xf numFmtId="0" fontId="5" fillId="0" borderId="7" xfId="5" applyFont="1" applyBorder="1" applyAlignment="1" applyProtection="1">
      <alignment horizontal="center" vertical="center" wrapText="1"/>
    </xf>
    <xf numFmtId="0" fontId="5" fillId="0" borderId="8" xfId="5" applyFont="1" applyBorder="1" applyAlignment="1" applyProtection="1">
      <alignment horizontal="center" vertical="center" wrapText="1"/>
    </xf>
    <xf numFmtId="0" fontId="5" fillId="0" borderId="14" xfId="5" applyFont="1" applyBorder="1" applyAlignment="1" applyProtection="1">
      <alignment horizontal="center" vertical="center" wrapText="1"/>
    </xf>
    <xf numFmtId="0" fontId="5" fillId="0" borderId="15" xfId="5" applyFont="1" applyBorder="1" applyAlignment="1" applyProtection="1">
      <alignment horizontal="center" vertical="center" wrapText="1"/>
    </xf>
    <xf numFmtId="0" fontId="5" fillId="0" borderId="16" xfId="5" applyFont="1" applyBorder="1" applyAlignment="1" applyProtection="1">
      <alignment horizontal="center" vertical="center" wrapText="1"/>
    </xf>
    <xf numFmtId="0" fontId="11" fillId="0" borderId="19" xfId="5" quotePrefix="1" applyFont="1" applyFill="1" applyBorder="1" applyAlignment="1" applyProtection="1">
      <alignment horizontal="center" vertical="center" wrapText="1"/>
    </xf>
    <xf numFmtId="0" fontId="11" fillId="0" borderId="21" xfId="5" quotePrefix="1" applyFont="1" applyBorder="1" applyAlignment="1" applyProtection="1">
      <alignment horizontal="center" vertical="center" wrapText="1"/>
    </xf>
    <xf numFmtId="0" fontId="11" fillId="0" borderId="22" xfId="5" quotePrefix="1" applyFont="1" applyBorder="1" applyAlignment="1" applyProtection="1">
      <alignment horizontal="center" vertical="center" wrapText="1"/>
    </xf>
    <xf numFmtId="0" fontId="5" fillId="0" borderId="23" xfId="5" applyFont="1" applyBorder="1" applyAlignment="1" applyProtection="1">
      <alignment horizontal="center" vertical="center" wrapText="1"/>
    </xf>
    <xf numFmtId="0" fontId="5" fillId="0" borderId="17" xfId="5" applyFont="1" applyBorder="1" applyAlignment="1" applyProtection="1">
      <alignment horizontal="center" vertical="center" wrapText="1"/>
    </xf>
    <xf numFmtId="0" fontId="5" fillId="0" borderId="18" xfId="5" applyFont="1" applyBorder="1" applyAlignment="1" applyProtection="1">
      <alignment horizontal="center" vertical="center" wrapText="1"/>
    </xf>
    <xf numFmtId="0" fontId="11" fillId="0" borderId="3" xfId="5" quotePrefix="1" applyFont="1" applyFill="1" applyBorder="1" applyAlignment="1" applyProtection="1">
      <alignment horizontal="center" vertical="center" wrapText="1"/>
    </xf>
    <xf numFmtId="0" fontId="5" fillId="2" borderId="18" xfId="5" applyNumberFormat="1" applyFont="1" applyFill="1" applyBorder="1" applyAlignment="1" applyProtection="1">
      <alignment horizontal="center" vertical="center" wrapText="1"/>
    </xf>
    <xf numFmtId="0" fontId="6" fillId="4" borderId="11" xfId="5" applyFont="1" applyFill="1" applyBorder="1" applyAlignment="1" applyProtection="1">
      <alignment vertical="center" wrapText="1"/>
    </xf>
    <xf numFmtId="0" fontId="5" fillId="2" borderId="17" xfId="5" applyNumberFormat="1" applyFont="1" applyFill="1" applyBorder="1" applyAlignment="1" applyProtection="1">
      <alignment vertical="center" wrapText="1"/>
    </xf>
    <xf numFmtId="0" fontId="5" fillId="2" borderId="18" xfId="5" applyNumberFormat="1" applyFont="1" applyFill="1" applyBorder="1" applyAlignment="1" applyProtection="1">
      <alignment vertical="center" wrapText="1"/>
    </xf>
    <xf numFmtId="0" fontId="5" fillId="5" borderId="26" xfId="5" applyFont="1" applyFill="1" applyBorder="1" applyAlignment="1" applyProtection="1">
      <alignment vertical="center" wrapText="1"/>
    </xf>
    <xf numFmtId="0" fontId="6" fillId="5" borderId="27" xfId="5" applyFont="1" applyFill="1" applyBorder="1" applyAlignment="1" applyProtection="1">
      <alignment vertical="center" wrapText="1"/>
    </xf>
    <xf numFmtId="0" fontId="6" fillId="5" borderId="28" xfId="5" applyFont="1" applyFill="1" applyBorder="1" applyAlignment="1" applyProtection="1">
      <alignment vertical="center" wrapText="1"/>
    </xf>
    <xf numFmtId="0" fontId="6" fillId="5" borderId="29" xfId="5" applyFont="1" applyFill="1" applyBorder="1" applyAlignment="1" applyProtection="1">
      <alignment vertical="center" wrapText="1"/>
    </xf>
    <xf numFmtId="0" fontId="5" fillId="0" borderId="26" xfId="5" applyFont="1" applyFill="1" applyBorder="1" applyAlignment="1" applyProtection="1">
      <alignment horizontal="center" vertical="center" wrapText="1"/>
    </xf>
    <xf numFmtId="0" fontId="5" fillId="2" borderId="31" xfId="5" applyNumberFormat="1" applyFont="1" applyFill="1" applyBorder="1" applyAlignment="1" applyProtection="1">
      <alignment horizontal="right" vertical="center" wrapText="1"/>
    </xf>
    <xf numFmtId="9" fontId="14" fillId="0" borderId="32" xfId="6" applyFont="1" applyFill="1" applyBorder="1" applyAlignment="1" applyProtection="1">
      <alignment horizontal="center" vertical="center"/>
    </xf>
    <xf numFmtId="167" fontId="5" fillId="0" borderId="18" xfId="7" applyNumberFormat="1" applyFont="1" applyBorder="1" applyAlignment="1" applyProtection="1">
      <alignment vertical="center" wrapText="1"/>
    </xf>
    <xf numFmtId="9" fontId="5" fillId="2" borderId="17" xfId="4" applyFont="1" applyFill="1" applyBorder="1" applyAlignment="1" applyProtection="1">
      <alignment horizontal="center" vertical="center" wrapText="1"/>
    </xf>
    <xf numFmtId="0" fontId="5" fillId="0" borderId="17" xfId="5" applyFont="1" applyFill="1" applyBorder="1" applyAlignment="1" applyProtection="1">
      <alignment horizontal="center" vertical="center" wrapText="1"/>
    </xf>
    <xf numFmtId="0" fontId="5" fillId="5" borderId="11" xfId="5" applyFont="1" applyFill="1" applyBorder="1" applyAlignment="1" applyProtection="1">
      <alignment horizontal="center" vertical="center" wrapText="1"/>
    </xf>
    <xf numFmtId="167" fontId="6" fillId="5" borderId="17" xfId="7" applyNumberFormat="1" applyFont="1" applyFill="1" applyBorder="1" applyAlignment="1" applyProtection="1">
      <alignment vertical="center" wrapText="1"/>
    </xf>
    <xf numFmtId="167" fontId="6" fillId="5" borderId="18" xfId="7" applyNumberFormat="1" applyFont="1" applyFill="1" applyBorder="1" applyAlignment="1" applyProtection="1">
      <alignment vertical="center" wrapText="1"/>
    </xf>
    <xf numFmtId="167" fontId="5" fillId="2" borderId="0" xfId="5" applyNumberFormat="1" applyFont="1" applyFill="1" applyBorder="1" applyAlignment="1" applyProtection="1">
      <alignment vertical="center" wrapText="1"/>
    </xf>
    <xf numFmtId="0" fontId="5" fillId="5" borderId="26" xfId="5" applyFont="1" applyFill="1" applyBorder="1" applyAlignment="1" applyProtection="1">
      <alignment horizontal="center" vertical="center" wrapText="1"/>
    </xf>
    <xf numFmtId="4" fontId="8" fillId="6" borderId="18" xfId="4" applyNumberFormat="1" applyFont="1" applyFill="1" applyBorder="1" applyAlignment="1" applyProtection="1">
      <alignment vertical="center" wrapText="1"/>
      <protection locked="0"/>
    </xf>
    <xf numFmtId="0" fontId="8" fillId="2" borderId="0" xfId="5" applyNumberFormat="1" applyFont="1" applyFill="1" applyBorder="1" applyAlignment="1" applyProtection="1">
      <alignment horizontal="left" vertical="center" wrapText="1"/>
    </xf>
    <xf numFmtId="0" fontId="8" fillId="0" borderId="0" xfId="5" applyNumberFormat="1" applyFont="1" applyFill="1" applyBorder="1" applyAlignment="1" applyProtection="1">
      <alignment horizontal="left" vertical="center" wrapText="1"/>
    </xf>
    <xf numFmtId="0" fontId="5" fillId="5" borderId="35" xfId="5" applyFont="1" applyFill="1" applyBorder="1" applyAlignment="1" applyProtection="1">
      <alignment horizontal="center" vertical="center" wrapText="1"/>
    </xf>
    <xf numFmtId="167" fontId="6" fillId="5" borderId="17" xfId="5" applyNumberFormat="1" applyFont="1" applyFill="1" applyBorder="1" applyAlignment="1" applyProtection="1">
      <alignment vertical="center" wrapText="1"/>
    </xf>
    <xf numFmtId="167" fontId="6" fillId="5" borderId="18" xfId="5" applyNumberFormat="1" applyFont="1" applyFill="1" applyBorder="1" applyAlignment="1" applyProtection="1">
      <alignment vertical="center" wrapText="1"/>
    </xf>
    <xf numFmtId="167" fontId="5" fillId="0" borderId="0" xfId="5" applyNumberFormat="1" applyFont="1" applyFill="1" applyBorder="1" applyAlignment="1" applyProtection="1">
      <alignment vertical="center" wrapText="1"/>
    </xf>
    <xf numFmtId="0" fontId="12" fillId="4" borderId="25" xfId="5" applyFont="1" applyFill="1" applyBorder="1" applyAlignment="1" applyProtection="1">
      <alignment vertical="center" wrapText="1"/>
    </xf>
    <xf numFmtId="0" fontId="6" fillId="4" borderId="16" xfId="5" applyFont="1" applyFill="1" applyBorder="1" applyAlignment="1" applyProtection="1">
      <alignment horizontal="center" vertical="center" wrapText="1"/>
    </xf>
    <xf numFmtId="168" fontId="14" fillId="0" borderId="32" xfId="6" applyNumberFormat="1" applyFont="1" applyFill="1" applyBorder="1" applyAlignment="1" applyProtection="1">
      <alignment horizontal="center" vertical="center"/>
    </xf>
    <xf numFmtId="169" fontId="5" fillId="2" borderId="0" xfId="3" applyFont="1" applyFill="1" applyBorder="1" applyAlignment="1" applyProtection="1">
      <alignment vertical="center" wrapText="1"/>
    </xf>
    <xf numFmtId="0" fontId="6" fillId="5" borderId="29" xfId="5" applyFont="1" applyFill="1" applyBorder="1" applyAlignment="1" applyProtection="1">
      <alignment horizontal="center" vertical="center" wrapText="1"/>
    </xf>
    <xf numFmtId="167" fontId="6" fillId="2" borderId="0" xfId="7" applyNumberFormat="1" applyFont="1" applyFill="1" applyBorder="1" applyAlignment="1" applyProtection="1">
      <alignment vertical="center" wrapText="1"/>
    </xf>
    <xf numFmtId="167" fontId="6" fillId="5" borderId="0" xfId="7" applyNumberFormat="1" applyFont="1" applyFill="1" applyBorder="1" applyAlignment="1" applyProtection="1">
      <alignment vertical="center" wrapText="1"/>
    </xf>
    <xf numFmtId="4" fontId="8" fillId="6" borderId="18" xfId="4" applyNumberFormat="1" applyFont="1" applyFill="1" applyBorder="1" applyAlignment="1" applyProtection="1">
      <alignment vertical="center" wrapText="1"/>
    </xf>
    <xf numFmtId="0" fontId="5" fillId="0" borderId="11" xfId="5" applyFont="1" applyFill="1" applyBorder="1" applyAlignment="1" applyProtection="1">
      <alignment horizontal="center" vertical="center" wrapText="1"/>
    </xf>
    <xf numFmtId="0" fontId="5" fillId="2" borderId="25" xfId="5" applyNumberFormat="1" applyFont="1" applyFill="1" applyBorder="1" applyAlignment="1" applyProtection="1">
      <alignment horizontal="right" vertical="center" wrapText="1"/>
    </xf>
    <xf numFmtId="9" fontId="14" fillId="0" borderId="14" xfId="6" applyFont="1" applyFill="1" applyBorder="1" applyAlignment="1" applyProtection="1">
      <alignment horizontal="center" vertical="center"/>
    </xf>
    <xf numFmtId="4" fontId="8" fillId="6" borderId="17" xfId="4" applyNumberFormat="1" applyFont="1" applyFill="1" applyBorder="1" applyAlignment="1" applyProtection="1">
      <alignment horizontal="center" vertical="center" wrapText="1"/>
    </xf>
    <xf numFmtId="4" fontId="8" fillId="6" borderId="18" xfId="4" applyNumberFormat="1" applyFont="1" applyFill="1" applyBorder="1" applyAlignment="1" applyProtection="1">
      <alignment horizontal="right" vertical="center" wrapText="1"/>
    </xf>
    <xf numFmtId="0" fontId="5" fillId="0" borderId="45" xfId="5" applyFont="1" applyBorder="1" applyAlignment="1" applyProtection="1">
      <alignment horizontal="center" vertical="center" wrapText="1"/>
    </xf>
    <xf numFmtId="0" fontId="5" fillId="0" borderId="1" xfId="5" applyFont="1" applyBorder="1" applyAlignment="1" applyProtection="1">
      <alignment horizontal="center" vertical="center" wrapText="1"/>
    </xf>
    <xf numFmtId="0" fontId="11" fillId="0" borderId="47" xfId="5" quotePrefix="1" applyFont="1" applyFill="1" applyBorder="1" applyAlignment="1" applyProtection="1">
      <alignment horizontal="center" vertical="center" wrapText="1"/>
    </xf>
    <xf numFmtId="0" fontId="5" fillId="5" borderId="48" xfId="5" applyFont="1" applyFill="1" applyBorder="1" applyAlignment="1" applyProtection="1">
      <alignment horizontal="center" vertical="center" wrapText="1"/>
    </xf>
    <xf numFmtId="0" fontId="6" fillId="5" borderId="49" xfId="5" applyFont="1" applyFill="1" applyBorder="1" applyAlignment="1" applyProtection="1">
      <alignment vertical="center" wrapText="1"/>
    </xf>
    <xf numFmtId="0" fontId="6" fillId="5" borderId="50" xfId="5" applyFont="1" applyFill="1" applyBorder="1" applyAlignment="1" applyProtection="1">
      <alignment vertical="center" wrapText="1"/>
    </xf>
    <xf numFmtId="0" fontId="6" fillId="0" borderId="0" xfId="5" applyNumberFormat="1" applyFont="1" applyFill="1" applyBorder="1" applyAlignment="1" applyProtection="1">
      <alignment horizontal="center" vertical="center" wrapText="1"/>
    </xf>
    <xf numFmtId="0" fontId="5" fillId="0" borderId="51" xfId="5" applyFont="1" applyFill="1" applyBorder="1" applyAlignment="1" applyProtection="1">
      <alignment horizontal="center" vertical="center" wrapText="1"/>
    </xf>
    <xf numFmtId="0" fontId="5" fillId="0" borderId="32" xfId="5" applyFont="1" applyFill="1" applyBorder="1" applyAlignment="1" applyProtection="1">
      <alignment horizontal="justify" vertical="center" wrapText="1"/>
    </xf>
    <xf numFmtId="167" fontId="6" fillId="0" borderId="32" xfId="5" applyNumberFormat="1" applyFont="1" applyFill="1" applyBorder="1" applyAlignment="1" applyProtection="1">
      <alignment horizontal="center" vertical="center" wrapText="1"/>
    </xf>
    <xf numFmtId="1" fontId="5" fillId="2" borderId="32" xfId="1" applyNumberFormat="1" applyFont="1" applyFill="1" applyBorder="1" applyAlignment="1" applyProtection="1">
      <alignment horizontal="center" vertical="center" wrapText="1"/>
    </xf>
    <xf numFmtId="0" fontId="5" fillId="0" borderId="47" xfId="5" applyFont="1" applyFill="1" applyBorder="1" applyAlignment="1" applyProtection="1">
      <alignment horizontal="center" vertical="center" wrapText="1"/>
    </xf>
    <xf numFmtId="0" fontId="5" fillId="0" borderId="22" xfId="5" applyFont="1" applyFill="1" applyBorder="1" applyAlignment="1" applyProtection="1">
      <alignment horizontal="justify" vertical="center" wrapText="1"/>
    </xf>
    <xf numFmtId="167" fontId="6" fillId="0" borderId="22" xfId="5" applyNumberFormat="1" applyFont="1" applyFill="1" applyBorder="1" applyAlignment="1" applyProtection="1">
      <alignment horizontal="center" vertical="center" wrapText="1"/>
    </xf>
    <xf numFmtId="1" fontId="5" fillId="2" borderId="22" xfId="1" applyNumberFormat="1" applyFont="1" applyFill="1" applyBorder="1" applyAlignment="1" applyProtection="1">
      <alignment horizontal="center" vertical="center" wrapText="1"/>
    </xf>
    <xf numFmtId="0" fontId="5" fillId="5" borderId="46" xfId="5" applyFont="1" applyFill="1" applyBorder="1" applyAlignment="1" applyProtection="1">
      <alignment vertical="center" wrapText="1"/>
    </xf>
    <xf numFmtId="0" fontId="5" fillId="5" borderId="17" xfId="5" applyFont="1" applyFill="1" applyBorder="1" applyAlignment="1" applyProtection="1">
      <alignment vertical="center" wrapText="1"/>
    </xf>
    <xf numFmtId="164" fontId="6" fillId="5" borderId="18" xfId="8" applyFont="1" applyFill="1" applyBorder="1" applyAlignment="1" applyProtection="1">
      <alignment vertical="center" wrapText="1"/>
    </xf>
    <xf numFmtId="164" fontId="6" fillId="5" borderId="17" xfId="8" applyFont="1" applyFill="1" applyBorder="1" applyAlignment="1" applyProtection="1">
      <alignment vertical="center" wrapText="1"/>
    </xf>
    <xf numFmtId="44" fontId="5" fillId="0" borderId="0" xfId="5" applyNumberFormat="1" applyFont="1" applyFill="1" applyBorder="1" applyAlignment="1" applyProtection="1">
      <alignment vertical="center" wrapText="1"/>
    </xf>
    <xf numFmtId="171" fontId="5" fillId="6" borderId="32" xfId="5" applyNumberFormat="1" applyFont="1" applyFill="1" applyBorder="1" applyAlignment="1" applyProtection="1">
      <alignment vertical="center" wrapText="1"/>
    </xf>
    <xf numFmtId="2" fontId="5" fillId="6" borderId="32" xfId="5" applyNumberFormat="1" applyFont="1" applyFill="1" applyBorder="1" applyAlignment="1" applyProtection="1">
      <alignment horizontal="center" vertical="center" wrapText="1"/>
    </xf>
    <xf numFmtId="0" fontId="5" fillId="5" borderId="52" xfId="5" applyFont="1" applyFill="1" applyBorder="1" applyAlignment="1" applyProtection="1">
      <alignment vertical="center" wrapText="1"/>
    </xf>
    <xf numFmtId="164" fontId="6" fillId="5" borderId="39" xfId="8" applyFont="1" applyFill="1" applyBorder="1" applyAlignment="1" applyProtection="1">
      <alignment vertical="center" wrapText="1"/>
    </xf>
    <xf numFmtId="164" fontId="6" fillId="5" borderId="52" xfId="8" applyFont="1" applyFill="1" applyBorder="1" applyAlignment="1" applyProtection="1">
      <alignment vertical="center" wrapText="1"/>
    </xf>
    <xf numFmtId="6" fontId="5" fillId="2" borderId="0" xfId="5" applyNumberFormat="1" applyFont="1" applyFill="1" applyBorder="1" applyAlignment="1" applyProtection="1">
      <alignment vertical="center" wrapText="1"/>
    </xf>
    <xf numFmtId="169" fontId="5" fillId="0" borderId="0" xfId="3" applyFont="1" applyFill="1" applyBorder="1" applyAlignment="1" applyProtection="1">
      <alignment vertical="center" wrapText="1"/>
    </xf>
    <xf numFmtId="44" fontId="5" fillId="2" borderId="0" xfId="5" applyNumberFormat="1" applyFont="1" applyFill="1" applyBorder="1" applyAlignment="1" applyProtection="1">
      <alignment vertical="center" wrapText="1"/>
    </xf>
    <xf numFmtId="0" fontId="5" fillId="2" borderId="0" xfId="5" applyFont="1" applyFill="1" applyBorder="1" applyAlignment="1" applyProtection="1">
      <alignment horizontal="center" vertical="center" wrapText="1"/>
    </xf>
    <xf numFmtId="0" fontId="5" fillId="2" borderId="0" xfId="5" applyNumberFormat="1" applyFont="1" applyFill="1" applyBorder="1" applyAlignment="1" applyProtection="1">
      <alignment horizontal="center" vertical="center" wrapText="1"/>
    </xf>
    <xf numFmtId="0" fontId="5" fillId="2" borderId="0" xfId="5" applyNumberFormat="1" applyFont="1" applyFill="1" applyBorder="1" applyAlignment="1" applyProtection="1">
      <alignment horizontal="justify" vertical="center" wrapText="1"/>
    </xf>
    <xf numFmtId="0" fontId="0" fillId="0" borderId="0" xfId="0" applyProtection="1"/>
    <xf numFmtId="0" fontId="8" fillId="2" borderId="0" xfId="0" applyFont="1" applyFill="1" applyAlignment="1" applyProtection="1">
      <alignment horizontal="center" vertical="center" wrapText="1"/>
    </xf>
    <xf numFmtId="0" fontId="13" fillId="0" borderId="30" xfId="0" applyFont="1" applyBorder="1" applyAlignment="1" applyProtection="1">
      <alignment horizontal="left" vertical="center" wrapText="1" readingOrder="1"/>
    </xf>
    <xf numFmtId="0" fontId="16" fillId="0" borderId="0" xfId="0" applyFont="1" applyAlignment="1" applyProtection="1">
      <alignment horizontal="center" vertical="center"/>
    </xf>
    <xf numFmtId="165" fontId="14" fillId="0" borderId="31" xfId="2" applyNumberFormat="1" applyFont="1" applyBorder="1" applyAlignment="1" applyProtection="1">
      <alignment vertical="center"/>
      <protection locked="0"/>
    </xf>
    <xf numFmtId="165" fontId="14" fillId="0" borderId="32" xfId="2" applyNumberFormat="1" applyFont="1" applyBorder="1" applyAlignment="1" applyProtection="1">
      <alignment vertical="center"/>
      <protection locked="0"/>
    </xf>
    <xf numFmtId="167" fontId="5" fillId="0" borderId="18" xfId="7" applyNumberFormat="1" applyFont="1" applyBorder="1" applyAlignment="1" applyProtection="1">
      <alignment vertical="center" wrapText="1"/>
      <protection locked="0"/>
    </xf>
    <xf numFmtId="167" fontId="6" fillId="5" borderId="34" xfId="7" applyNumberFormat="1" applyFont="1" applyFill="1" applyBorder="1" applyAlignment="1" applyProtection="1">
      <alignment vertical="center" wrapText="1"/>
      <protection locked="0"/>
    </xf>
    <xf numFmtId="167" fontId="6" fillId="5" borderId="39" xfId="5" applyNumberFormat="1" applyFont="1" applyFill="1" applyBorder="1" applyAlignment="1" applyProtection="1">
      <alignment vertical="center" wrapText="1"/>
      <protection locked="0"/>
    </xf>
    <xf numFmtId="170" fontId="5" fillId="2" borderId="32" xfId="5" applyNumberFormat="1" applyFont="1" applyFill="1" applyBorder="1" applyAlignment="1" applyProtection="1">
      <alignment horizontal="right" vertical="center" wrapText="1"/>
      <protection locked="0"/>
    </xf>
    <xf numFmtId="170" fontId="5" fillId="2" borderId="22" xfId="5" applyNumberFormat="1" applyFont="1" applyFill="1" applyBorder="1" applyAlignment="1" applyProtection="1">
      <alignment horizontal="right" vertical="center" wrapText="1"/>
      <protection locked="0"/>
    </xf>
    <xf numFmtId="167" fontId="5" fillId="0" borderId="18" xfId="7" applyNumberFormat="1" applyFont="1" applyFill="1" applyBorder="1" applyAlignment="1" applyProtection="1">
      <alignment vertical="center" wrapText="1"/>
      <protection locked="0"/>
    </xf>
    <xf numFmtId="167" fontId="5" fillId="0" borderId="39" xfId="7" applyNumberFormat="1" applyFont="1" applyFill="1" applyBorder="1" applyAlignment="1" applyProtection="1">
      <alignment vertical="center" wrapText="1"/>
      <protection locked="0"/>
    </xf>
    <xf numFmtId="164" fontId="6" fillId="5" borderId="34" xfId="8" applyFont="1" applyFill="1" applyBorder="1" applyAlignment="1" applyProtection="1">
      <alignment vertical="center" wrapText="1"/>
      <protection locked="0"/>
    </xf>
    <xf numFmtId="164" fontId="6" fillId="5" borderId="18" xfId="8" applyFont="1" applyFill="1" applyBorder="1" applyAlignment="1" applyProtection="1">
      <alignment vertical="center" wrapText="1"/>
      <protection locked="0"/>
    </xf>
    <xf numFmtId="164" fontId="6" fillId="5" borderId="39" xfId="8" applyFont="1" applyFill="1" applyBorder="1" applyAlignment="1" applyProtection="1">
      <alignment vertical="center" wrapText="1"/>
      <protection locked="0"/>
    </xf>
    <xf numFmtId="0" fontId="5" fillId="2" borderId="26" xfId="9" applyFont="1" applyFill="1" applyBorder="1" applyAlignment="1" applyProtection="1">
      <alignment horizontal="justify" vertical="center" wrapText="1"/>
    </xf>
    <xf numFmtId="0" fontId="5" fillId="2" borderId="28" xfId="9" applyFont="1" applyFill="1" applyBorder="1" applyAlignment="1" applyProtection="1">
      <alignment horizontal="justify" vertical="center" wrapText="1"/>
    </xf>
    <xf numFmtId="0" fontId="5" fillId="2" borderId="29" xfId="9" applyFont="1" applyFill="1" applyBorder="1" applyAlignment="1" applyProtection="1">
      <alignment horizontal="justify" vertical="center" wrapText="1"/>
    </xf>
    <xf numFmtId="0" fontId="5" fillId="2" borderId="35" xfId="9" applyFont="1" applyFill="1" applyBorder="1" applyAlignment="1" applyProtection="1">
      <alignment horizontal="justify" vertical="center" wrapText="1"/>
    </xf>
    <xf numFmtId="0" fontId="5" fillId="2" borderId="37" xfId="9" applyFont="1" applyFill="1" applyBorder="1" applyAlignment="1" applyProtection="1">
      <alignment horizontal="justify" vertical="center" wrapText="1"/>
    </xf>
    <xf numFmtId="0" fontId="5" fillId="2" borderId="54" xfId="9" applyFont="1" applyFill="1" applyBorder="1" applyAlignment="1" applyProtection="1">
      <alignment horizontal="justify" vertical="center" wrapText="1"/>
    </xf>
    <xf numFmtId="0" fontId="5" fillId="2" borderId="26" xfId="9" applyFont="1" applyFill="1" applyBorder="1" applyAlignment="1" applyProtection="1">
      <alignment horizontal="left" vertical="center" wrapText="1"/>
    </xf>
    <xf numFmtId="0" fontId="5" fillId="2" borderId="28" xfId="9" applyFont="1" applyFill="1" applyBorder="1" applyAlignment="1" applyProtection="1">
      <alignment horizontal="left" vertical="center" wrapText="1"/>
    </xf>
    <xf numFmtId="0" fontId="5" fillId="2" borderId="29" xfId="9" applyFont="1" applyFill="1" applyBorder="1" applyAlignment="1" applyProtection="1">
      <alignment horizontal="left" vertical="center" wrapText="1"/>
    </xf>
    <xf numFmtId="0" fontId="6" fillId="5" borderId="32" xfId="5" applyFont="1" applyFill="1" applyBorder="1" applyAlignment="1" applyProtection="1">
      <alignment horizontal="left" vertical="center" wrapText="1"/>
    </xf>
    <xf numFmtId="0" fontId="6" fillId="5" borderId="53" xfId="5" applyFont="1" applyFill="1" applyBorder="1" applyAlignment="1" applyProtection="1">
      <alignment horizontal="left" vertical="center" wrapText="1"/>
    </xf>
    <xf numFmtId="0" fontId="6" fillId="0" borderId="48" xfId="5" applyFont="1" applyFill="1" applyBorder="1" applyAlignment="1" applyProtection="1">
      <alignment horizontal="left" vertical="center" wrapText="1"/>
    </xf>
    <xf numFmtId="0" fontId="6" fillId="0" borderId="49" xfId="5" applyFont="1" applyFill="1" applyBorder="1" applyAlignment="1" applyProtection="1">
      <alignment horizontal="left" vertical="center" wrapText="1"/>
    </xf>
    <xf numFmtId="0" fontId="6" fillId="0" borderId="50" xfId="5" applyFont="1" applyFill="1" applyBorder="1" applyAlignment="1" applyProtection="1">
      <alignment horizontal="left" vertical="center" wrapText="1"/>
    </xf>
    <xf numFmtId="167" fontId="6" fillId="5" borderId="18" xfId="5" applyNumberFormat="1" applyFont="1" applyFill="1" applyBorder="1" applyAlignment="1" applyProtection="1">
      <alignment horizontal="center" vertical="center" wrapText="1"/>
    </xf>
    <xf numFmtId="0" fontId="5" fillId="0" borderId="44" xfId="5" applyFont="1" applyFill="1" applyBorder="1" applyAlignment="1" applyProtection="1">
      <alignment horizontal="center" vertical="center" wrapText="1"/>
    </xf>
    <xf numFmtId="0" fontId="5" fillId="0" borderId="46" xfId="5" applyFont="1" applyFill="1" applyBorder="1" applyAlignment="1" applyProtection="1">
      <alignment horizontal="center" vertical="center" wrapText="1"/>
    </xf>
    <xf numFmtId="0" fontId="5" fillId="0" borderId="0" xfId="5" applyFont="1" applyBorder="1" applyAlignment="1" applyProtection="1">
      <alignment horizontal="center" vertical="center" wrapText="1"/>
    </xf>
    <xf numFmtId="0" fontId="5" fillId="0" borderId="42" xfId="5" applyFont="1" applyBorder="1" applyAlignment="1" applyProtection="1">
      <alignment horizontal="center" vertical="center" wrapText="1"/>
    </xf>
    <xf numFmtId="0" fontId="5" fillId="0" borderId="45" xfId="5" applyFont="1" applyBorder="1" applyAlignment="1" applyProtection="1">
      <alignment horizontal="center" vertical="center" wrapText="1"/>
    </xf>
    <xf numFmtId="0" fontId="5" fillId="0" borderId="22" xfId="5" applyFont="1" applyBorder="1" applyAlignment="1" applyProtection="1">
      <alignment horizontal="center" vertical="center" wrapText="1"/>
    </xf>
    <xf numFmtId="166" fontId="5" fillId="0" borderId="45" xfId="5" applyNumberFormat="1" applyFont="1" applyBorder="1" applyAlignment="1" applyProtection="1">
      <alignment horizontal="center" vertical="center" wrapText="1"/>
    </xf>
    <xf numFmtId="166" fontId="5" fillId="0" borderId="15" xfId="5" applyNumberFormat="1" applyFont="1" applyBorder="1" applyAlignment="1" applyProtection="1">
      <alignment horizontal="center" vertical="center" wrapText="1"/>
    </xf>
    <xf numFmtId="0" fontId="6" fillId="5" borderId="15" xfId="5" applyFont="1" applyFill="1" applyBorder="1" applyAlignment="1" applyProtection="1">
      <alignment horizontal="left" vertical="center" wrapText="1"/>
    </xf>
    <xf numFmtId="0" fontId="6" fillId="5" borderId="33" xfId="5" applyFont="1" applyFill="1" applyBorder="1" applyAlignment="1" applyProtection="1">
      <alignment horizontal="left" vertical="center" wrapText="1"/>
    </xf>
    <xf numFmtId="0" fontId="6" fillId="5" borderId="25" xfId="5" applyFont="1" applyFill="1" applyBorder="1" applyAlignment="1" applyProtection="1">
      <alignment horizontal="left" vertical="center" wrapText="1"/>
    </xf>
    <xf numFmtId="0" fontId="6" fillId="5" borderId="14" xfId="5" applyFont="1" applyFill="1" applyBorder="1" applyAlignment="1" applyProtection="1">
      <alignment horizontal="left" vertical="center" wrapText="1"/>
    </xf>
    <xf numFmtId="0" fontId="6" fillId="5" borderId="30" xfId="5" applyFont="1" applyFill="1" applyBorder="1" applyAlignment="1" applyProtection="1">
      <alignment horizontal="left" vertical="center" wrapText="1"/>
    </xf>
    <xf numFmtId="0" fontId="6" fillId="5" borderId="28" xfId="5" applyFont="1" applyFill="1" applyBorder="1" applyAlignment="1" applyProtection="1">
      <alignment horizontal="left" vertical="center" wrapText="1"/>
    </xf>
    <xf numFmtId="0" fontId="6" fillId="5" borderId="31" xfId="5" applyFont="1" applyFill="1" applyBorder="1" applyAlignment="1" applyProtection="1">
      <alignment horizontal="left" vertical="center" wrapText="1"/>
    </xf>
    <xf numFmtId="0" fontId="6" fillId="5" borderId="36" xfId="5" applyFont="1" applyFill="1" applyBorder="1" applyAlignment="1" applyProtection="1">
      <alignment horizontal="left" vertical="center" wrapText="1"/>
    </xf>
    <xf numFmtId="0" fontId="6" fillId="5" borderId="37" xfId="5" applyFont="1" applyFill="1" applyBorder="1" applyAlignment="1" applyProtection="1">
      <alignment horizontal="left" vertical="center" wrapText="1"/>
    </xf>
    <xf numFmtId="0" fontId="6" fillId="5" borderId="38" xfId="5" applyFont="1" applyFill="1" applyBorder="1" applyAlignment="1" applyProtection="1">
      <alignment horizontal="left" vertical="center" wrapText="1"/>
    </xf>
    <xf numFmtId="0" fontId="6" fillId="5" borderId="4" xfId="5" applyFont="1" applyFill="1" applyBorder="1" applyAlignment="1" applyProtection="1">
      <alignment horizontal="center" vertical="center" wrapText="1"/>
    </xf>
    <xf numFmtId="0" fontId="6" fillId="5" borderId="40" xfId="5" applyFont="1" applyFill="1" applyBorder="1" applyAlignment="1" applyProtection="1">
      <alignment horizontal="center" vertical="center" wrapText="1"/>
    </xf>
    <xf numFmtId="0" fontId="6" fillId="5" borderId="8" xfId="5" applyFont="1" applyFill="1" applyBorder="1" applyAlignment="1" applyProtection="1">
      <alignment horizontal="center" vertical="center" wrapText="1"/>
    </xf>
    <xf numFmtId="0" fontId="6" fillId="5" borderId="19" xfId="5" applyFont="1" applyFill="1" applyBorder="1" applyAlignment="1" applyProtection="1">
      <alignment horizontal="center" vertical="center" wrapText="1"/>
    </xf>
    <xf numFmtId="0" fontId="6" fillId="5" borderId="42" xfId="5" applyFont="1" applyFill="1" applyBorder="1" applyAlignment="1" applyProtection="1">
      <alignment horizontal="center" vertical="center" wrapText="1"/>
    </xf>
    <xf numFmtId="0" fontId="6" fillId="5" borderId="23" xfId="5" applyFont="1" applyFill="1" applyBorder="1" applyAlignment="1" applyProtection="1">
      <alignment horizontal="center" vertical="center" wrapText="1"/>
    </xf>
    <xf numFmtId="167" fontId="6" fillId="5" borderId="41" xfId="5" applyNumberFormat="1" applyFont="1" applyFill="1" applyBorder="1" applyAlignment="1" applyProtection="1">
      <alignment horizontal="center" vertical="center" wrapText="1"/>
    </xf>
    <xf numFmtId="167" fontId="6" fillId="5" borderId="43" xfId="5" applyNumberFormat="1" applyFont="1" applyFill="1" applyBorder="1" applyAlignment="1" applyProtection="1">
      <alignment horizontal="center" vertical="center" wrapText="1"/>
    </xf>
    <xf numFmtId="167" fontId="6" fillId="5" borderId="17" xfId="5" applyNumberFormat="1" applyFont="1" applyFill="1" applyBorder="1" applyAlignment="1" applyProtection="1">
      <alignment horizontal="center" vertical="center" wrapText="1"/>
    </xf>
    <xf numFmtId="0" fontId="11" fillId="0" borderId="2" xfId="5" quotePrefix="1" applyFont="1" applyFill="1" applyBorder="1" applyAlignment="1" applyProtection="1">
      <alignment horizontal="right" vertical="center" wrapText="1"/>
    </xf>
    <xf numFmtId="0" fontId="11" fillId="0" borderId="24" xfId="5" quotePrefix="1" applyFont="1" applyFill="1" applyBorder="1" applyAlignment="1" applyProtection="1">
      <alignment horizontal="right" vertical="center" wrapText="1"/>
    </xf>
    <xf numFmtId="0" fontId="12" fillId="4" borderId="25" xfId="5" applyFont="1" applyFill="1" applyBorder="1" applyAlignment="1" applyProtection="1">
      <alignment horizontal="left" vertical="center" wrapText="1"/>
    </xf>
    <xf numFmtId="0" fontId="12" fillId="4" borderId="16" xfId="5" applyFont="1" applyFill="1" applyBorder="1" applyAlignment="1" applyProtection="1">
      <alignment horizontal="left" vertical="center" wrapText="1"/>
    </xf>
    <xf numFmtId="0" fontId="6" fillId="3" borderId="9" xfId="5" applyNumberFormat="1" applyFont="1" applyFill="1" applyBorder="1" applyAlignment="1" applyProtection="1">
      <alignment horizontal="center" vertical="center" wrapText="1"/>
    </xf>
    <xf numFmtId="0" fontId="6" fillId="3" borderId="10" xfId="5" applyNumberFormat="1" applyFont="1" applyFill="1" applyBorder="1" applyAlignment="1" applyProtection="1">
      <alignment horizontal="center" vertical="center" wrapText="1"/>
    </xf>
    <xf numFmtId="0" fontId="6" fillId="3" borderId="17" xfId="5" applyNumberFormat="1" applyFont="1" applyFill="1" applyBorder="1" applyAlignment="1" applyProtection="1">
      <alignment horizontal="center" vertical="center" wrapText="1"/>
    </xf>
    <xf numFmtId="0" fontId="6" fillId="3" borderId="18" xfId="5" applyNumberFormat="1"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6" fillId="2" borderId="0" xfId="0" applyFont="1" applyFill="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2" xfId="5" applyFont="1" applyFill="1" applyBorder="1" applyAlignment="1" applyProtection="1">
      <alignment horizontal="center" vertical="center" wrapText="1"/>
    </xf>
    <xf numFmtId="0" fontId="6" fillId="2" borderId="3" xfId="5" applyFont="1" applyFill="1" applyBorder="1" applyAlignment="1" applyProtection="1">
      <alignment horizontal="center" vertical="center" wrapText="1"/>
    </xf>
    <xf numFmtId="0" fontId="9" fillId="2" borderId="0" xfId="5" applyFont="1" applyFill="1" applyAlignment="1" applyProtection="1">
      <alignment horizontal="center" vertical="center" wrapText="1"/>
    </xf>
    <xf numFmtId="0" fontId="5" fillId="0" borderId="4" xfId="5" applyFont="1" applyFill="1" applyBorder="1" applyAlignment="1" applyProtection="1">
      <alignment horizontal="center" vertical="center" wrapText="1"/>
    </xf>
    <xf numFmtId="0" fontId="5" fillId="0" borderId="11" xfId="5" applyFont="1" applyFill="1" applyBorder="1" applyAlignment="1" applyProtection="1">
      <alignment horizontal="center" vertical="center" wrapText="1"/>
    </xf>
    <xf numFmtId="0" fontId="5" fillId="0" borderId="5" xfId="5" applyFont="1" applyBorder="1" applyAlignment="1" applyProtection="1">
      <alignment horizontal="center" vertical="center" wrapText="1"/>
    </xf>
    <xf numFmtId="0" fontId="5" fillId="0" borderId="6" xfId="5" applyFont="1" applyBorder="1" applyAlignment="1" applyProtection="1">
      <alignment horizontal="center" vertical="center" wrapText="1"/>
    </xf>
    <xf numFmtId="0" fontId="5" fillId="0" borderId="12" xfId="5" applyFont="1" applyBorder="1" applyAlignment="1" applyProtection="1">
      <alignment horizontal="center" vertical="center" wrapText="1"/>
    </xf>
    <xf numFmtId="0" fontId="5" fillId="0" borderId="13" xfId="5" applyFont="1" applyBorder="1" applyAlignment="1" applyProtection="1">
      <alignment horizontal="center" vertical="center" wrapText="1"/>
    </xf>
    <xf numFmtId="0" fontId="5" fillId="0" borderId="20" xfId="5" applyFont="1" applyBorder="1" applyAlignment="1" applyProtection="1">
      <alignment horizontal="center" vertical="center" wrapText="1"/>
    </xf>
    <xf numFmtId="0" fontId="5" fillId="0" borderId="21" xfId="5" applyFont="1" applyBorder="1" applyAlignment="1" applyProtection="1">
      <alignment horizontal="center" vertical="center" wrapText="1"/>
    </xf>
  </cellXfs>
  <cellStyles count="10">
    <cellStyle name="Millares [0]" xfId="1" builtinId="6"/>
    <cellStyle name="Millares 2 2" xfId="7" xr:uid="{1CC9821E-8010-4304-9215-91CD0C34F360}"/>
    <cellStyle name="Moneda" xfId="2" builtinId="4"/>
    <cellStyle name="Moneda [0]" xfId="3" builtinId="7"/>
    <cellStyle name="Moneda 3 4" xfId="8" xr:uid="{6ED4B06E-BD04-4FC0-A2CA-D2964E567931}"/>
    <cellStyle name="Normal" xfId="0" builtinId="0"/>
    <cellStyle name="Normal 3" xfId="5" xr:uid="{4CDC567A-D2CA-4505-B187-BBC42C956258}"/>
    <cellStyle name="Normal 3 11 2" xfId="9" xr:uid="{1089AF2D-569A-4BC0-910B-01FAA0C0960B}"/>
    <cellStyle name="Porcentaje" xfId="4" builtinId="5"/>
    <cellStyle name="Porcentaje 2 2 2" xfId="6" xr:uid="{980752E3-2E9C-4624-BEE4-9B6A5230A7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MATERIALES"/>
      <sheetName val="aCCIDENTES%20DE%201995%20-%2019"/>
      <sheetName val="aCCIDENTES DE 1995 - 1996.xls"/>
      <sheetName val="\a  aaInformación GRUPO 4\A MIn"/>
      <sheetName val="items"/>
      <sheetName val="SUB APU"/>
      <sheetName val="ACTA DE MODIFICACION  (2)"/>
      <sheetName val="INDICMICROEMP"/>
      <sheetName val="#¡REF"/>
      <sheetName val="Datos Básicos"/>
      <sheetName val="SALARIOS"/>
      <sheetName val="Informacion"/>
      <sheetName val="Informe"/>
      <sheetName val="Seguim-16"/>
      <sheetName val="INV"/>
      <sheetName val="AASHTO"/>
      <sheetName val="Formulario N° 4"/>
      <sheetName val="EQUIPO"/>
      <sheetName val="PESOS"/>
      <sheetName val="Base Muestras"/>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Res-Accide-10"/>
      <sheetName val="[aCCIDENTES DE 1995 - 1996.xls]"/>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EC0AE-6770-409C-8209-8F820C398EE3}">
  <sheetPr>
    <tabColor theme="6" tint="-0.249977111117893"/>
  </sheetPr>
  <dimension ref="B1:HR100"/>
  <sheetViews>
    <sheetView showGridLines="0" tabSelected="1" view="pageBreakPreview" zoomScaleNormal="100" zoomScaleSheetLayoutView="100" workbookViewId="0">
      <selection activeCell="B10" sqref="B10:F10"/>
    </sheetView>
  </sheetViews>
  <sheetFormatPr baseColWidth="10" defaultColWidth="12.5703125" defaultRowHeight="16.5" x14ac:dyDescent="0.3"/>
  <cols>
    <col min="1" max="1" width="1.85546875" style="3" customWidth="1"/>
    <col min="2" max="2" width="9.7109375" style="90" customWidth="1"/>
    <col min="3" max="3" width="48.5703125" style="91" customWidth="1"/>
    <col min="4" max="4" width="15.85546875" style="91" customWidth="1"/>
    <col min="5" max="5" width="13.7109375" style="92" customWidth="1"/>
    <col min="6" max="6" width="14.85546875" style="1" customWidth="1"/>
    <col min="7" max="7" width="21" style="1" customWidth="1"/>
    <col min="8" max="8" width="2" style="93" customWidth="1"/>
    <col min="9" max="9" width="16" style="1" hidden="1" customWidth="1"/>
    <col min="10" max="10" width="1.7109375" style="93" hidden="1" customWidth="1"/>
    <col min="11" max="11" width="14.5703125" style="1" hidden="1" customWidth="1"/>
    <col min="12" max="12" width="16.7109375" style="1" hidden="1" customWidth="1"/>
    <col min="13" max="13" width="2.85546875" style="1" customWidth="1"/>
    <col min="14" max="14" width="14.5703125" style="1" customWidth="1"/>
    <col min="15" max="15" width="14.28515625" style="2" customWidth="1"/>
    <col min="16" max="16" width="14.5703125" style="1" hidden="1" customWidth="1"/>
    <col min="17" max="17" width="11.5703125" style="1" hidden="1" customWidth="1"/>
    <col min="18" max="226" width="11.5703125" style="1" customWidth="1"/>
    <col min="227" max="16384" width="12.5703125" style="3"/>
  </cols>
  <sheetData>
    <row r="1" spans="2:226" ht="43.5" customHeight="1" x14ac:dyDescent="0.3">
      <c r="B1" s="159" t="s">
        <v>0</v>
      </c>
      <c r="C1" s="159"/>
      <c r="D1" s="159"/>
      <c r="E1" s="159"/>
      <c r="F1" s="159"/>
      <c r="G1" s="159"/>
    </row>
    <row r="2" spans="2:226" ht="17.25" thickBot="1" x14ac:dyDescent="0.35">
      <c r="B2" s="160"/>
      <c r="C2" s="160"/>
      <c r="D2" s="160"/>
      <c r="E2" s="160"/>
      <c r="F2" s="160"/>
      <c r="G2" s="160"/>
      <c r="K2" s="4"/>
    </row>
    <row r="3" spans="2:226" ht="15" customHeight="1" thickBot="1" x14ac:dyDescent="0.35">
      <c r="B3" s="160"/>
      <c r="C3" s="160"/>
      <c r="D3" s="160"/>
      <c r="E3" s="161"/>
      <c r="F3" s="162" t="str">
        <f>+CONCATENATE(P2,SUM(G10,G28,G59),P3)</f>
        <v>13</v>
      </c>
      <c r="G3" s="163"/>
      <c r="I3" s="4"/>
      <c r="K3" s="4"/>
      <c r="M3" s="4"/>
      <c r="O3" s="5"/>
    </row>
    <row r="4" spans="2:226" ht="11.25" customHeight="1" x14ac:dyDescent="0.3">
      <c r="B4" s="94"/>
      <c r="C4" s="94"/>
      <c r="D4" s="94"/>
      <c r="E4" s="94"/>
      <c r="F4" s="6"/>
      <c r="G4" s="6"/>
    </row>
    <row r="5" spans="2:226" s="7" customFormat="1" ht="11.25" customHeight="1" x14ac:dyDescent="0.3">
      <c r="B5" s="164" t="s">
        <v>1</v>
      </c>
      <c r="C5" s="164"/>
      <c r="D5" s="164"/>
      <c r="E5" s="164"/>
      <c r="F5" s="164"/>
      <c r="G5" s="164"/>
      <c r="H5" s="93"/>
      <c r="I5" s="1"/>
      <c r="J5" s="93"/>
      <c r="K5" s="1"/>
      <c r="L5" s="1"/>
      <c r="M5" s="1"/>
      <c r="N5" s="1"/>
      <c r="O5" s="2"/>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row>
    <row r="6" spans="2:226" s="7" customFormat="1" ht="14.25" customHeight="1" thickBot="1" x14ac:dyDescent="0.35">
      <c r="B6" s="8"/>
      <c r="C6" s="9"/>
      <c r="D6" s="9"/>
      <c r="E6" s="9"/>
      <c r="F6" s="9"/>
      <c r="G6" s="9"/>
      <c r="H6" s="93"/>
      <c r="I6" s="1"/>
      <c r="J6" s="93"/>
      <c r="K6" s="1"/>
      <c r="L6" s="1"/>
      <c r="M6" s="1"/>
      <c r="N6" s="1"/>
      <c r="O6" s="2"/>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row>
    <row r="7" spans="2:226" s="7" customFormat="1" ht="16.5" customHeight="1" x14ac:dyDescent="0.3">
      <c r="B7" s="165" t="s">
        <v>2</v>
      </c>
      <c r="C7" s="167" t="s">
        <v>3</v>
      </c>
      <c r="D7" s="168"/>
      <c r="E7" s="10" t="s">
        <v>4</v>
      </c>
      <c r="F7" s="11" t="s">
        <v>5</v>
      </c>
      <c r="G7" s="12" t="s">
        <v>6</v>
      </c>
      <c r="H7" s="93"/>
      <c r="I7" s="1"/>
      <c r="J7" s="93"/>
      <c r="K7" s="155" t="s">
        <v>7</v>
      </c>
      <c r="L7" s="156"/>
      <c r="M7" s="1"/>
      <c r="N7" s="1"/>
      <c r="O7" s="2"/>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row>
    <row r="8" spans="2:226" s="7" customFormat="1" ht="16.5" customHeight="1" x14ac:dyDescent="0.3">
      <c r="B8" s="166"/>
      <c r="C8" s="169"/>
      <c r="D8" s="170"/>
      <c r="E8" s="13" t="s">
        <v>8</v>
      </c>
      <c r="F8" s="14" t="s">
        <v>9</v>
      </c>
      <c r="G8" s="15" t="s">
        <v>10</v>
      </c>
      <c r="H8" s="93"/>
      <c r="I8" s="1"/>
      <c r="J8" s="93"/>
      <c r="K8" s="157"/>
      <c r="L8" s="158"/>
      <c r="M8" s="1"/>
      <c r="N8" s="1"/>
      <c r="O8" s="2"/>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row>
    <row r="9" spans="2:226" s="7" customFormat="1" ht="17.25" customHeight="1" thickBot="1" x14ac:dyDescent="0.35">
      <c r="B9" s="16" t="s">
        <v>11</v>
      </c>
      <c r="C9" s="171"/>
      <c r="D9" s="172"/>
      <c r="E9" s="17" t="s">
        <v>12</v>
      </c>
      <c r="F9" s="18" t="s">
        <v>13</v>
      </c>
      <c r="G9" s="19" t="s">
        <v>14</v>
      </c>
      <c r="H9" s="93"/>
      <c r="I9" s="1"/>
      <c r="J9" s="93"/>
      <c r="K9" s="20" t="s">
        <v>5</v>
      </c>
      <c r="L9" s="21" t="s">
        <v>6</v>
      </c>
      <c r="M9" s="1"/>
      <c r="N9" s="1"/>
      <c r="O9" s="2"/>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row>
    <row r="10" spans="2:226" s="7" customFormat="1" ht="12" customHeight="1" thickBot="1" x14ac:dyDescent="0.35">
      <c r="B10" s="151" t="s">
        <v>72</v>
      </c>
      <c r="C10" s="152"/>
      <c r="D10" s="152"/>
      <c r="E10" s="152"/>
      <c r="F10" s="152"/>
      <c r="G10" s="22">
        <v>0.5</v>
      </c>
      <c r="H10" s="93"/>
      <c r="I10" s="1"/>
      <c r="J10" s="93"/>
      <c r="K10" s="20" t="s">
        <v>9</v>
      </c>
      <c r="L10" s="23" t="s">
        <v>15</v>
      </c>
      <c r="M10" s="1"/>
      <c r="N10" s="1"/>
      <c r="O10" s="2"/>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row>
    <row r="11" spans="2:226" s="7" customFormat="1" x14ac:dyDescent="0.3">
      <c r="B11" s="24"/>
      <c r="C11" s="153" t="s">
        <v>16</v>
      </c>
      <c r="D11" s="153"/>
      <c r="E11" s="153"/>
      <c r="F11" s="153"/>
      <c r="G11" s="154"/>
      <c r="H11" s="93"/>
      <c r="I11" s="1"/>
      <c r="J11" s="93"/>
      <c r="K11" s="25"/>
      <c r="L11" s="26"/>
      <c r="M11" s="1"/>
      <c r="N11" s="1"/>
      <c r="O11" s="2"/>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row>
    <row r="12" spans="2:226" s="7" customFormat="1" x14ac:dyDescent="0.3">
      <c r="B12" s="27"/>
      <c r="C12" s="28" t="s">
        <v>17</v>
      </c>
      <c r="D12" s="28"/>
      <c r="E12" s="29"/>
      <c r="F12" s="29"/>
      <c r="G12" s="30"/>
      <c r="H12" s="93"/>
      <c r="I12" s="1"/>
      <c r="J12" s="93"/>
      <c r="K12" s="25"/>
      <c r="L12" s="26"/>
      <c r="M12" s="1"/>
      <c r="N12" s="1"/>
      <c r="O12" s="2"/>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row>
    <row r="13" spans="2:226" s="7" customFormat="1" x14ac:dyDescent="0.3">
      <c r="B13" s="31">
        <v>1</v>
      </c>
      <c r="C13" s="95" t="s">
        <v>18</v>
      </c>
      <c r="D13" s="32"/>
      <c r="E13" s="97"/>
      <c r="F13" s="33">
        <v>0.25</v>
      </c>
      <c r="G13" s="99">
        <f t="shared" ref="G13:G21" si="0">+ROUND(B13*E13*F13*$G$10,0)</f>
        <v>0</v>
      </c>
      <c r="H13" s="93"/>
      <c r="I13" s="1"/>
      <c r="J13" s="93"/>
      <c r="K13" s="35">
        <v>0</v>
      </c>
      <c r="L13" s="34">
        <f>+ROUND(B13*E13*K13*$G$10,0)</f>
        <v>0</v>
      </c>
      <c r="M13" s="1"/>
      <c r="N13" s="1"/>
      <c r="O13" s="2"/>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row>
    <row r="14" spans="2:226" s="7" customFormat="1" hidden="1" x14ac:dyDescent="0.3">
      <c r="B14" s="31"/>
      <c r="C14" s="95" t="s">
        <v>19</v>
      </c>
      <c r="D14" s="32"/>
      <c r="E14" s="98"/>
      <c r="F14" s="33"/>
      <c r="G14" s="99">
        <f t="shared" si="0"/>
        <v>0</v>
      </c>
      <c r="H14" s="93"/>
      <c r="I14" s="1"/>
      <c r="J14" s="93"/>
      <c r="K14" s="35"/>
      <c r="L14" s="26"/>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row>
    <row r="15" spans="2:226" s="7" customFormat="1" hidden="1" x14ac:dyDescent="0.3">
      <c r="B15" s="31"/>
      <c r="C15" s="95" t="s">
        <v>20</v>
      </c>
      <c r="D15" s="32"/>
      <c r="E15" s="98"/>
      <c r="F15" s="33"/>
      <c r="G15" s="99">
        <f t="shared" si="0"/>
        <v>0</v>
      </c>
      <c r="H15" s="93"/>
      <c r="I15" s="1"/>
      <c r="J15" s="93"/>
      <c r="K15" s="35"/>
      <c r="L15" s="26"/>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row>
    <row r="16" spans="2:226" s="7" customFormat="1" hidden="1" x14ac:dyDescent="0.3">
      <c r="B16" s="31"/>
      <c r="C16" s="95" t="s">
        <v>21</v>
      </c>
      <c r="D16" s="32"/>
      <c r="E16" s="98"/>
      <c r="F16" s="33"/>
      <c r="G16" s="99">
        <f t="shared" si="0"/>
        <v>0</v>
      </c>
      <c r="H16" s="93"/>
      <c r="I16" s="1"/>
      <c r="J16" s="93"/>
      <c r="K16" s="35"/>
      <c r="L16" s="26"/>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row>
    <row r="17" spans="2:226" s="7" customFormat="1" x14ac:dyDescent="0.3">
      <c r="B17" s="36">
        <v>1</v>
      </c>
      <c r="C17" s="95" t="s">
        <v>22</v>
      </c>
      <c r="D17" s="32"/>
      <c r="E17" s="98"/>
      <c r="F17" s="33">
        <v>0.25</v>
      </c>
      <c r="G17" s="99">
        <f t="shared" si="0"/>
        <v>0</v>
      </c>
      <c r="H17" s="93"/>
      <c r="I17" s="1"/>
      <c r="J17" s="93"/>
      <c r="K17" s="35">
        <v>0.8</v>
      </c>
      <c r="L17" s="34">
        <f>+ROUND(B17*E17*K17*$G$10,0)</f>
        <v>0</v>
      </c>
      <c r="M17" s="1"/>
      <c r="N17" s="1"/>
      <c r="O17" s="2"/>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row>
    <row r="18" spans="2:226" s="7" customFormat="1" x14ac:dyDescent="0.3">
      <c r="B18" s="36">
        <v>1</v>
      </c>
      <c r="C18" s="95" t="s">
        <v>23</v>
      </c>
      <c r="D18" s="32"/>
      <c r="E18" s="98"/>
      <c r="F18" s="33">
        <v>0.5</v>
      </c>
      <c r="G18" s="99">
        <f t="shared" si="0"/>
        <v>0</v>
      </c>
      <c r="H18" s="93"/>
      <c r="I18" s="1"/>
      <c r="J18" s="93"/>
      <c r="K18" s="35">
        <v>0.8</v>
      </c>
      <c r="L18" s="34">
        <f>+ROUND(B18*E18*K18*$G$10,0)</f>
        <v>0</v>
      </c>
      <c r="M18" s="1"/>
      <c r="N18" s="1"/>
      <c r="O18" s="2"/>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row>
    <row r="19" spans="2:226" s="7" customFormat="1" x14ac:dyDescent="0.3">
      <c r="B19" s="36">
        <v>1</v>
      </c>
      <c r="C19" s="95" t="s">
        <v>24</v>
      </c>
      <c r="D19" s="32"/>
      <c r="E19" s="98"/>
      <c r="F19" s="33">
        <v>0.5</v>
      </c>
      <c r="G19" s="99">
        <f t="shared" si="0"/>
        <v>0</v>
      </c>
      <c r="H19" s="93"/>
      <c r="I19" s="1"/>
      <c r="J19" s="93"/>
      <c r="K19" s="35">
        <v>0</v>
      </c>
      <c r="L19" s="34">
        <f>+ROUND(B19*E19*K19*$G$10,0)</f>
        <v>0</v>
      </c>
      <c r="M19" s="1"/>
      <c r="N19" s="1"/>
      <c r="O19" s="2"/>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row>
    <row r="20" spans="2:226" s="7" customFormat="1" x14ac:dyDescent="0.3">
      <c r="B20" s="36">
        <v>1</v>
      </c>
      <c r="C20" s="95" t="s">
        <v>25</v>
      </c>
      <c r="D20" s="32"/>
      <c r="E20" s="98"/>
      <c r="F20" s="33">
        <v>0.25</v>
      </c>
      <c r="G20" s="99">
        <f t="shared" si="0"/>
        <v>0</v>
      </c>
      <c r="H20" s="93"/>
      <c r="I20" s="1"/>
      <c r="J20" s="93"/>
      <c r="K20" s="35">
        <v>0.85</v>
      </c>
      <c r="L20" s="34">
        <f>+ROUND(B20*E20*K20*$G$10,0)</f>
        <v>0</v>
      </c>
      <c r="M20" s="1"/>
      <c r="N20" s="1"/>
      <c r="O20" s="2"/>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row>
    <row r="21" spans="2:226" s="7" customFormat="1" hidden="1" x14ac:dyDescent="0.3">
      <c r="B21" s="36"/>
      <c r="C21" s="95" t="s">
        <v>26</v>
      </c>
      <c r="D21" s="32"/>
      <c r="E21" s="98"/>
      <c r="F21" s="33"/>
      <c r="G21" s="99">
        <f t="shared" si="0"/>
        <v>0</v>
      </c>
      <c r="H21" s="93"/>
      <c r="I21" s="1"/>
      <c r="J21" s="93"/>
      <c r="K21" s="35">
        <v>0.85</v>
      </c>
      <c r="L21" s="34">
        <f>+ROUND(B21*E21*K21*$G$10,0)</f>
        <v>0</v>
      </c>
      <c r="M21" s="1"/>
      <c r="N21" s="1"/>
      <c r="O21" s="2"/>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row>
    <row r="22" spans="2:226" s="7" customFormat="1" hidden="1" x14ac:dyDescent="0.3">
      <c r="B22" s="36"/>
      <c r="C22" s="95" t="s">
        <v>27</v>
      </c>
      <c r="D22" s="32"/>
      <c r="E22" s="98"/>
      <c r="F22" s="33"/>
      <c r="G22" s="99"/>
      <c r="H22" s="93"/>
      <c r="I22" s="1"/>
      <c r="J22" s="93"/>
      <c r="K22" s="35"/>
      <c r="L22" s="34"/>
      <c r="M22" s="1"/>
      <c r="N22" s="1"/>
      <c r="O22" s="2"/>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row>
    <row r="23" spans="2:226" s="7" customFormat="1" hidden="1" x14ac:dyDescent="0.3">
      <c r="B23" s="36"/>
      <c r="C23" s="95" t="s">
        <v>28</v>
      </c>
      <c r="D23" s="32"/>
      <c r="E23" s="98"/>
      <c r="F23" s="33"/>
      <c r="G23" s="99">
        <f>+ROUND(B23*E23*F23*$G$10,0)</f>
        <v>0</v>
      </c>
      <c r="H23" s="93"/>
      <c r="I23" s="1"/>
      <c r="J23" s="93"/>
      <c r="K23" s="35"/>
      <c r="L23" s="34">
        <f>+ROUND(B23*E23*K23*$G$10,0)</f>
        <v>0</v>
      </c>
      <c r="M23" s="1"/>
      <c r="N23" s="1"/>
      <c r="O23" s="2"/>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row>
    <row r="24" spans="2:226" s="7" customFormat="1" x14ac:dyDescent="0.3">
      <c r="B24" s="36">
        <v>1</v>
      </c>
      <c r="C24" s="95" t="s">
        <v>29</v>
      </c>
      <c r="D24" s="32"/>
      <c r="E24" s="98"/>
      <c r="F24" s="33">
        <v>0.5</v>
      </c>
      <c r="G24" s="99">
        <f>+ROUND(B24*E24*F24*$G$10,0)</f>
        <v>0</v>
      </c>
      <c r="H24" s="93"/>
      <c r="I24" s="1"/>
      <c r="J24" s="93"/>
      <c r="K24" s="35">
        <v>0</v>
      </c>
      <c r="L24" s="34">
        <f>+ROUND(B24*E24*K24*$G$10,0)</f>
        <v>0</v>
      </c>
      <c r="M24" s="1"/>
      <c r="N24" s="1"/>
      <c r="O24" s="2"/>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row>
    <row r="25" spans="2:226" s="7" customFormat="1" x14ac:dyDescent="0.3">
      <c r="B25" s="37"/>
      <c r="C25" s="133" t="s">
        <v>30</v>
      </c>
      <c r="D25" s="134"/>
      <c r="E25" s="134"/>
      <c r="F25" s="135"/>
      <c r="G25" s="100">
        <f>SUM(G12:G24)</f>
        <v>0</v>
      </c>
      <c r="H25" s="93"/>
      <c r="I25" s="1"/>
      <c r="J25" s="93"/>
      <c r="K25" s="38"/>
      <c r="L25" s="39">
        <f>SUM(L12:L24)</f>
        <v>0</v>
      </c>
      <c r="M25" s="40"/>
      <c r="N25" s="1"/>
      <c r="O25" s="2"/>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row>
    <row r="26" spans="2:226" s="7" customFormat="1" x14ac:dyDescent="0.3">
      <c r="B26" s="41"/>
      <c r="C26" s="136" t="s">
        <v>31</v>
      </c>
      <c r="D26" s="137"/>
      <c r="E26" s="137"/>
      <c r="F26" s="138"/>
      <c r="G26" s="42"/>
      <c r="H26" s="93"/>
      <c r="I26" s="43"/>
      <c r="J26" s="93"/>
      <c r="K26" s="60"/>
      <c r="L26" s="61">
        <f>G26</f>
        <v>0</v>
      </c>
      <c r="M26" s="40"/>
      <c r="N26" s="1"/>
      <c r="O26" s="44"/>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row>
    <row r="27" spans="2:226" s="7" customFormat="1" ht="17.25" thickBot="1" x14ac:dyDescent="0.35">
      <c r="B27" s="45"/>
      <c r="C27" s="139" t="s">
        <v>32</v>
      </c>
      <c r="D27" s="140"/>
      <c r="E27" s="140"/>
      <c r="F27" s="141"/>
      <c r="G27" s="101">
        <f>ROUND(+G25*(G26),0)</f>
        <v>0</v>
      </c>
      <c r="H27" s="93"/>
      <c r="I27" s="40"/>
      <c r="J27" s="93"/>
      <c r="K27" s="46"/>
      <c r="L27" s="47">
        <f t="shared" ref="L27" si="1">ROUND(+L25*(L26),0)</f>
        <v>0</v>
      </c>
      <c r="M27" s="40"/>
      <c r="N27" s="1"/>
      <c r="O27" s="48"/>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row>
    <row r="28" spans="2:226" s="7" customFormat="1" ht="12" customHeight="1" thickBot="1" x14ac:dyDescent="0.35">
      <c r="B28" s="151" t="s">
        <v>33</v>
      </c>
      <c r="C28" s="152"/>
      <c r="D28" s="152"/>
      <c r="E28" s="152"/>
      <c r="F28" s="152"/>
      <c r="G28" s="22">
        <v>11</v>
      </c>
      <c r="H28" s="93"/>
      <c r="I28" s="40"/>
      <c r="J28" s="93"/>
      <c r="K28" s="35"/>
      <c r="L28" s="26"/>
      <c r="M28" s="40"/>
      <c r="N28" s="1"/>
      <c r="O28" s="48"/>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row>
    <row r="29" spans="2:226" s="7" customFormat="1" x14ac:dyDescent="0.3">
      <c r="B29" s="24"/>
      <c r="C29" s="49" t="s">
        <v>16</v>
      </c>
      <c r="D29" s="49"/>
      <c r="E29" s="49"/>
      <c r="F29" s="49"/>
      <c r="G29" s="50">
        <v>1</v>
      </c>
      <c r="H29" s="93"/>
      <c r="I29" s="40"/>
      <c r="J29" s="93"/>
      <c r="K29" s="35"/>
      <c r="L29" s="26"/>
      <c r="M29" s="40"/>
      <c r="N29" s="1"/>
      <c r="O29" s="48"/>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row>
    <row r="30" spans="2:226" s="7" customFormat="1" x14ac:dyDescent="0.3">
      <c r="B30" s="27"/>
      <c r="C30" s="29" t="s">
        <v>34</v>
      </c>
      <c r="D30" s="29"/>
      <c r="E30" s="29"/>
      <c r="F30" s="29"/>
      <c r="G30" s="30"/>
      <c r="H30" s="93"/>
      <c r="I30" s="40"/>
      <c r="J30" s="93"/>
      <c r="K30" s="35"/>
      <c r="L30" s="26"/>
      <c r="M30" s="40"/>
      <c r="N30" s="1"/>
      <c r="O30" s="48"/>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row>
    <row r="31" spans="2:226" s="7" customFormat="1" x14ac:dyDescent="0.3">
      <c r="B31" s="36">
        <v>1</v>
      </c>
      <c r="C31" s="95" t="str">
        <f t="shared" ref="C31:C42" si="2">+C13</f>
        <v>Director de Interventoria</v>
      </c>
      <c r="D31" s="32"/>
      <c r="E31" s="98"/>
      <c r="F31" s="51">
        <v>0.25</v>
      </c>
      <c r="G31" s="99">
        <f>+ROUND(B31*E31*F31*$G$29,0)</f>
        <v>0</v>
      </c>
      <c r="H31" s="93"/>
      <c r="I31" s="40"/>
      <c r="J31" s="93"/>
      <c r="K31" s="35">
        <v>0</v>
      </c>
      <c r="L31" s="34">
        <f>+ROUND(B31*E31*K31*$G$28,0)</f>
        <v>0</v>
      </c>
      <c r="M31" s="40"/>
      <c r="N31" s="52"/>
      <c r="O31" s="48"/>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row>
    <row r="32" spans="2:226" s="7" customFormat="1" x14ac:dyDescent="0.3">
      <c r="B32" s="36">
        <v>1</v>
      </c>
      <c r="C32" s="95" t="str">
        <f t="shared" si="2"/>
        <v>Profesional Especialista en Vias/Pavimentos</v>
      </c>
      <c r="D32" s="32"/>
      <c r="E32" s="98"/>
      <c r="F32" s="51">
        <v>0.1</v>
      </c>
      <c r="G32" s="99">
        <f t="shared" ref="G32:G42" si="3">+ROUND(B32*E32*F32*$G$29,0)</f>
        <v>0</v>
      </c>
      <c r="H32" s="93"/>
      <c r="I32" s="40"/>
      <c r="J32" s="93"/>
      <c r="K32" s="35"/>
      <c r="L32" s="34"/>
      <c r="M32" s="40"/>
      <c r="N32" s="52"/>
      <c r="O32" s="48"/>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row>
    <row r="33" spans="2:226" s="7" customFormat="1" x14ac:dyDescent="0.3">
      <c r="B33" s="36">
        <v>1</v>
      </c>
      <c r="C33" s="95" t="str">
        <f t="shared" si="2"/>
        <v>Profesional Especialista en Geotecnia</v>
      </c>
      <c r="D33" s="32"/>
      <c r="E33" s="98"/>
      <c r="F33" s="51">
        <v>0.1</v>
      </c>
      <c r="G33" s="99">
        <f t="shared" si="3"/>
        <v>0</v>
      </c>
      <c r="H33" s="93"/>
      <c r="I33" s="40"/>
      <c r="J33" s="93"/>
      <c r="K33" s="35"/>
      <c r="L33" s="34"/>
      <c r="M33" s="40"/>
      <c r="N33" s="52"/>
      <c r="O33" s="48"/>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row>
    <row r="34" spans="2:226" s="7" customFormat="1" x14ac:dyDescent="0.3">
      <c r="B34" s="36">
        <v>1</v>
      </c>
      <c r="C34" s="95" t="str">
        <f t="shared" si="2"/>
        <v>Profesional Especialista en Hidraulica/Hidrologia</v>
      </c>
      <c r="D34" s="32"/>
      <c r="E34" s="98"/>
      <c r="F34" s="51">
        <v>0.1</v>
      </c>
      <c r="G34" s="99">
        <f t="shared" si="3"/>
        <v>0</v>
      </c>
      <c r="H34" s="93"/>
      <c r="I34" s="40"/>
      <c r="J34" s="93"/>
      <c r="K34" s="35"/>
      <c r="L34" s="34"/>
      <c r="M34" s="40"/>
      <c r="N34" s="52"/>
      <c r="O34" s="48"/>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row>
    <row r="35" spans="2:226" s="7" customFormat="1" x14ac:dyDescent="0.3">
      <c r="B35" s="36">
        <v>1</v>
      </c>
      <c r="C35" s="95" t="str">
        <f t="shared" si="2"/>
        <v>Profesional Ambiental</v>
      </c>
      <c r="D35" s="32"/>
      <c r="E35" s="98"/>
      <c r="F35" s="51">
        <v>0.25</v>
      </c>
      <c r="G35" s="99">
        <f t="shared" si="3"/>
        <v>0</v>
      </c>
      <c r="H35" s="93"/>
      <c r="I35" s="40"/>
      <c r="J35" s="93"/>
      <c r="K35" s="35">
        <v>0.8</v>
      </c>
      <c r="L35" s="34">
        <f t="shared" ref="L35:L41" si="4">+ROUND(B35*E35*K35*$G$28,0)</f>
        <v>0</v>
      </c>
      <c r="M35" s="40"/>
      <c r="N35" s="52"/>
      <c r="O35" s="48"/>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row>
    <row r="36" spans="2:226" s="7" customFormat="1" x14ac:dyDescent="0.3">
      <c r="B36" s="36">
        <v>1</v>
      </c>
      <c r="C36" s="95" t="str">
        <f t="shared" si="2"/>
        <v>Profesional Social</v>
      </c>
      <c r="D36" s="32"/>
      <c r="E36" s="98"/>
      <c r="F36" s="51">
        <v>0.25</v>
      </c>
      <c r="G36" s="99">
        <f t="shared" si="3"/>
        <v>0</v>
      </c>
      <c r="H36" s="93"/>
      <c r="I36" s="40"/>
      <c r="J36" s="93"/>
      <c r="K36" s="35">
        <v>0.8</v>
      </c>
      <c r="L36" s="34">
        <f t="shared" si="4"/>
        <v>0</v>
      </c>
      <c r="M36" s="40"/>
      <c r="N36" s="52"/>
      <c r="O36" s="48"/>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row>
    <row r="37" spans="2:226" s="7" customFormat="1" hidden="1" x14ac:dyDescent="0.3">
      <c r="B37" s="36"/>
      <c r="C37" s="95" t="str">
        <f t="shared" si="2"/>
        <v>Profesional Civil (Residente de Interventoria)</v>
      </c>
      <c r="D37" s="32"/>
      <c r="E37" s="98"/>
      <c r="F37" s="51"/>
      <c r="G37" s="99">
        <f t="shared" si="3"/>
        <v>0</v>
      </c>
      <c r="H37" s="93"/>
      <c r="I37" s="40"/>
      <c r="J37" s="93"/>
      <c r="K37" s="35">
        <v>0</v>
      </c>
      <c r="L37" s="34">
        <f t="shared" si="4"/>
        <v>0</v>
      </c>
      <c r="M37" s="40"/>
      <c r="N37" s="52"/>
      <c r="O37" s="48"/>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row>
    <row r="38" spans="2:226" s="7" customFormat="1" hidden="1" x14ac:dyDescent="0.3">
      <c r="B38" s="36"/>
      <c r="C38" s="95" t="str">
        <f t="shared" si="2"/>
        <v>Profesional HSE</v>
      </c>
      <c r="D38" s="32"/>
      <c r="E38" s="98"/>
      <c r="F38" s="51"/>
      <c r="G38" s="99">
        <f t="shared" si="3"/>
        <v>0</v>
      </c>
      <c r="H38" s="93"/>
      <c r="I38" s="40"/>
      <c r="J38" s="93"/>
      <c r="K38" s="35">
        <v>0</v>
      </c>
      <c r="L38" s="34">
        <f t="shared" si="4"/>
        <v>0</v>
      </c>
      <c r="M38" s="40"/>
      <c r="N38" s="52"/>
      <c r="O38" s="48"/>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row>
    <row r="39" spans="2:226" s="7" customFormat="1" hidden="1" x14ac:dyDescent="0.3">
      <c r="B39" s="36"/>
      <c r="C39" s="95" t="str">
        <f t="shared" si="2"/>
        <v>Laboratorista</v>
      </c>
      <c r="D39" s="32"/>
      <c r="E39" s="98"/>
      <c r="F39" s="51"/>
      <c r="G39" s="99">
        <f t="shared" si="3"/>
        <v>0</v>
      </c>
      <c r="H39" s="93"/>
      <c r="I39" s="40"/>
      <c r="J39" s="93"/>
      <c r="K39" s="35">
        <v>0</v>
      </c>
      <c r="L39" s="34">
        <f t="shared" si="4"/>
        <v>0</v>
      </c>
      <c r="M39" s="43"/>
      <c r="N39" s="52"/>
      <c r="O39" s="48"/>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row>
    <row r="40" spans="2:226" s="7" customFormat="1" x14ac:dyDescent="0.3">
      <c r="B40" s="36">
        <v>1</v>
      </c>
      <c r="C40" s="95" t="str">
        <f t="shared" si="2"/>
        <v>Topografo</v>
      </c>
      <c r="D40" s="32"/>
      <c r="E40" s="98"/>
      <c r="F40" s="51">
        <v>0.25</v>
      </c>
      <c r="G40" s="99">
        <f t="shared" si="3"/>
        <v>0</v>
      </c>
      <c r="H40" s="93"/>
      <c r="I40" s="40"/>
      <c r="J40" s="93"/>
      <c r="K40" s="35">
        <v>0</v>
      </c>
      <c r="L40" s="34">
        <f t="shared" si="4"/>
        <v>0</v>
      </c>
      <c r="M40" s="40"/>
      <c r="N40" s="52"/>
      <c r="O40" s="48"/>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row>
    <row r="41" spans="2:226" s="7" customFormat="1" x14ac:dyDescent="0.3">
      <c r="B41" s="36">
        <v>1</v>
      </c>
      <c r="C41" s="95" t="str">
        <f t="shared" si="2"/>
        <v>Cadenero</v>
      </c>
      <c r="D41" s="32"/>
      <c r="E41" s="98"/>
      <c r="F41" s="51">
        <v>0.25</v>
      </c>
      <c r="G41" s="99">
        <f t="shared" si="3"/>
        <v>0</v>
      </c>
      <c r="H41" s="93"/>
      <c r="I41" s="40"/>
      <c r="J41" s="93"/>
      <c r="K41" s="35">
        <v>0</v>
      </c>
      <c r="L41" s="34">
        <f t="shared" si="4"/>
        <v>0</v>
      </c>
      <c r="M41" s="40"/>
      <c r="N41" s="52"/>
      <c r="O41" s="48"/>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row>
    <row r="42" spans="2:226" s="7" customFormat="1" x14ac:dyDescent="0.3">
      <c r="B42" s="36">
        <v>1</v>
      </c>
      <c r="C42" s="95" t="str">
        <f t="shared" si="2"/>
        <v>Profesional Control Documental</v>
      </c>
      <c r="D42" s="32"/>
      <c r="E42" s="98"/>
      <c r="F42" s="51">
        <v>0.25</v>
      </c>
      <c r="G42" s="99">
        <f t="shared" si="3"/>
        <v>0</v>
      </c>
      <c r="H42" s="93"/>
      <c r="I42" s="40"/>
      <c r="J42" s="93"/>
      <c r="K42" s="35"/>
      <c r="L42" s="34"/>
      <c r="M42" s="40"/>
      <c r="N42" s="52"/>
      <c r="O42" s="48"/>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row>
    <row r="43" spans="2:226" s="7" customFormat="1" x14ac:dyDescent="0.3">
      <c r="B43" s="27"/>
      <c r="C43" s="29" t="s">
        <v>35</v>
      </c>
      <c r="D43" s="29"/>
      <c r="E43" s="29"/>
      <c r="F43" s="29"/>
      <c r="G43" s="53">
        <v>10</v>
      </c>
      <c r="H43" s="93"/>
      <c r="I43" s="40"/>
      <c r="J43" s="93"/>
      <c r="K43" s="35"/>
      <c r="L43" s="26"/>
      <c r="M43" s="40"/>
      <c r="N43" s="1"/>
      <c r="O43" s="48"/>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row>
    <row r="44" spans="2:226" s="7" customFormat="1" x14ac:dyDescent="0.3">
      <c r="B44" s="36">
        <v>1</v>
      </c>
      <c r="C44" s="95" t="str">
        <f>+C31</f>
        <v>Director de Interventoria</v>
      </c>
      <c r="D44" s="32"/>
      <c r="E44" s="98"/>
      <c r="F44" s="51">
        <v>0.25</v>
      </c>
      <c r="G44" s="99">
        <f>+ROUND(B44*E44*F44*$G$43,0)</f>
        <v>0</v>
      </c>
      <c r="H44" s="93"/>
      <c r="I44" s="40"/>
      <c r="J44" s="93"/>
      <c r="K44" s="35">
        <v>0</v>
      </c>
      <c r="L44" s="34">
        <f>+ROUND(B44*E44*K44*$G$28,0)</f>
        <v>0</v>
      </c>
      <c r="M44" s="40"/>
      <c r="N44" s="52"/>
      <c r="O44" s="48"/>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row>
    <row r="45" spans="2:226" s="7" customFormat="1" x14ac:dyDescent="0.3">
      <c r="B45" s="36">
        <v>1</v>
      </c>
      <c r="C45" s="95" t="str">
        <f t="shared" ref="C45:C55" si="5">+C32</f>
        <v>Profesional Especialista en Vias/Pavimentos</v>
      </c>
      <c r="D45" s="32"/>
      <c r="E45" s="98"/>
      <c r="F45" s="51">
        <v>0.05</v>
      </c>
      <c r="G45" s="99">
        <f t="shared" ref="G45:G55" si="6">+ROUND(B45*E45*F45*$G$43,0)</f>
        <v>0</v>
      </c>
      <c r="H45" s="93"/>
      <c r="I45" s="40"/>
      <c r="J45" s="93"/>
      <c r="K45" s="35"/>
      <c r="L45" s="34"/>
      <c r="M45" s="40"/>
      <c r="N45" s="52"/>
      <c r="O45" s="48"/>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row>
    <row r="46" spans="2:226" s="7" customFormat="1" x14ac:dyDescent="0.3">
      <c r="B46" s="36">
        <v>1</v>
      </c>
      <c r="C46" s="95" t="str">
        <f t="shared" si="5"/>
        <v>Profesional Especialista en Geotecnia</v>
      </c>
      <c r="D46" s="32"/>
      <c r="E46" s="98"/>
      <c r="F46" s="51">
        <v>0.05</v>
      </c>
      <c r="G46" s="99">
        <f t="shared" si="6"/>
        <v>0</v>
      </c>
      <c r="H46" s="93"/>
      <c r="I46" s="40"/>
      <c r="J46" s="93"/>
      <c r="K46" s="35"/>
      <c r="L46" s="34"/>
      <c r="M46" s="40"/>
      <c r="N46" s="52"/>
      <c r="O46" s="48"/>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row>
    <row r="47" spans="2:226" s="7" customFormat="1" x14ac:dyDescent="0.3">
      <c r="B47" s="36">
        <v>1</v>
      </c>
      <c r="C47" s="95" t="str">
        <f t="shared" si="5"/>
        <v>Profesional Especialista en Hidraulica/Hidrologia</v>
      </c>
      <c r="D47" s="32"/>
      <c r="E47" s="98"/>
      <c r="F47" s="51">
        <v>0.05</v>
      </c>
      <c r="G47" s="99">
        <f t="shared" si="6"/>
        <v>0</v>
      </c>
      <c r="H47" s="93"/>
      <c r="I47" s="40"/>
      <c r="J47" s="93"/>
      <c r="K47" s="35"/>
      <c r="L47" s="34"/>
      <c r="M47" s="40"/>
      <c r="N47" s="52"/>
      <c r="O47" s="48"/>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row>
    <row r="48" spans="2:226" s="7" customFormat="1" x14ac:dyDescent="0.3">
      <c r="B48" s="36">
        <v>1</v>
      </c>
      <c r="C48" s="95" t="str">
        <f t="shared" si="5"/>
        <v>Profesional Ambiental</v>
      </c>
      <c r="D48" s="32"/>
      <c r="E48" s="98"/>
      <c r="F48" s="51">
        <v>1</v>
      </c>
      <c r="G48" s="99">
        <f t="shared" si="6"/>
        <v>0</v>
      </c>
      <c r="H48" s="93"/>
      <c r="I48" s="40"/>
      <c r="J48" s="93"/>
      <c r="K48" s="35">
        <v>0.8</v>
      </c>
      <c r="L48" s="34">
        <f t="shared" ref="L48:L54" si="7">+ROUND(B48*E48*K48*$G$28,0)</f>
        <v>0</v>
      </c>
      <c r="M48" s="40"/>
      <c r="N48" s="52"/>
      <c r="O48" s="48"/>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row>
    <row r="49" spans="2:226" s="7" customFormat="1" x14ac:dyDescent="0.3">
      <c r="B49" s="36">
        <v>1</v>
      </c>
      <c r="C49" s="95" t="str">
        <f t="shared" si="5"/>
        <v>Profesional Social</v>
      </c>
      <c r="D49" s="32"/>
      <c r="E49" s="98"/>
      <c r="F49" s="51">
        <v>1</v>
      </c>
      <c r="G49" s="99">
        <f t="shared" si="6"/>
        <v>0</v>
      </c>
      <c r="H49" s="93"/>
      <c r="I49" s="40"/>
      <c r="J49" s="93"/>
      <c r="K49" s="35">
        <v>0.8</v>
      </c>
      <c r="L49" s="34">
        <f t="shared" si="7"/>
        <v>0</v>
      </c>
      <c r="M49" s="40"/>
      <c r="N49" s="52"/>
      <c r="O49" s="48"/>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row>
    <row r="50" spans="2:226" s="7" customFormat="1" x14ac:dyDescent="0.3">
      <c r="B50" s="36">
        <v>1</v>
      </c>
      <c r="C50" s="95" t="str">
        <f t="shared" si="5"/>
        <v>Profesional Civil (Residente de Interventoria)</v>
      </c>
      <c r="D50" s="32"/>
      <c r="E50" s="98"/>
      <c r="F50" s="51">
        <v>1</v>
      </c>
      <c r="G50" s="99">
        <f t="shared" si="6"/>
        <v>0</v>
      </c>
      <c r="H50" s="93"/>
      <c r="I50" s="40"/>
      <c r="J50" s="93"/>
      <c r="K50" s="35">
        <v>0</v>
      </c>
      <c r="L50" s="34">
        <f t="shared" si="7"/>
        <v>0</v>
      </c>
      <c r="M50" s="40"/>
      <c r="N50" s="52"/>
      <c r="O50" s="48"/>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row>
    <row r="51" spans="2:226" s="7" customFormat="1" x14ac:dyDescent="0.3">
      <c r="B51" s="36">
        <v>1</v>
      </c>
      <c r="C51" s="95" t="str">
        <f t="shared" si="5"/>
        <v>Profesional HSE</v>
      </c>
      <c r="D51" s="32"/>
      <c r="E51" s="98"/>
      <c r="F51" s="51">
        <v>1</v>
      </c>
      <c r="G51" s="99">
        <f t="shared" si="6"/>
        <v>0</v>
      </c>
      <c r="H51" s="93"/>
      <c r="I51" s="40"/>
      <c r="J51" s="93"/>
      <c r="K51" s="35">
        <v>0</v>
      </c>
      <c r="L51" s="34">
        <f t="shared" si="7"/>
        <v>0</v>
      </c>
      <c r="M51" s="40"/>
      <c r="N51" s="52"/>
      <c r="O51" s="48"/>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row>
    <row r="52" spans="2:226" s="7" customFormat="1" x14ac:dyDescent="0.3">
      <c r="B52" s="36">
        <v>1</v>
      </c>
      <c r="C52" s="95" t="str">
        <f t="shared" si="5"/>
        <v>Laboratorista</v>
      </c>
      <c r="D52" s="32"/>
      <c r="E52" s="98"/>
      <c r="F52" s="51">
        <v>0.5</v>
      </c>
      <c r="G52" s="99">
        <f t="shared" si="6"/>
        <v>0</v>
      </c>
      <c r="H52" s="93"/>
      <c r="I52" s="40"/>
      <c r="J52" s="93"/>
      <c r="K52" s="35">
        <v>0</v>
      </c>
      <c r="L52" s="34">
        <f t="shared" si="7"/>
        <v>0</v>
      </c>
      <c r="M52" s="43"/>
      <c r="N52" s="52"/>
      <c r="O52" s="48"/>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row>
    <row r="53" spans="2:226" s="7" customFormat="1" x14ac:dyDescent="0.3">
      <c r="B53" s="36">
        <v>1</v>
      </c>
      <c r="C53" s="95" t="str">
        <f t="shared" si="5"/>
        <v>Topografo</v>
      </c>
      <c r="D53" s="32"/>
      <c r="E53" s="98"/>
      <c r="F53" s="51">
        <v>1</v>
      </c>
      <c r="G53" s="99">
        <f t="shared" si="6"/>
        <v>0</v>
      </c>
      <c r="H53" s="93"/>
      <c r="I53" s="40"/>
      <c r="J53" s="93"/>
      <c r="K53" s="35">
        <v>0</v>
      </c>
      <c r="L53" s="34">
        <f t="shared" si="7"/>
        <v>0</v>
      </c>
      <c r="M53" s="40"/>
      <c r="N53" s="52"/>
      <c r="O53" s="48"/>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row>
    <row r="54" spans="2:226" s="7" customFormat="1" x14ac:dyDescent="0.3">
      <c r="B54" s="36">
        <v>1</v>
      </c>
      <c r="C54" s="95" t="str">
        <f t="shared" si="5"/>
        <v>Cadenero</v>
      </c>
      <c r="D54" s="32"/>
      <c r="E54" s="98"/>
      <c r="F54" s="51">
        <v>1</v>
      </c>
      <c r="G54" s="99">
        <f t="shared" si="6"/>
        <v>0</v>
      </c>
      <c r="H54" s="93"/>
      <c r="I54" s="40"/>
      <c r="J54" s="93"/>
      <c r="K54" s="35">
        <v>0</v>
      </c>
      <c r="L54" s="34">
        <f t="shared" si="7"/>
        <v>0</v>
      </c>
      <c r="M54" s="40"/>
      <c r="N54" s="52"/>
      <c r="O54" s="48"/>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row>
    <row r="55" spans="2:226" s="7" customFormat="1" x14ac:dyDescent="0.3">
      <c r="B55" s="36">
        <v>1</v>
      </c>
      <c r="C55" s="95" t="str">
        <f t="shared" si="5"/>
        <v>Profesional Control Documental</v>
      </c>
      <c r="D55" s="32"/>
      <c r="E55" s="98"/>
      <c r="F55" s="51">
        <v>1</v>
      </c>
      <c r="G55" s="99">
        <f t="shared" si="6"/>
        <v>0</v>
      </c>
      <c r="H55" s="93"/>
      <c r="I55" s="40"/>
      <c r="J55" s="93"/>
      <c r="K55" s="35"/>
      <c r="L55" s="34"/>
      <c r="M55" s="40"/>
      <c r="N55" s="52"/>
      <c r="O55" s="48"/>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row>
    <row r="56" spans="2:226" s="7" customFormat="1" x14ac:dyDescent="0.3">
      <c r="B56" s="37"/>
      <c r="C56" s="133" t="s">
        <v>30</v>
      </c>
      <c r="D56" s="134"/>
      <c r="E56" s="134"/>
      <c r="F56" s="135"/>
      <c r="G56" s="100">
        <f>SUM(G30:G42)+SUM(G44:G55)</f>
        <v>0</v>
      </c>
      <c r="H56" s="93"/>
      <c r="I56" s="40"/>
      <c r="J56" s="93"/>
      <c r="K56" s="38"/>
      <c r="L56" s="39">
        <f>SUM(L31:L41)</f>
        <v>0</v>
      </c>
      <c r="M56" s="40"/>
      <c r="N56" s="54"/>
      <c r="O56" s="48"/>
      <c r="P56" s="55"/>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row>
    <row r="57" spans="2:226" s="7" customFormat="1" x14ac:dyDescent="0.3">
      <c r="B57" s="41"/>
      <c r="C57" s="136" t="s">
        <v>31</v>
      </c>
      <c r="D57" s="137"/>
      <c r="E57" s="137"/>
      <c r="F57" s="138"/>
      <c r="G57" s="56">
        <f>+G26</f>
        <v>0</v>
      </c>
      <c r="H57" s="93"/>
      <c r="I57" s="43"/>
      <c r="J57" s="93"/>
      <c r="K57" s="60"/>
      <c r="L57" s="61">
        <f>G26</f>
        <v>0</v>
      </c>
      <c r="M57" s="40"/>
      <c r="N57" s="1"/>
      <c r="O57" s="44"/>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row>
    <row r="58" spans="2:226" s="7" customFormat="1" ht="17.25" thickBot="1" x14ac:dyDescent="0.35">
      <c r="B58" s="45"/>
      <c r="C58" s="139" t="s">
        <v>36</v>
      </c>
      <c r="D58" s="140"/>
      <c r="E58" s="140"/>
      <c r="F58" s="141"/>
      <c r="G58" s="101">
        <f>ROUND(+G56*(G57),0)</f>
        <v>0</v>
      </c>
      <c r="H58" s="93"/>
      <c r="I58" s="40"/>
      <c r="J58" s="93"/>
      <c r="K58" s="46"/>
      <c r="L58" s="47">
        <f t="shared" ref="L58" si="8">ROUND(+L56*(L57),0)</f>
        <v>0</v>
      </c>
      <c r="M58" s="40"/>
      <c r="N58" s="1"/>
      <c r="O58" s="48"/>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row>
    <row r="59" spans="2:226" s="7" customFormat="1" ht="12" customHeight="1" thickBot="1" x14ac:dyDescent="0.35">
      <c r="B59" s="151" t="s">
        <v>37</v>
      </c>
      <c r="C59" s="152"/>
      <c r="D59" s="152"/>
      <c r="E59" s="152"/>
      <c r="F59" s="152"/>
      <c r="G59" s="22">
        <v>1.5</v>
      </c>
      <c r="H59" s="93"/>
      <c r="I59" s="40"/>
      <c r="J59" s="93"/>
      <c r="K59" s="35"/>
      <c r="L59" s="26"/>
      <c r="M59" s="40"/>
      <c r="N59" s="1"/>
      <c r="O59" s="48"/>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row>
    <row r="60" spans="2:226" s="7" customFormat="1" x14ac:dyDescent="0.3">
      <c r="B60" s="24"/>
      <c r="C60" s="153" t="s">
        <v>16</v>
      </c>
      <c r="D60" s="153"/>
      <c r="E60" s="153"/>
      <c r="F60" s="153"/>
      <c r="G60" s="154"/>
      <c r="H60" s="93"/>
      <c r="I60" s="40"/>
      <c r="J60" s="93"/>
      <c r="K60" s="35"/>
      <c r="L60" s="26"/>
      <c r="M60" s="40"/>
      <c r="N60" s="1"/>
      <c r="O60" s="48"/>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row>
    <row r="61" spans="2:226" s="7" customFormat="1" x14ac:dyDescent="0.3">
      <c r="B61" s="27"/>
      <c r="C61" s="29" t="s">
        <v>17</v>
      </c>
      <c r="D61" s="29"/>
      <c r="E61" s="29"/>
      <c r="F61" s="29"/>
      <c r="G61" s="30"/>
      <c r="H61" s="93"/>
      <c r="I61" s="40"/>
      <c r="J61" s="93"/>
      <c r="K61" s="35"/>
      <c r="L61" s="26"/>
      <c r="M61" s="43"/>
      <c r="N61" s="1"/>
      <c r="O61" s="48"/>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row>
    <row r="62" spans="2:226" s="7" customFormat="1" x14ac:dyDescent="0.3">
      <c r="B62" s="36">
        <v>1</v>
      </c>
      <c r="C62" s="95" t="str">
        <f>+C31</f>
        <v>Director de Interventoria</v>
      </c>
      <c r="D62" s="32"/>
      <c r="E62" s="98"/>
      <c r="F62" s="33">
        <v>0.25</v>
      </c>
      <c r="G62" s="99">
        <f>+ROUND(B62*E62*F62*$G$59,0)</f>
        <v>0</v>
      </c>
      <c r="H62" s="93"/>
      <c r="I62" s="40"/>
      <c r="J62" s="93"/>
      <c r="K62" s="35">
        <v>0</v>
      </c>
      <c r="L62" s="34">
        <f>+ROUND(B62*E62*K62*$G$59,0)</f>
        <v>0</v>
      </c>
      <c r="M62" s="40"/>
      <c r="N62" s="1"/>
      <c r="O62" s="48"/>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row>
    <row r="63" spans="2:226" s="7" customFormat="1" hidden="1" x14ac:dyDescent="0.3">
      <c r="B63" s="36"/>
      <c r="C63" s="95" t="str">
        <f t="shared" ref="C63:C73" si="9">+C32</f>
        <v>Profesional Especialista en Vias/Pavimentos</v>
      </c>
      <c r="D63" s="32"/>
      <c r="E63" s="98"/>
      <c r="F63" s="33"/>
      <c r="G63" s="99"/>
      <c r="H63" s="93"/>
      <c r="I63" s="40"/>
      <c r="J63" s="93"/>
      <c r="K63" s="35"/>
      <c r="L63" s="34"/>
      <c r="M63" s="40"/>
      <c r="N63" s="1"/>
      <c r="O63" s="48"/>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row>
    <row r="64" spans="2:226" s="7" customFormat="1" hidden="1" x14ac:dyDescent="0.3">
      <c r="B64" s="36"/>
      <c r="C64" s="95" t="str">
        <f t="shared" si="9"/>
        <v>Profesional Especialista en Geotecnia</v>
      </c>
      <c r="D64" s="32"/>
      <c r="E64" s="98"/>
      <c r="F64" s="33"/>
      <c r="G64" s="99"/>
      <c r="H64" s="93"/>
      <c r="I64" s="40"/>
      <c r="J64" s="93"/>
      <c r="K64" s="35"/>
      <c r="L64" s="34"/>
      <c r="M64" s="40"/>
      <c r="N64" s="1"/>
      <c r="O64" s="48"/>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row>
    <row r="65" spans="2:226" s="7" customFormat="1" hidden="1" x14ac:dyDescent="0.3">
      <c r="B65" s="36"/>
      <c r="C65" s="95" t="str">
        <f t="shared" si="9"/>
        <v>Profesional Especialista en Hidraulica/Hidrologia</v>
      </c>
      <c r="D65" s="32"/>
      <c r="E65" s="98"/>
      <c r="F65" s="33"/>
      <c r="G65" s="99"/>
      <c r="H65" s="93"/>
      <c r="I65" s="40"/>
      <c r="J65" s="93"/>
      <c r="K65" s="35"/>
      <c r="L65" s="34"/>
      <c r="M65" s="40"/>
      <c r="N65" s="1"/>
      <c r="O65" s="48"/>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row>
    <row r="66" spans="2:226" s="7" customFormat="1" x14ac:dyDescent="0.3">
      <c r="B66" s="36">
        <v>1</v>
      </c>
      <c r="C66" s="95" t="str">
        <f t="shared" si="9"/>
        <v>Profesional Ambiental</v>
      </c>
      <c r="D66" s="32"/>
      <c r="E66" s="98"/>
      <c r="F66" s="33">
        <v>0.25</v>
      </c>
      <c r="G66" s="99">
        <f t="shared" ref="G66:G73" si="10">+ROUND(B66*E66*F66*$G$59,0)</f>
        <v>0</v>
      </c>
      <c r="H66" s="93"/>
      <c r="I66" s="40"/>
      <c r="J66" s="93"/>
      <c r="K66" s="35">
        <v>0.8</v>
      </c>
      <c r="L66" s="34">
        <f t="shared" ref="L66:L72" si="11">+ROUND(B66*E66*K66*$G$59,0)</f>
        <v>0</v>
      </c>
      <c r="M66" s="40"/>
      <c r="N66" s="1"/>
      <c r="O66" s="48"/>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row>
    <row r="67" spans="2:226" s="7" customFormat="1" x14ac:dyDescent="0.3">
      <c r="B67" s="36">
        <v>1</v>
      </c>
      <c r="C67" s="95" t="str">
        <f t="shared" si="9"/>
        <v>Profesional Social</v>
      </c>
      <c r="D67" s="32"/>
      <c r="E67" s="98"/>
      <c r="F67" s="33">
        <v>0.5</v>
      </c>
      <c r="G67" s="99">
        <f t="shared" si="10"/>
        <v>0</v>
      </c>
      <c r="H67" s="93"/>
      <c r="I67" s="40"/>
      <c r="J67" s="93"/>
      <c r="K67" s="35">
        <v>0.8</v>
      </c>
      <c r="L67" s="34">
        <f t="shared" si="11"/>
        <v>0</v>
      </c>
      <c r="M67" s="40"/>
      <c r="N67" s="1"/>
      <c r="O67" s="48"/>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row>
    <row r="68" spans="2:226" s="7" customFormat="1" x14ac:dyDescent="0.3">
      <c r="B68" s="36">
        <v>1</v>
      </c>
      <c r="C68" s="95" t="str">
        <f t="shared" si="9"/>
        <v>Profesional Civil (Residente de Interventoria)</v>
      </c>
      <c r="D68" s="32"/>
      <c r="E68" s="98"/>
      <c r="F68" s="33">
        <v>0.5</v>
      </c>
      <c r="G68" s="99">
        <f t="shared" si="10"/>
        <v>0</v>
      </c>
      <c r="H68" s="93"/>
      <c r="I68" s="40"/>
      <c r="J68" s="93"/>
      <c r="K68" s="35">
        <v>0</v>
      </c>
      <c r="L68" s="34">
        <f t="shared" si="11"/>
        <v>0</v>
      </c>
      <c r="M68" s="1"/>
      <c r="N68" s="1"/>
      <c r="O68" s="48"/>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row>
    <row r="69" spans="2:226" s="7" customFormat="1" x14ac:dyDescent="0.3">
      <c r="B69" s="36">
        <v>1</v>
      </c>
      <c r="C69" s="95" t="str">
        <f t="shared" si="9"/>
        <v>Profesional HSE</v>
      </c>
      <c r="D69" s="32"/>
      <c r="E69" s="98"/>
      <c r="F69" s="33">
        <v>0.25</v>
      </c>
      <c r="G69" s="99">
        <f t="shared" si="10"/>
        <v>0</v>
      </c>
      <c r="H69" s="93"/>
      <c r="I69" s="40"/>
      <c r="J69" s="93"/>
      <c r="K69" s="35">
        <v>0</v>
      </c>
      <c r="L69" s="34">
        <f t="shared" si="11"/>
        <v>0</v>
      </c>
      <c r="M69" s="1"/>
      <c r="N69" s="1"/>
      <c r="O69" s="48"/>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row>
    <row r="70" spans="2:226" s="7" customFormat="1" hidden="1" x14ac:dyDescent="0.3">
      <c r="B70" s="57"/>
      <c r="C70" s="95" t="str">
        <f t="shared" si="9"/>
        <v>Laboratorista</v>
      </c>
      <c r="D70" s="58"/>
      <c r="E70" s="98"/>
      <c r="F70" s="59"/>
      <c r="G70" s="99">
        <f t="shared" si="10"/>
        <v>0</v>
      </c>
      <c r="H70" s="93"/>
      <c r="I70" s="40"/>
      <c r="J70" s="93"/>
      <c r="K70" s="35">
        <v>0</v>
      </c>
      <c r="L70" s="34">
        <f t="shared" si="11"/>
        <v>0</v>
      </c>
      <c r="M70" s="1"/>
      <c r="N70" s="1"/>
      <c r="O70" s="48"/>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row>
    <row r="71" spans="2:226" s="7" customFormat="1" hidden="1" x14ac:dyDescent="0.3">
      <c r="B71" s="57"/>
      <c r="C71" s="95" t="str">
        <f t="shared" si="9"/>
        <v>Topografo</v>
      </c>
      <c r="D71" s="58"/>
      <c r="E71" s="98"/>
      <c r="F71" s="59"/>
      <c r="G71" s="99">
        <f t="shared" si="10"/>
        <v>0</v>
      </c>
      <c r="H71" s="93"/>
      <c r="I71" s="40"/>
      <c r="J71" s="93"/>
      <c r="K71" s="35">
        <v>0</v>
      </c>
      <c r="L71" s="34">
        <f t="shared" si="11"/>
        <v>0</v>
      </c>
      <c r="M71" s="1"/>
      <c r="N71" s="1"/>
      <c r="O71" s="48"/>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row>
    <row r="72" spans="2:226" s="7" customFormat="1" hidden="1" x14ac:dyDescent="0.3">
      <c r="B72" s="57"/>
      <c r="C72" s="95" t="str">
        <f t="shared" si="9"/>
        <v>Cadenero</v>
      </c>
      <c r="D72" s="58"/>
      <c r="E72" s="98"/>
      <c r="F72" s="59"/>
      <c r="G72" s="99">
        <f t="shared" si="10"/>
        <v>0</v>
      </c>
      <c r="H72" s="93"/>
      <c r="I72" s="40"/>
      <c r="J72" s="93"/>
      <c r="K72" s="35">
        <v>0</v>
      </c>
      <c r="L72" s="34">
        <f t="shared" si="11"/>
        <v>0</v>
      </c>
      <c r="M72" s="1"/>
      <c r="N72" s="1"/>
      <c r="O72" s="48"/>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row>
    <row r="73" spans="2:226" s="7" customFormat="1" x14ac:dyDescent="0.3">
      <c r="B73" s="57">
        <v>1</v>
      </c>
      <c r="C73" s="95" t="str">
        <f t="shared" si="9"/>
        <v>Profesional Control Documental</v>
      </c>
      <c r="D73" s="58"/>
      <c r="E73" s="98"/>
      <c r="F73" s="59">
        <v>0.5</v>
      </c>
      <c r="G73" s="99">
        <f t="shared" si="10"/>
        <v>0</v>
      </c>
      <c r="H73" s="93"/>
      <c r="I73" s="40"/>
      <c r="J73" s="93"/>
      <c r="K73" s="35"/>
      <c r="L73" s="34"/>
      <c r="M73" s="1"/>
      <c r="N73" s="1"/>
      <c r="O73" s="48"/>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row>
    <row r="74" spans="2:226" s="7" customFormat="1" x14ac:dyDescent="0.3">
      <c r="B74" s="37"/>
      <c r="C74" s="133" t="s">
        <v>30</v>
      </c>
      <c r="D74" s="134"/>
      <c r="E74" s="134"/>
      <c r="F74" s="135"/>
      <c r="G74" s="100">
        <f>SUM(G61:G73)</f>
        <v>0</v>
      </c>
      <c r="H74" s="93"/>
      <c r="I74" s="40"/>
      <c r="J74" s="93"/>
      <c r="K74" s="38"/>
      <c r="L74" s="39">
        <f>SUM(L61:L72)</f>
        <v>0</v>
      </c>
      <c r="M74" s="52"/>
      <c r="N74" s="1"/>
      <c r="O74" s="48"/>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row>
    <row r="75" spans="2:226" s="7" customFormat="1" x14ac:dyDescent="0.3">
      <c r="B75" s="41"/>
      <c r="C75" s="136" t="s">
        <v>31</v>
      </c>
      <c r="D75" s="137"/>
      <c r="E75" s="137"/>
      <c r="F75" s="138"/>
      <c r="G75" s="56">
        <f>+G57</f>
        <v>0</v>
      </c>
      <c r="H75" s="93"/>
      <c r="I75" s="43"/>
      <c r="J75" s="93"/>
      <c r="K75" s="60"/>
      <c r="L75" s="61">
        <f>G26</f>
        <v>0</v>
      </c>
      <c r="M75" s="1"/>
      <c r="N75" s="1"/>
      <c r="O75" s="44"/>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row>
    <row r="76" spans="2:226" s="7" customFormat="1" ht="17.25" thickBot="1" x14ac:dyDescent="0.35">
      <c r="B76" s="45"/>
      <c r="C76" s="139" t="s">
        <v>38</v>
      </c>
      <c r="D76" s="140"/>
      <c r="E76" s="140"/>
      <c r="F76" s="141"/>
      <c r="G76" s="101">
        <f>ROUND(+G74*(G75),0)</f>
        <v>0</v>
      </c>
      <c r="H76" s="93"/>
      <c r="I76" s="40"/>
      <c r="J76" s="93"/>
      <c r="K76" s="46"/>
      <c r="L76" s="47">
        <f t="shared" ref="L76" si="12">ROUND(+L74*(L75),0)</f>
        <v>0</v>
      </c>
      <c r="M76" s="1"/>
      <c r="N76" s="1"/>
      <c r="O76" s="48"/>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row>
    <row r="77" spans="2:226" s="7" customFormat="1" x14ac:dyDescent="0.3">
      <c r="B77" s="142" t="s">
        <v>39</v>
      </c>
      <c r="C77" s="143"/>
      <c r="D77" s="143"/>
      <c r="E77" s="143"/>
      <c r="F77" s="144"/>
      <c r="G77" s="148">
        <f>+G76+G58+G27</f>
        <v>0</v>
      </c>
      <c r="H77" s="93"/>
      <c r="I77" s="40"/>
      <c r="J77" s="93"/>
      <c r="K77" s="150"/>
      <c r="L77" s="123">
        <f>+L76+L58+L27</f>
        <v>0</v>
      </c>
      <c r="M77" s="1"/>
      <c r="N77" s="1"/>
      <c r="O77" s="48"/>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row>
    <row r="78" spans="2:226" s="7" customFormat="1" ht="16.5" customHeight="1" thickBot="1" x14ac:dyDescent="0.35">
      <c r="B78" s="145"/>
      <c r="C78" s="146"/>
      <c r="D78" s="146"/>
      <c r="E78" s="146"/>
      <c r="F78" s="147"/>
      <c r="G78" s="149"/>
      <c r="H78" s="93"/>
      <c r="I78" s="40"/>
      <c r="J78" s="93"/>
      <c r="K78" s="150"/>
      <c r="L78" s="123"/>
      <c r="M78" s="1"/>
      <c r="N78" s="1"/>
      <c r="O78" s="48"/>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row>
    <row r="79" spans="2:226" s="7" customFormat="1" x14ac:dyDescent="0.3">
      <c r="B79" s="124" t="s">
        <v>2</v>
      </c>
      <c r="C79" s="126" t="s">
        <v>40</v>
      </c>
      <c r="D79" s="128" t="s">
        <v>41</v>
      </c>
      <c r="E79" s="62" t="s">
        <v>42</v>
      </c>
      <c r="F79" s="130" t="s">
        <v>43</v>
      </c>
      <c r="G79" s="63" t="s">
        <v>6</v>
      </c>
      <c r="H79" s="93"/>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spans="2:226" s="7" customFormat="1" x14ac:dyDescent="0.3">
      <c r="B80" s="125"/>
      <c r="C80" s="126"/>
      <c r="D80" s="128"/>
      <c r="E80" s="14" t="s">
        <v>44</v>
      </c>
      <c r="F80" s="131"/>
      <c r="G80" s="15" t="s">
        <v>10</v>
      </c>
      <c r="H80" s="93"/>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spans="2:226" s="7" customFormat="1" ht="17.25" thickBot="1" x14ac:dyDescent="0.35">
      <c r="B81" s="64" t="s">
        <v>45</v>
      </c>
      <c r="C81" s="127"/>
      <c r="D81" s="129"/>
      <c r="E81" s="18" t="s">
        <v>46</v>
      </c>
      <c r="F81" s="18" t="s">
        <v>47</v>
      </c>
      <c r="G81" s="19" t="s">
        <v>48</v>
      </c>
      <c r="H81" s="93"/>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spans="2:226" s="7" customFormat="1" ht="21" customHeight="1" x14ac:dyDescent="0.3">
      <c r="B82" s="65"/>
      <c r="C82" s="66" t="s">
        <v>49</v>
      </c>
      <c r="D82" s="66"/>
      <c r="E82" s="66"/>
      <c r="F82" s="66"/>
      <c r="G82" s="67"/>
      <c r="H82" s="93"/>
      <c r="I82" s="96" t="s">
        <v>50</v>
      </c>
      <c r="J82" s="68" t="s">
        <v>51</v>
      </c>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spans="2:226" s="7" customFormat="1" ht="22.5" x14ac:dyDescent="0.3">
      <c r="B83" s="69">
        <v>2</v>
      </c>
      <c r="C83" s="70" t="s">
        <v>52</v>
      </c>
      <c r="D83" s="71" t="s">
        <v>53</v>
      </c>
      <c r="E83" s="72">
        <v>11</v>
      </c>
      <c r="F83" s="102"/>
      <c r="G83" s="104">
        <f>ROUND(F83*E83*B83,0)</f>
        <v>0</v>
      </c>
      <c r="H83" s="93"/>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spans="2:226" s="7" customFormat="1" x14ac:dyDescent="0.3">
      <c r="B84" s="36">
        <v>1</v>
      </c>
      <c r="C84" s="70" t="s">
        <v>54</v>
      </c>
      <c r="D84" s="71" t="s">
        <v>53</v>
      </c>
      <c r="E84" s="72">
        <v>11</v>
      </c>
      <c r="F84" s="102"/>
      <c r="G84" s="104">
        <f t="shared" ref="G84:G85" si="13">ROUND(F84*E84*B84,0)</f>
        <v>0</v>
      </c>
      <c r="H84" s="93"/>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spans="2:226" s="7" customFormat="1" ht="17.25" thickBot="1" x14ac:dyDescent="0.35">
      <c r="B85" s="73">
        <v>1</v>
      </c>
      <c r="C85" s="74" t="s">
        <v>55</v>
      </c>
      <c r="D85" s="75" t="s">
        <v>56</v>
      </c>
      <c r="E85" s="76">
        <v>1</v>
      </c>
      <c r="F85" s="103"/>
      <c r="G85" s="105">
        <f t="shared" si="13"/>
        <v>0</v>
      </c>
      <c r="H85" s="93"/>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spans="2:226" s="7" customFormat="1" x14ac:dyDescent="0.3">
      <c r="B86" s="77"/>
      <c r="C86" s="132" t="s">
        <v>57</v>
      </c>
      <c r="D86" s="132"/>
      <c r="E86" s="132"/>
      <c r="F86" s="132"/>
      <c r="G86" s="106">
        <f>SUM(G82:G85)</f>
        <v>0</v>
      </c>
      <c r="H86" s="93"/>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spans="2:226" s="7" customFormat="1" x14ac:dyDescent="0.3">
      <c r="B87" s="78"/>
      <c r="C87" s="118" t="s">
        <v>58</v>
      </c>
      <c r="D87" s="118"/>
      <c r="E87" s="118"/>
      <c r="F87" s="118"/>
      <c r="G87" s="107">
        <f>+G77+G86</f>
        <v>0</v>
      </c>
      <c r="H87" s="93"/>
      <c r="I87" s="93"/>
      <c r="J87" s="93"/>
      <c r="K87" s="80"/>
      <c r="L87" s="79" t="e">
        <f>+#REF!+L77</f>
        <v>#REF!</v>
      </c>
      <c r="M87" s="1"/>
      <c r="N87" s="93"/>
      <c r="O87" s="2"/>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row>
    <row r="88" spans="2:226" s="7" customFormat="1" x14ac:dyDescent="0.3">
      <c r="B88" s="78"/>
      <c r="C88" s="118" t="s">
        <v>59</v>
      </c>
      <c r="D88" s="118"/>
      <c r="E88" s="118"/>
      <c r="F88" s="118"/>
      <c r="G88" s="107">
        <f>+ROUND(G87*0.19,0)</f>
        <v>0</v>
      </c>
      <c r="H88" s="93"/>
      <c r="I88" s="93"/>
      <c r="J88" s="93"/>
      <c r="K88" s="80"/>
      <c r="L88" s="79" t="e">
        <f t="shared" ref="L88" si="14">+ROUND(L87*0.19,0)</f>
        <v>#REF!</v>
      </c>
      <c r="M88" s="1"/>
      <c r="N88" s="1"/>
      <c r="O88" s="81"/>
      <c r="P88" s="82"/>
      <c r="Q88" s="83"/>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row>
    <row r="89" spans="2:226" s="7" customFormat="1" ht="17.25" thickBot="1" x14ac:dyDescent="0.35">
      <c r="B89" s="84"/>
      <c r="C89" s="119" t="s">
        <v>60</v>
      </c>
      <c r="D89" s="119"/>
      <c r="E89" s="119"/>
      <c r="F89" s="119"/>
      <c r="G89" s="108">
        <f>+G88+G87</f>
        <v>0</v>
      </c>
      <c r="H89" s="93"/>
      <c r="I89" s="93">
        <v>445689322</v>
      </c>
      <c r="J89" s="93"/>
      <c r="K89" s="86"/>
      <c r="L89" s="85" t="e">
        <f t="shared" ref="L89" si="15">+L88+L87</f>
        <v>#REF!</v>
      </c>
      <c r="M89" s="1"/>
      <c r="N89" s="87"/>
      <c r="O89" s="88"/>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row>
    <row r="90" spans="2:226" s="7" customFormat="1" x14ac:dyDescent="0.3">
      <c r="B90" s="120" t="s">
        <v>61</v>
      </c>
      <c r="C90" s="121"/>
      <c r="D90" s="121"/>
      <c r="E90" s="121"/>
      <c r="F90" s="121"/>
      <c r="G90" s="122"/>
      <c r="H90" s="93"/>
      <c r="I90" s="1"/>
      <c r="J90" s="93"/>
      <c r="K90" s="1"/>
      <c r="L90" s="1"/>
      <c r="M90" s="1"/>
      <c r="O90" s="88"/>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row>
    <row r="91" spans="2:226" ht="36.75" customHeight="1" x14ac:dyDescent="0.3">
      <c r="B91" s="109" t="s">
        <v>62</v>
      </c>
      <c r="C91" s="110"/>
      <c r="D91" s="110"/>
      <c r="E91" s="110"/>
      <c r="F91" s="110"/>
      <c r="G91" s="111"/>
    </row>
    <row r="92" spans="2:226" s="7" customFormat="1" ht="21" customHeight="1" x14ac:dyDescent="0.3">
      <c r="B92" s="115" t="s">
        <v>63</v>
      </c>
      <c r="C92" s="116"/>
      <c r="D92" s="116"/>
      <c r="E92" s="116"/>
      <c r="F92" s="116"/>
      <c r="G92" s="117"/>
      <c r="H92" s="93"/>
      <c r="I92" s="89"/>
      <c r="J92" s="93"/>
      <c r="K92" s="1"/>
      <c r="L92" s="1"/>
      <c r="M92" s="1"/>
      <c r="N92" s="1"/>
      <c r="O92" s="2"/>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row>
    <row r="93" spans="2:226" s="7" customFormat="1" ht="21" customHeight="1" x14ac:dyDescent="0.3">
      <c r="B93" s="109" t="s">
        <v>64</v>
      </c>
      <c r="C93" s="110"/>
      <c r="D93" s="110"/>
      <c r="E93" s="110"/>
      <c r="F93" s="110"/>
      <c r="G93" s="111"/>
      <c r="H93" s="93"/>
      <c r="I93" s="52"/>
      <c r="J93" s="93"/>
      <c r="K93" s="1"/>
      <c r="L93" s="1"/>
      <c r="M93" s="1"/>
      <c r="N93" s="1"/>
      <c r="O93" s="2"/>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row>
    <row r="94" spans="2:226" s="7" customFormat="1" ht="26.25" customHeight="1" x14ac:dyDescent="0.3">
      <c r="B94" s="115" t="s">
        <v>65</v>
      </c>
      <c r="C94" s="116"/>
      <c r="D94" s="116"/>
      <c r="E94" s="116"/>
      <c r="F94" s="116"/>
      <c r="G94" s="117"/>
      <c r="H94" s="93"/>
      <c r="I94" s="52"/>
      <c r="J94" s="93"/>
      <c r="K94" s="1"/>
      <c r="L94" s="1"/>
      <c r="M94" s="1"/>
      <c r="N94" s="1"/>
      <c r="O94" s="2"/>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row>
    <row r="95" spans="2:226" s="7" customFormat="1" ht="24" customHeight="1" x14ac:dyDescent="0.3">
      <c r="B95" s="115" t="s">
        <v>66</v>
      </c>
      <c r="C95" s="116"/>
      <c r="D95" s="116"/>
      <c r="E95" s="116"/>
      <c r="F95" s="116"/>
      <c r="G95" s="117"/>
      <c r="H95" s="93"/>
      <c r="I95" s="52"/>
      <c r="J95" s="93"/>
      <c r="K95" s="1"/>
      <c r="L95" s="1"/>
      <c r="M95" s="1"/>
      <c r="N95" s="1"/>
      <c r="O95" s="2"/>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row>
    <row r="96" spans="2:226" s="7" customFormat="1" ht="24" customHeight="1" x14ac:dyDescent="0.3">
      <c r="B96" s="109" t="s">
        <v>67</v>
      </c>
      <c r="C96" s="110"/>
      <c r="D96" s="110"/>
      <c r="E96" s="110"/>
      <c r="F96" s="110"/>
      <c r="G96" s="111"/>
      <c r="H96" s="93"/>
      <c r="I96" s="52"/>
      <c r="J96" s="93"/>
      <c r="K96" s="1"/>
      <c r="L96" s="1"/>
      <c r="M96" s="1"/>
      <c r="N96" s="1"/>
      <c r="O96" s="2"/>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row>
    <row r="97" spans="2:226" s="90" customFormat="1" ht="21" customHeight="1" x14ac:dyDescent="0.3">
      <c r="B97" s="109" t="s">
        <v>68</v>
      </c>
      <c r="C97" s="110"/>
      <c r="D97" s="110"/>
      <c r="E97" s="110"/>
      <c r="F97" s="110"/>
      <c r="G97" s="111"/>
      <c r="H97" s="93"/>
      <c r="I97" s="1"/>
      <c r="J97" s="93"/>
      <c r="K97" s="1"/>
      <c r="L97" s="1"/>
      <c r="M97" s="1"/>
      <c r="N97" s="1"/>
      <c r="O97" s="2"/>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row>
    <row r="98" spans="2:226" s="90" customFormat="1" ht="45" customHeight="1" x14ac:dyDescent="0.3">
      <c r="B98" s="109" t="s">
        <v>69</v>
      </c>
      <c r="C98" s="110"/>
      <c r="D98" s="110"/>
      <c r="E98" s="110"/>
      <c r="F98" s="110"/>
      <c r="G98" s="111"/>
      <c r="H98" s="93"/>
      <c r="I98" s="1"/>
      <c r="J98" s="93"/>
      <c r="K98" s="1"/>
      <c r="L98" s="1"/>
      <c r="M98" s="1"/>
      <c r="N98" s="1"/>
      <c r="O98" s="2"/>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row>
    <row r="99" spans="2:226" s="90" customFormat="1" ht="21" customHeight="1" x14ac:dyDescent="0.3">
      <c r="B99" s="109" t="s">
        <v>70</v>
      </c>
      <c r="C99" s="110"/>
      <c r="D99" s="110"/>
      <c r="E99" s="110"/>
      <c r="F99" s="110"/>
      <c r="G99" s="111"/>
      <c r="H99" s="93"/>
      <c r="I99" s="1"/>
      <c r="J99" s="93"/>
      <c r="K99" s="1"/>
      <c r="L99" s="1"/>
      <c r="M99" s="1"/>
      <c r="N99" s="1"/>
      <c r="O99" s="2"/>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row>
    <row r="100" spans="2:226" ht="21" customHeight="1" thickBot="1" x14ac:dyDescent="0.35">
      <c r="B100" s="112" t="s">
        <v>71</v>
      </c>
      <c r="C100" s="113"/>
      <c r="D100" s="113"/>
      <c r="E100" s="113"/>
      <c r="F100" s="113"/>
      <c r="G100" s="114"/>
    </row>
  </sheetData>
  <sheetProtection algorithmName="SHA-512" hashValue="Xyt0PyWp1c7VsSAOYBx4TL2MM/LeOf+rml21UTDjJy4tflx1+5NcCFr9+GDxg8FDcavc13kMQpbVCqbTqFTxYg==" saltValue="SWDLL5tDvape7u+MI96bYw==" spinCount="100000" sheet="1" objects="1" scenarios="1"/>
  <protectedRanges>
    <protectedRange algorithmName="SHA-512" hashValue="5FRjzaT2qtW3cJw/2GBhwl+sKcO6DvtiZS0H1cMHWD6dxtiUh/5vrGC35H9ELlkJCnvWJ4qU1al6UViGsCbreQ==" saltValue="aTXStziJ+xzLQmDcmK0LcA==" spinCount="100000" sqref="H93 K75:L75" name="ETAPA 3" securityDescriptor="O:WDG:WDD:(A;;CC;;;BU)"/>
    <protectedRange algorithmName="SHA-512" hashValue="wcY10QtZ9yEyeIPvw3ybCiRQFkot67Gw82CrPcHCtI1M68PTYi2fo5Feib1JbOAymbFTvMzZi/rhAfAlSnWnnw==" saltValue="Zg3Yg+7KbxrwY8/qnxlkQg==" spinCount="100000" sqref="H70" name="ETAPA 2" securityDescriptor="O:WDG:WDD:(A;;CC;;;BU)"/>
    <protectedRange algorithmName="SHA-512" hashValue="OHjc/erdaQN536AqkMXeXgAEGFYRArf8le9gIhDVmt47NOSTWs17e9evc+sYv3EvnSMXXscupQzFsJuVPE1srA==" saltValue="hNg0aQYtCIo7UqKKsKkGXg==" spinCount="100000" sqref="H31:H34 K26:L26 K57:L57 H44:H47" name="ETAPA 1" securityDescriptor="O:WDG:WDD:(A;;CC;;;BU)"/>
  </protectedRanges>
  <mergeCells count="45">
    <mergeCell ref="B1:G1"/>
    <mergeCell ref="B2:G2"/>
    <mergeCell ref="B3:E3"/>
    <mergeCell ref="F3:G3"/>
    <mergeCell ref="B5:G5"/>
    <mergeCell ref="C60:G60"/>
    <mergeCell ref="K7:L8"/>
    <mergeCell ref="B10:F10"/>
    <mergeCell ref="C11:G11"/>
    <mergeCell ref="C25:F25"/>
    <mergeCell ref="C26:F26"/>
    <mergeCell ref="C27:F27"/>
    <mergeCell ref="B7:B8"/>
    <mergeCell ref="C7:D9"/>
    <mergeCell ref="B28:F28"/>
    <mergeCell ref="C56:F56"/>
    <mergeCell ref="C57:F57"/>
    <mergeCell ref="C58:F58"/>
    <mergeCell ref="B59:F59"/>
    <mergeCell ref="C86:F86"/>
    <mergeCell ref="C74:F74"/>
    <mergeCell ref="C75:F75"/>
    <mergeCell ref="C76:F76"/>
    <mergeCell ref="B77:F78"/>
    <mergeCell ref="L77:L78"/>
    <mergeCell ref="B79:B80"/>
    <mergeCell ref="C79:C81"/>
    <mergeCell ref="D79:D81"/>
    <mergeCell ref="F79:F80"/>
    <mergeCell ref="G77:G78"/>
    <mergeCell ref="K77:K78"/>
    <mergeCell ref="C87:F87"/>
    <mergeCell ref="C88:F88"/>
    <mergeCell ref="C89:F89"/>
    <mergeCell ref="B90:G90"/>
    <mergeCell ref="B91:G91"/>
    <mergeCell ref="B98:G98"/>
    <mergeCell ref="B99:G99"/>
    <mergeCell ref="B100:G100"/>
    <mergeCell ref="B92:G92"/>
    <mergeCell ref="B93:G93"/>
    <mergeCell ref="B94:G94"/>
    <mergeCell ref="B95:G95"/>
    <mergeCell ref="B96:G96"/>
    <mergeCell ref="B97:G97"/>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PAZ DE ARIPORO</vt:lpstr>
      <vt:lpstr>'PAZ DE ARIPORO'!Área_de_impresión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Yuly Andrea Pérez Cortes</dc:creator>
  <cp:lastModifiedBy>Yuly Andrea Pérez Cortes</cp:lastModifiedBy>
  <dcterms:created xsi:type="dcterms:W3CDTF">2021-07-08T15:07:07Z</dcterms:created>
  <dcterms:modified xsi:type="dcterms:W3CDTF">2021-07-08T17:20:28Z</dcterms:modified>
</cp:coreProperties>
</file>