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yuly.a.perez\Documents\5. Proyectos_OPI_2020\2. ETAPA PRECONTRACTUAL\1. DOCUMENTOS LICITACIÓN INTERVENTORÍA\Anexos TDR\"/>
    </mc:Choice>
  </mc:AlternateContent>
  <xr:revisionPtr revIDLastSave="0" documentId="8_{A205649F-67A3-4716-AAC4-A2AB8362F857}" xr6:coauthVersionLast="47" xr6:coauthVersionMax="47" xr10:uidLastSave="{00000000-0000-0000-0000-000000000000}"/>
  <bookViews>
    <workbookView xWindow="-23148" yWindow="-108" windowWidth="23256" windowHeight="12576" xr2:uid="{9C69DC4E-FCDA-44AE-B165-3B4072BA11D7}"/>
  </bookViews>
  <sheets>
    <sheet name="SAN MARTI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 localSheetId="0">[1]!absc</definedName>
    <definedName name="_APU465">[1]!absc</definedName>
    <definedName name="_PJ50">#REF!</definedName>
    <definedName name="_pj51">#REF!</definedName>
    <definedName name="A">#REF!</definedName>
    <definedName name="A_impresión_IM">#REF!</definedName>
    <definedName name="absc">#N/A</definedName>
    <definedName name="adoq" localSheetId="0">[2]!absc</definedName>
    <definedName name="adoq">[2]!absc</definedName>
    <definedName name="alc" localSheetId="0">[3]!absc</definedName>
    <definedName name="alc">[3]!absc</definedName>
    <definedName name="AÑOWUIE">'[4]Res-Accide-10'!$R$2:$R$7</definedName>
    <definedName name="APU" localSheetId="0">[5]!absc</definedName>
    <definedName name="APU">[5]!absc</definedName>
    <definedName name="APU221.1">#REF!</definedName>
    <definedName name="APU221.2">#REF!</definedName>
    <definedName name="_xlnm.Print_Area" localSheetId="0">'SAN MARTIN'!$A$1:$L$75</definedName>
    <definedName name="_xlnm.Print_Area">#REF!</definedName>
    <definedName name="asdfñk" localSheetId="0">[6]!absc</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 localSheetId="0">[10]!absc</definedName>
    <definedName name="LOCA">[10]!absc</definedName>
    <definedName name="LOCA1" localSheetId="0">[5]!absc</definedName>
    <definedName name="LOCA1">[5]!absc</definedName>
    <definedName name="MAL">'[11]Estado Resumen'!#REF!&lt;2.5</definedName>
    <definedName name="MALO">'[12]ESTADO VÍA-CRIT.TECNICO'!#REF!&lt;2.5</definedName>
    <definedName name="MAT">#REF!</definedName>
    <definedName name="NM">#REF!</definedName>
    <definedName name="NNN" localSheetId="0">[1]!absc</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 localSheetId="0">[1]!absc</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1" l="1"/>
  <c r="E58" i="1"/>
  <c r="G58" i="1" s="1"/>
  <c r="Q63" i="1"/>
  <c r="P63" i="1"/>
  <c r="G60" i="1"/>
  <c r="L50" i="1"/>
  <c r="G50" i="1"/>
  <c r="L47" i="1"/>
  <c r="C47" i="1"/>
  <c r="C43" i="1"/>
  <c r="L36" i="1"/>
  <c r="L37" i="1" s="1"/>
  <c r="G36" i="1"/>
  <c r="L35" i="1"/>
  <c r="G34" i="1"/>
  <c r="C34" i="1"/>
  <c r="C48" i="1" s="1"/>
  <c r="L33" i="1"/>
  <c r="G33" i="1"/>
  <c r="C33" i="1"/>
  <c r="C32" i="1"/>
  <c r="C46" i="1" s="1"/>
  <c r="G31" i="1"/>
  <c r="C31" i="1"/>
  <c r="C45" i="1" s="1"/>
  <c r="G30" i="1"/>
  <c r="G44" i="1"/>
  <c r="C30" i="1"/>
  <c r="C44" i="1" s="1"/>
  <c r="G43" i="1"/>
  <c r="C29" i="1"/>
  <c r="G28" i="1"/>
  <c r="C28" i="1"/>
  <c r="C42" i="1" s="1"/>
  <c r="L27" i="1"/>
  <c r="C27" i="1"/>
  <c r="C41" i="1" s="1"/>
  <c r="L22" i="1"/>
  <c r="L20" i="1"/>
  <c r="G20" i="1"/>
  <c r="L19" i="1"/>
  <c r="G19" i="1"/>
  <c r="L18" i="1"/>
  <c r="G18" i="1"/>
  <c r="L17" i="1"/>
  <c r="G17" i="1"/>
  <c r="G16" i="1"/>
  <c r="G15" i="1"/>
  <c r="G14" i="1"/>
  <c r="L13" i="1"/>
  <c r="G13" i="1"/>
  <c r="G21" i="1" s="1"/>
  <c r="G23" i="1" s="1"/>
  <c r="F3" i="1"/>
  <c r="E59" i="1" l="1"/>
  <c r="G59" i="1" s="1"/>
  <c r="G61" i="1"/>
  <c r="L31" i="1"/>
  <c r="G47" i="1"/>
  <c r="G42" i="1"/>
  <c r="L21" i="1"/>
  <c r="L23" i="1" s="1"/>
  <c r="G27" i="1"/>
  <c r="L32" i="1"/>
  <c r="L34" i="1"/>
  <c r="G29" i="1"/>
  <c r="G35" i="1" l="1"/>
  <c r="G37" i="1" s="1"/>
  <c r="L45" i="1"/>
  <c r="G45" i="1"/>
  <c r="L41" i="1"/>
  <c r="G41" i="1"/>
  <c r="L48" i="1"/>
  <c r="G48" i="1"/>
  <c r="L46" i="1"/>
  <c r="G46" i="1"/>
  <c r="L49" i="1" l="1"/>
  <c r="L51" i="1" s="1"/>
  <c r="L52" i="1" s="1"/>
  <c r="L62" i="1" s="1"/>
  <c r="L63" i="1" s="1"/>
  <c r="L64" i="1" s="1"/>
  <c r="G49" i="1"/>
  <c r="G51" i="1" s="1"/>
  <c r="G52" i="1" s="1"/>
  <c r="G62" i="1" s="1"/>
  <c r="G63" i="1" s="1"/>
  <c r="G64" i="1" s="1"/>
</calcChain>
</file>

<file path=xl/sharedStrings.xml><?xml version="1.0" encoding="utf-8"?>
<sst xmlns="http://schemas.openxmlformats.org/spreadsheetml/2006/main" count="86" uniqueCount="70">
  <si>
    <t>CONSTRUCCION Y PAVIMENTACION DE LA VIA LA PASCUALERA DESDE EL ANILLO VIAL (K0+000) HASTA EL K3+680 DEL MUNICIPIO DE SAN MARTIN, META.</t>
  </si>
  <si>
    <t xml:space="preserve">PLAZO: </t>
  </si>
  <si>
    <t xml:space="preserve"> MESES</t>
  </si>
  <si>
    <t>FORMULARIO No. 1</t>
  </si>
  <si>
    <t>CANT.</t>
  </si>
  <si>
    <t>CARGO / OFICIO</t>
  </si>
  <si>
    <t>COSTOS</t>
  </si>
  <si>
    <t>PARTICIPACIÓN</t>
  </si>
  <si>
    <t>VALOR</t>
  </si>
  <si>
    <t>VALORES ADICIONALES</t>
  </si>
  <si>
    <t>DE PERSONAL</t>
  </si>
  <si>
    <t>(h-mes)</t>
  </si>
  <si>
    <t>PARCIAL ($)</t>
  </si>
  <si>
    <t>(1)</t>
  </si>
  <si>
    <t>(2)</t>
  </si>
  <si>
    <t>(3)</t>
  </si>
  <si>
    <r>
      <t>(1)*(2)*(3) =</t>
    </r>
    <r>
      <rPr>
        <b/>
        <sz val="8"/>
        <color indexed="12"/>
        <rFont val="Arial"/>
        <family val="2"/>
      </rPr>
      <t xml:space="preserve"> (4)</t>
    </r>
  </si>
  <si>
    <t>$</t>
  </si>
  <si>
    <t xml:space="preserve">COSTOS DIRECTOS DE PERSONAL </t>
  </si>
  <si>
    <t>PERSONAL PROFESIONAL</t>
  </si>
  <si>
    <t>Director de Interventoria (Especialista Vias/Geotecnia)</t>
  </si>
  <si>
    <t>Profesional Ambiental</t>
  </si>
  <si>
    <t>Profesional Social</t>
  </si>
  <si>
    <t>Profesional Civil (Residente de Interventoria)</t>
  </si>
  <si>
    <t>Profesional HSE</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</si>
  <si>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</si>
  <si>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</si>
  <si>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</si>
  <si>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</si>
  <si>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</si>
  <si>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</si>
  <si>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PERSONAL PROFESIONAL EJECUCÓN OBRA</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</si>
  <si>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</si>
  <si>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</si>
  <si>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</si>
  <si>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</si>
  <si>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</si>
  <si>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</si>
  <si>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</si>
  <si>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</si>
  <si>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</si>
  <si>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</si>
  <si>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</si>
  <si>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</si>
  <si>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</si>
  <si>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VALOR MENSUAL</t>
  </si>
  <si>
    <t>MESES-TRABAJADOR</t>
  </si>
  <si>
    <t>Sevicio de transporte Camioneta 4 puestos 4x4 (Incluye conductor, combustible, mantenimientos, seguros, peajes y GPS).</t>
  </si>
  <si>
    <t>MES</t>
  </si>
  <si>
    <t>Arriendo oficina fuera de los sitios de Obra (a todo Costo)</t>
  </si>
  <si>
    <t>VIATICOS (Director y Especialistas)</t>
  </si>
  <si>
    <t>GLOBAL</t>
  </si>
  <si>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</si>
  <si>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</si>
  <si>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</si>
  <si>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</si>
  <si>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4. El personal de Interventoría irá siendo vinculado a medida que se requiera su utilización en el proyecto, así como los demás recursos de Interventoría (Vehículos, equipos de topografía, laboratorios, etc.), rubros que se edeben incluir en el Factor Multiplicador.</t>
  </si>
  <si>
    <t>5. Los Especialistas que participen de tiempo parcial en la Interventoría del proyecto deben presentar una declaración juramentada de que su dedicación total en los diferentes proyectos en que participa no supera el 100 %.</t>
  </si>
  <si>
    <t>6.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</si>
  <si>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7. Los costos directos de personal deben estar soportados por la nómina firmada, los cuales se anexarán al acta de costos para el trámite correspondiente ante el Instituto.</t>
  </si>
  <si>
    <t>8. El Equipo Completo de Topografía o Trabajo de Topografia, Laboratorio Completo de Suelos, Pavimentos y Concretos, o Ensayos de Laboratorio de Suelos, Pavimentos y Concretos, Oficina/Campamento (incluye  dotación y servicios públicos), Transportes Aéreos y/o Terrestres (incluye peajes),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</si>
  <si>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9. La participación del personal en el Proyecto y la utilización de los otros costos directos, se pagarán mensualmente, de conformidad con la programación de recursos aprobada por el Supervisor del Contrato.</t>
  </si>
  <si>
    <t>10. Se debe presentar el desglose del Factor Multiplicador en el formato expuesto y solo un valor para la oferta en mención.</t>
  </si>
  <si>
    <r>
      <t>TOTAL DE COSTOS DE PERSONAL=</t>
    </r>
    <r>
      <rPr>
        <b/>
        <sz val="8"/>
        <color rgb="FF0000FF"/>
        <rFont val="Arial"/>
        <family val="2"/>
      </rPr>
      <t xml:space="preserve">(D) </t>
    </r>
    <r>
      <rPr>
        <b/>
        <sz val="8"/>
        <rFont val="Arial"/>
        <family val="2"/>
      </rPr>
      <t>= (A)+(B)+(C )</t>
    </r>
  </si>
  <si>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</si>
  <si>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</si>
  <si>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</si>
  <si>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COSTO TOTAL = (F) + (G)</t>
  </si>
  <si>
    <t>ETAPA 1:PREPARACIÓN PARA LA EJECUCIÓN  EN MESES</t>
  </si>
  <si>
    <t>ETAPA 2: ESTUDIOS Y DISEÑO - EJECUCION  DE OBRA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</si>
</sst>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1" formatCode="_-* #,##0_-;\-* #,##0_-;_-*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0.0%"/>
    <numFmt numFmtId="169" formatCode="_(&quot;$&quot;\ * #,##0_);_(&quot;$&quot;\ * \(#,##0\);_(&quot;$&quot;\ * &quot;-&quot;_);_(@_)"/>
    <numFmt numFmtId="170" formatCode="_-[$$-240A]\ * #,##0.00_-;\-[$$-240A]\ * #,##0.00_-;_-[$$-240A]\ * &quot;-&quot;??_-;_-@_-"/>
    <numFmt numFmtId="171" formatCode="_-[$$-240A]\ * #,##0_ ;_-[$$-240A]\ * \-#,##0\ ;_-[$$-240A]\ * &quot;-&quot;??_ ;_-@_ "/>
  </numFmts>
  <fonts count="19" x14ac:knownFonts="1">
    <font>
      <sz val="11"/>
      <color theme="1"/>
      <name val="Arial Narrow"/>
      <family val="2"/>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sz val="8"/>
      <color theme="0"/>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b/>
      <sz val="8"/>
      <color theme="1"/>
      <name val="Arial Narrow"/>
      <family val="2"/>
    </font>
    <font>
      <sz val="11"/>
      <color indexed="8"/>
      <name val="Calibri"/>
      <family val="2"/>
    </font>
    <font>
      <b/>
      <sz val="8"/>
      <color rgb="FF0000FF"/>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41" fontId="2" fillId="0" borderId="0" applyFont="0" applyFill="0" applyBorder="0" applyAlignment="0" applyProtection="0"/>
    <xf numFmtId="164"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Protection="0">
      <alignment vertical="top"/>
    </xf>
    <xf numFmtId="9" fontId="1" fillId="0" borderId="0" applyFont="0" applyFill="0" applyBorder="0" applyAlignment="0" applyProtection="0"/>
    <xf numFmtId="166" fontId="15" fillId="0" borderId="0" applyFont="0" applyFill="0" applyBorder="0" applyAlignment="0" applyProtection="0"/>
    <xf numFmtId="164" fontId="17" fillId="0" borderId="0" applyFont="0" applyFill="0" applyBorder="0" applyAlignment="0" applyProtection="0"/>
    <xf numFmtId="0" fontId="4" fillId="0" borderId="0" applyNumberFormat="0" applyFill="0" applyBorder="0" applyProtection="0">
      <alignment vertical="top"/>
    </xf>
  </cellStyleXfs>
  <cellXfs count="170">
    <xf numFmtId="0" fontId="0" fillId="0" borderId="0" xfId="0"/>
    <xf numFmtId="0" fontId="5" fillId="2" borderId="0" xfId="5" applyNumberFormat="1" applyFont="1" applyFill="1" applyBorder="1" applyAlignment="1" applyProtection="1">
      <alignment vertical="center" wrapText="1"/>
    </xf>
    <xf numFmtId="0" fontId="5" fillId="0" borderId="0" xfId="5" applyNumberFormat="1" applyFont="1" applyFill="1" applyBorder="1" applyAlignment="1" applyProtection="1">
      <alignment vertical="center" wrapText="1"/>
    </xf>
    <xf numFmtId="0" fontId="5" fillId="2" borderId="0" xfId="5" applyFont="1" applyFill="1" applyBorder="1" applyAlignment="1" applyProtection="1">
      <alignment vertical="center" wrapText="1"/>
    </xf>
    <xf numFmtId="0" fontId="7" fillId="2" borderId="0" xfId="5" applyNumberFormat="1" applyFont="1" applyFill="1" applyBorder="1" applyAlignment="1" applyProtection="1">
      <alignment vertical="center" wrapText="1"/>
    </xf>
    <xf numFmtId="0" fontId="7" fillId="0" borderId="0" xfId="5" applyNumberFormat="1" applyFont="1" applyFill="1" applyBorder="1" applyAlignment="1" applyProtection="1">
      <alignment vertical="center" wrapText="1"/>
    </xf>
    <xf numFmtId="0" fontId="6" fillId="2" borderId="0" xfId="5" applyFont="1" applyFill="1" applyBorder="1" applyAlignment="1" applyProtection="1">
      <alignment horizontal="center" vertical="center" wrapText="1"/>
    </xf>
    <xf numFmtId="0" fontId="5" fillId="2" borderId="0" xfId="5" applyNumberFormat="1" applyFont="1" applyFill="1" applyBorder="1" applyAlignment="1" applyProtection="1">
      <alignment horizontal="right" vertical="center" wrapText="1"/>
    </xf>
    <xf numFmtId="0" fontId="9" fillId="2" borderId="0" xfId="5" applyFont="1" applyFill="1" applyAlignment="1" applyProtection="1">
      <alignment vertical="center" wrapText="1"/>
    </xf>
    <xf numFmtId="0" fontId="10" fillId="2" borderId="0" xfId="5" applyFont="1" applyFill="1" applyAlignment="1" applyProtection="1">
      <alignment vertical="center" wrapText="1"/>
    </xf>
    <xf numFmtId="0" fontId="5" fillId="0" borderId="6" xfId="5" applyFont="1" applyBorder="1" applyAlignment="1" applyProtection="1">
      <alignment horizontal="center" vertical="center" wrapText="1"/>
    </xf>
    <xf numFmtId="0" fontId="5" fillId="0" borderId="7" xfId="5" applyFont="1" applyBorder="1" applyAlignment="1" applyProtection="1">
      <alignment horizontal="center" vertical="center" wrapText="1"/>
    </xf>
    <xf numFmtId="0" fontId="5" fillId="0" borderId="8" xfId="5" applyFont="1" applyBorder="1" applyAlignment="1" applyProtection="1">
      <alignment horizontal="center" vertical="center" wrapText="1"/>
    </xf>
    <xf numFmtId="0" fontId="5" fillId="0" borderId="14" xfId="5" applyFont="1" applyBorder="1" applyAlignment="1" applyProtection="1">
      <alignment horizontal="center" vertical="center" wrapText="1"/>
    </xf>
    <xf numFmtId="0" fontId="5" fillId="0" borderId="15" xfId="5" applyFont="1" applyBorder="1" applyAlignment="1" applyProtection="1">
      <alignment horizontal="center" vertical="center" wrapText="1"/>
    </xf>
    <xf numFmtId="0" fontId="5" fillId="0" borderId="16" xfId="5" applyFont="1" applyBorder="1" applyAlignment="1" applyProtection="1">
      <alignment horizontal="center" vertical="center" wrapText="1"/>
    </xf>
    <xf numFmtId="0" fontId="11" fillId="0" borderId="19" xfId="5" quotePrefix="1" applyFont="1" applyFill="1" applyBorder="1" applyAlignment="1" applyProtection="1">
      <alignment horizontal="center" vertical="center" wrapText="1"/>
    </xf>
    <xf numFmtId="0" fontId="11" fillId="0" borderId="21" xfId="5" quotePrefix="1" applyFont="1" applyBorder="1" applyAlignment="1" applyProtection="1">
      <alignment horizontal="center" vertical="center" wrapText="1"/>
    </xf>
    <xf numFmtId="0" fontId="11" fillId="0" borderId="22" xfId="5" quotePrefix="1" applyFont="1" applyBorder="1" applyAlignment="1" applyProtection="1">
      <alignment horizontal="center" vertical="center" wrapText="1"/>
    </xf>
    <xf numFmtId="0" fontId="5" fillId="0" borderId="23" xfId="5" applyFont="1" applyBorder="1" applyAlignment="1" applyProtection="1">
      <alignment horizontal="center" vertical="center" wrapText="1"/>
    </xf>
    <xf numFmtId="0" fontId="5" fillId="0" borderId="17" xfId="5" applyFont="1" applyBorder="1" applyAlignment="1" applyProtection="1">
      <alignment horizontal="center" vertical="center" wrapText="1"/>
    </xf>
    <xf numFmtId="0" fontId="5" fillId="0" borderId="18" xfId="5" applyFont="1" applyBorder="1" applyAlignment="1" applyProtection="1">
      <alignment horizontal="center" vertical="center" wrapText="1"/>
    </xf>
    <xf numFmtId="0" fontId="11" fillId="0" borderId="3" xfId="5" quotePrefix="1" applyFont="1" applyFill="1" applyBorder="1" applyAlignment="1" applyProtection="1">
      <alignment horizontal="center" vertical="center" wrapText="1"/>
    </xf>
    <xf numFmtId="0" fontId="5" fillId="2" borderId="18" xfId="5" applyNumberFormat="1" applyFont="1" applyFill="1" applyBorder="1" applyAlignment="1" applyProtection="1">
      <alignment horizontal="center" vertical="center" wrapText="1"/>
    </xf>
    <xf numFmtId="0" fontId="6" fillId="4" borderId="11" xfId="5" applyFont="1" applyFill="1" applyBorder="1" applyAlignment="1" applyProtection="1">
      <alignment vertical="center" wrapText="1"/>
    </xf>
    <xf numFmtId="0" fontId="5" fillId="2" borderId="17" xfId="5" applyNumberFormat="1" applyFont="1" applyFill="1" applyBorder="1" applyAlignment="1" applyProtection="1">
      <alignment vertical="center" wrapText="1"/>
    </xf>
    <xf numFmtId="0" fontId="5" fillId="2" borderId="18" xfId="5" applyNumberFormat="1" applyFont="1" applyFill="1" applyBorder="1" applyAlignment="1" applyProtection="1">
      <alignment vertical="center" wrapText="1"/>
    </xf>
    <xf numFmtId="0" fontId="5" fillId="5" borderId="26" xfId="5" applyFont="1" applyFill="1" applyBorder="1" applyAlignment="1" applyProtection="1">
      <alignment vertical="center" wrapText="1"/>
    </xf>
    <xf numFmtId="0" fontId="6" fillId="5" borderId="27" xfId="5" applyFont="1" applyFill="1" applyBorder="1" applyAlignment="1" applyProtection="1">
      <alignment vertical="center" wrapText="1"/>
    </xf>
    <xf numFmtId="0" fontId="6" fillId="5" borderId="28" xfId="5" applyFont="1" applyFill="1" applyBorder="1" applyAlignment="1" applyProtection="1">
      <alignment vertical="center" wrapText="1"/>
    </xf>
    <xf numFmtId="0" fontId="6" fillId="5" borderId="29" xfId="5" applyFont="1" applyFill="1" applyBorder="1" applyAlignment="1" applyProtection="1">
      <alignment vertical="center" wrapText="1"/>
    </xf>
    <xf numFmtId="0" fontId="5" fillId="0" borderId="26" xfId="5" applyFont="1" applyFill="1" applyBorder="1" applyAlignment="1" applyProtection="1">
      <alignment horizontal="center" vertical="center" wrapText="1"/>
    </xf>
    <xf numFmtId="0" fontId="5" fillId="2" borderId="31" xfId="5" applyNumberFormat="1" applyFont="1" applyFill="1" applyBorder="1" applyAlignment="1" applyProtection="1">
      <alignment horizontal="right" vertical="center" wrapText="1"/>
    </xf>
    <xf numFmtId="9" fontId="14" fillId="0" borderId="32" xfId="6" applyFont="1" applyFill="1" applyBorder="1" applyAlignment="1" applyProtection="1">
      <alignment horizontal="center" vertical="center"/>
    </xf>
    <xf numFmtId="167" fontId="5" fillId="0" borderId="18" xfId="7" applyNumberFormat="1" applyFont="1" applyBorder="1" applyAlignment="1" applyProtection="1">
      <alignment vertical="center" wrapText="1"/>
    </xf>
    <xf numFmtId="9" fontId="5" fillId="2" borderId="17" xfId="4" applyFont="1" applyFill="1" applyBorder="1" applyAlignment="1" applyProtection="1">
      <alignment horizontal="center" vertical="center" wrapText="1"/>
    </xf>
    <xf numFmtId="0" fontId="5" fillId="0" borderId="17" xfId="5" applyFont="1" applyFill="1" applyBorder="1" applyAlignment="1" applyProtection="1">
      <alignment horizontal="center" vertical="center" wrapText="1"/>
    </xf>
    <xf numFmtId="0" fontId="5" fillId="5" borderId="11" xfId="5" applyFont="1" applyFill="1" applyBorder="1" applyAlignment="1" applyProtection="1">
      <alignment horizontal="center" vertical="center" wrapText="1"/>
    </xf>
    <xf numFmtId="167" fontId="6" fillId="5" borderId="17" xfId="7" applyNumberFormat="1" applyFont="1" applyFill="1" applyBorder="1" applyAlignment="1" applyProtection="1">
      <alignment vertical="center" wrapText="1"/>
    </xf>
    <xf numFmtId="167" fontId="6" fillId="5" borderId="18" xfId="7" applyNumberFormat="1" applyFont="1" applyFill="1" applyBorder="1" applyAlignment="1" applyProtection="1">
      <alignment vertical="center" wrapText="1"/>
    </xf>
    <xf numFmtId="167" fontId="5" fillId="2" borderId="0" xfId="5" applyNumberFormat="1" applyFont="1" applyFill="1" applyBorder="1" applyAlignment="1" applyProtection="1">
      <alignment vertical="center" wrapText="1"/>
    </xf>
    <xf numFmtId="0" fontId="5" fillId="5" borderId="26" xfId="5" applyFont="1" applyFill="1" applyBorder="1" applyAlignment="1" applyProtection="1">
      <alignment horizontal="center" vertical="center" wrapText="1"/>
    </xf>
    <xf numFmtId="4" fontId="8" fillId="6" borderId="18" xfId="4" applyNumberFormat="1" applyFont="1" applyFill="1" applyBorder="1" applyAlignment="1" applyProtection="1">
      <alignment vertical="center" wrapText="1"/>
      <protection locked="0"/>
    </xf>
    <xf numFmtId="0" fontId="8" fillId="2" borderId="0" xfId="5" applyNumberFormat="1" applyFont="1" applyFill="1" applyBorder="1" applyAlignment="1" applyProtection="1">
      <alignment horizontal="left" vertical="center" wrapText="1"/>
    </xf>
    <xf numFmtId="0" fontId="8" fillId="0" borderId="0" xfId="5" applyNumberFormat="1" applyFont="1" applyFill="1" applyBorder="1" applyAlignment="1" applyProtection="1">
      <alignment horizontal="left" vertical="center" wrapText="1"/>
    </xf>
    <xf numFmtId="0" fontId="5" fillId="5" borderId="35" xfId="5" applyFont="1" applyFill="1" applyBorder="1" applyAlignment="1" applyProtection="1">
      <alignment horizontal="center" vertical="center" wrapText="1"/>
    </xf>
    <xf numFmtId="167" fontId="6" fillId="5" borderId="17" xfId="5" applyNumberFormat="1" applyFont="1" applyFill="1" applyBorder="1" applyAlignment="1" applyProtection="1">
      <alignment vertical="center" wrapText="1"/>
    </xf>
    <xf numFmtId="167" fontId="6" fillId="5" borderId="18" xfId="5" applyNumberFormat="1" applyFont="1" applyFill="1" applyBorder="1" applyAlignment="1" applyProtection="1">
      <alignment vertical="center" wrapText="1"/>
    </xf>
    <xf numFmtId="167" fontId="5" fillId="0" borderId="0" xfId="5" applyNumberFormat="1" applyFont="1" applyFill="1" applyBorder="1" applyAlignment="1" applyProtection="1">
      <alignment vertical="center" wrapText="1"/>
    </xf>
    <xf numFmtId="0" fontId="12" fillId="4" borderId="25" xfId="5" applyFont="1" applyFill="1" applyBorder="1" applyAlignment="1" applyProtection="1">
      <alignment vertical="center" wrapText="1"/>
    </xf>
    <xf numFmtId="0" fontId="6" fillId="4" borderId="16" xfId="5" applyFont="1" applyFill="1" applyBorder="1" applyAlignment="1" applyProtection="1">
      <alignment horizontal="center" vertical="center" wrapText="1"/>
    </xf>
    <xf numFmtId="0" fontId="6" fillId="5" borderId="29" xfId="5" applyFont="1" applyFill="1" applyBorder="1" applyAlignment="1" applyProtection="1">
      <alignment horizontal="center" vertical="center" wrapText="1"/>
    </xf>
    <xf numFmtId="168" fontId="14" fillId="0" borderId="32" xfId="6" applyNumberFormat="1" applyFont="1" applyFill="1" applyBorder="1" applyAlignment="1" applyProtection="1">
      <alignment horizontal="center" vertical="center"/>
    </xf>
    <xf numFmtId="169" fontId="5" fillId="2" borderId="0" xfId="3" applyFont="1" applyFill="1" applyBorder="1" applyAlignment="1" applyProtection="1">
      <alignment vertical="center" wrapText="1"/>
    </xf>
    <xf numFmtId="167" fontId="6" fillId="2" borderId="0" xfId="7" applyNumberFormat="1" applyFont="1" applyFill="1" applyBorder="1" applyAlignment="1" applyProtection="1">
      <alignment vertical="center" wrapText="1"/>
    </xf>
    <xf numFmtId="167" fontId="6" fillId="5" borderId="0" xfId="7" applyNumberFormat="1" applyFont="1" applyFill="1" applyBorder="1" applyAlignment="1" applyProtection="1">
      <alignment vertical="center" wrapText="1"/>
    </xf>
    <xf numFmtId="4" fontId="8" fillId="6" borderId="18" xfId="4" applyNumberFormat="1" applyFont="1" applyFill="1" applyBorder="1" applyAlignment="1" applyProtection="1">
      <alignment vertical="center" wrapText="1"/>
    </xf>
    <xf numFmtId="4" fontId="8" fillId="6" borderId="17" xfId="4" applyNumberFormat="1" applyFont="1" applyFill="1" applyBorder="1" applyAlignment="1" applyProtection="1">
      <alignment horizontal="center" vertical="center" wrapText="1"/>
    </xf>
    <xf numFmtId="4" fontId="8" fillId="6" borderId="18" xfId="4" applyNumberFormat="1" applyFont="1" applyFill="1" applyBorder="1" applyAlignment="1" applyProtection="1">
      <alignment horizontal="right" vertical="center" wrapText="1"/>
    </xf>
    <xf numFmtId="0" fontId="5" fillId="0" borderId="45" xfId="5" applyFont="1" applyBorder="1" applyAlignment="1" applyProtection="1">
      <alignment horizontal="center" vertical="center" wrapText="1"/>
    </xf>
    <xf numFmtId="0" fontId="5" fillId="0" borderId="1" xfId="5" applyFont="1" applyBorder="1" applyAlignment="1" applyProtection="1">
      <alignment horizontal="center" vertical="center" wrapText="1"/>
    </xf>
    <xf numFmtId="0" fontId="11" fillId="0" borderId="47" xfId="5" quotePrefix="1" applyFont="1" applyFill="1" applyBorder="1" applyAlignment="1" applyProtection="1">
      <alignment horizontal="center" vertical="center" wrapText="1"/>
    </xf>
    <xf numFmtId="0" fontId="5" fillId="5" borderId="48" xfId="5" applyFont="1" applyFill="1" applyBorder="1" applyAlignment="1" applyProtection="1">
      <alignment horizontal="center" vertical="center" wrapText="1"/>
    </xf>
    <xf numFmtId="0" fontId="6" fillId="5" borderId="49" xfId="5" applyFont="1" applyFill="1" applyBorder="1" applyAlignment="1" applyProtection="1">
      <alignment vertical="center" wrapText="1"/>
    </xf>
    <xf numFmtId="0" fontId="6" fillId="5" borderId="50" xfId="5" applyFont="1" applyFill="1" applyBorder="1" applyAlignment="1" applyProtection="1">
      <alignment vertical="center" wrapText="1"/>
    </xf>
    <xf numFmtId="0" fontId="6" fillId="0" borderId="0" xfId="5" applyNumberFormat="1" applyFont="1" applyFill="1" applyBorder="1" applyAlignment="1" applyProtection="1">
      <alignment horizontal="center" vertical="center" wrapText="1"/>
    </xf>
    <xf numFmtId="0" fontId="5" fillId="0" borderId="51" xfId="5" applyFont="1" applyFill="1" applyBorder="1" applyAlignment="1" applyProtection="1">
      <alignment horizontal="center" vertical="center" wrapText="1"/>
    </xf>
    <xf numFmtId="0" fontId="5" fillId="0" borderId="32" xfId="5" applyFont="1" applyFill="1" applyBorder="1" applyAlignment="1" applyProtection="1">
      <alignment horizontal="justify" vertical="center" wrapText="1"/>
    </xf>
    <xf numFmtId="167" fontId="6" fillId="0" borderId="32" xfId="5" applyNumberFormat="1" applyFont="1" applyFill="1" applyBorder="1" applyAlignment="1" applyProtection="1">
      <alignment horizontal="center" vertical="center" wrapText="1"/>
    </xf>
    <xf numFmtId="1" fontId="5" fillId="2" borderId="32" xfId="1" applyNumberFormat="1" applyFont="1" applyFill="1" applyBorder="1" applyAlignment="1" applyProtection="1">
      <alignment horizontal="center" vertical="center" wrapText="1"/>
    </xf>
    <xf numFmtId="0" fontId="5" fillId="0" borderId="47" xfId="5" applyFont="1" applyFill="1" applyBorder="1" applyAlignment="1" applyProtection="1">
      <alignment horizontal="center" vertical="center" wrapText="1"/>
    </xf>
    <xf numFmtId="0" fontId="5" fillId="0" borderId="22" xfId="5" applyFont="1" applyFill="1" applyBorder="1" applyAlignment="1" applyProtection="1">
      <alignment horizontal="justify" vertical="center" wrapText="1"/>
    </xf>
    <xf numFmtId="167" fontId="6" fillId="0" borderId="22" xfId="5" applyNumberFormat="1" applyFont="1" applyFill="1" applyBorder="1" applyAlignment="1" applyProtection="1">
      <alignment horizontal="center" vertical="center" wrapText="1"/>
    </xf>
    <xf numFmtId="1" fontId="5" fillId="2" borderId="22" xfId="1" applyNumberFormat="1" applyFont="1" applyFill="1" applyBorder="1" applyAlignment="1" applyProtection="1">
      <alignment horizontal="center" vertical="center" wrapText="1"/>
    </xf>
    <xf numFmtId="0" fontId="5" fillId="5" borderId="46" xfId="5" applyFont="1" applyFill="1" applyBorder="1" applyAlignment="1" applyProtection="1">
      <alignment vertical="center" wrapText="1"/>
    </xf>
    <xf numFmtId="0" fontId="5" fillId="5" borderId="17" xfId="5" applyFont="1" applyFill="1" applyBorder="1" applyAlignment="1" applyProtection="1">
      <alignment vertical="center" wrapText="1"/>
    </xf>
    <xf numFmtId="164" fontId="6" fillId="5" borderId="18" xfId="8" applyFont="1" applyFill="1" applyBorder="1" applyAlignment="1" applyProtection="1">
      <alignment vertical="center" wrapText="1"/>
    </xf>
    <xf numFmtId="164" fontId="6" fillId="5" borderId="17" xfId="8" applyFont="1" applyFill="1" applyBorder="1" applyAlignment="1" applyProtection="1">
      <alignment vertical="center" wrapText="1"/>
    </xf>
    <xf numFmtId="44" fontId="5" fillId="0" borderId="0" xfId="5" applyNumberFormat="1" applyFont="1" applyFill="1" applyBorder="1" applyAlignment="1" applyProtection="1">
      <alignment vertical="center" wrapText="1"/>
    </xf>
    <xf numFmtId="171" fontId="5" fillId="6" borderId="32" xfId="5" applyNumberFormat="1" applyFont="1" applyFill="1" applyBorder="1" applyAlignment="1" applyProtection="1">
      <alignment vertical="center" wrapText="1"/>
    </xf>
    <xf numFmtId="2" fontId="5" fillId="6" borderId="32" xfId="5" applyNumberFormat="1" applyFont="1" applyFill="1" applyBorder="1" applyAlignment="1" applyProtection="1">
      <alignment horizontal="center" vertical="center" wrapText="1"/>
    </xf>
    <xf numFmtId="0" fontId="5" fillId="5" borderId="52" xfId="5" applyFont="1" applyFill="1" applyBorder="1" applyAlignment="1" applyProtection="1">
      <alignment vertical="center" wrapText="1"/>
    </xf>
    <xf numFmtId="164" fontId="6" fillId="5" borderId="39" xfId="8" applyFont="1" applyFill="1" applyBorder="1" applyAlignment="1" applyProtection="1">
      <alignment vertical="center" wrapText="1"/>
    </xf>
    <xf numFmtId="164" fontId="6" fillId="5" borderId="52" xfId="8" applyFont="1" applyFill="1" applyBorder="1" applyAlignment="1" applyProtection="1">
      <alignment vertical="center" wrapText="1"/>
    </xf>
    <xf numFmtId="6" fontId="5" fillId="2" borderId="0" xfId="5" applyNumberFormat="1" applyFont="1" applyFill="1" applyBorder="1" applyAlignment="1" applyProtection="1">
      <alignment vertical="center" wrapText="1"/>
    </xf>
    <xf numFmtId="169" fontId="5" fillId="0" borderId="0" xfId="3" applyFont="1" applyFill="1" applyBorder="1" applyAlignment="1" applyProtection="1">
      <alignment vertical="center" wrapText="1"/>
    </xf>
    <xf numFmtId="44" fontId="5" fillId="2" borderId="0" xfId="5" applyNumberFormat="1" applyFont="1" applyFill="1" applyBorder="1" applyAlignment="1" applyProtection="1">
      <alignment vertical="center" wrapText="1"/>
    </xf>
    <xf numFmtId="0" fontId="5" fillId="2" borderId="0" xfId="5" applyFont="1" applyFill="1" applyBorder="1" applyAlignment="1" applyProtection="1">
      <alignment horizontal="center" vertical="center" wrapText="1"/>
    </xf>
    <xf numFmtId="0" fontId="5" fillId="2" borderId="0" xfId="5" applyNumberFormat="1" applyFont="1" applyFill="1" applyBorder="1" applyAlignment="1" applyProtection="1">
      <alignment horizontal="center" vertical="center" wrapText="1"/>
    </xf>
    <xf numFmtId="0" fontId="5" fillId="2" borderId="0" xfId="5" applyNumberFormat="1" applyFont="1" applyFill="1" applyBorder="1" applyAlignment="1" applyProtection="1">
      <alignment horizontal="justify" vertical="center" wrapText="1"/>
    </xf>
    <xf numFmtId="0" fontId="0" fillId="0" borderId="0" xfId="0" applyProtection="1"/>
    <xf numFmtId="0" fontId="8" fillId="2" borderId="0" xfId="0" applyFont="1" applyFill="1" applyAlignment="1" applyProtection="1">
      <alignment horizontal="center" vertical="center" wrapText="1"/>
    </xf>
    <xf numFmtId="0" fontId="13" fillId="0" borderId="30" xfId="0" applyFont="1" applyBorder="1" applyAlignment="1" applyProtection="1">
      <alignment horizontal="left" vertical="center" wrapText="1" readingOrder="1"/>
    </xf>
    <xf numFmtId="0" fontId="16" fillId="0" borderId="0" xfId="0" applyFont="1" applyAlignment="1" applyProtection="1">
      <alignment horizontal="center" vertical="center"/>
    </xf>
    <xf numFmtId="165" fontId="14" fillId="0" borderId="31" xfId="2" applyNumberFormat="1" applyFont="1" applyBorder="1" applyAlignment="1" applyProtection="1">
      <alignment vertical="center"/>
      <protection locked="0"/>
    </xf>
    <xf numFmtId="165" fontId="14" fillId="0" borderId="32" xfId="2" applyNumberFormat="1" applyFont="1" applyBorder="1" applyAlignment="1" applyProtection="1">
      <alignment vertical="center"/>
      <protection locked="0"/>
    </xf>
    <xf numFmtId="167" fontId="5" fillId="0" borderId="18" xfId="7" applyNumberFormat="1" applyFont="1" applyBorder="1" applyAlignment="1" applyProtection="1">
      <alignment vertical="center" wrapText="1"/>
      <protection locked="0"/>
    </xf>
    <xf numFmtId="167" fontId="6" fillId="5" borderId="34" xfId="7" applyNumberFormat="1" applyFont="1" applyFill="1" applyBorder="1" applyAlignment="1" applyProtection="1">
      <alignment vertical="center" wrapText="1"/>
      <protection locked="0"/>
    </xf>
    <xf numFmtId="167" fontId="6" fillId="5" borderId="39" xfId="5" applyNumberFormat="1" applyFont="1" applyFill="1" applyBorder="1" applyAlignment="1" applyProtection="1">
      <alignment vertical="center" wrapText="1"/>
      <protection locked="0"/>
    </xf>
    <xf numFmtId="170" fontId="5" fillId="2" borderId="32" xfId="5" applyNumberFormat="1" applyFont="1" applyFill="1" applyBorder="1" applyAlignment="1" applyProtection="1">
      <alignment horizontal="right" vertical="center" wrapText="1"/>
      <protection locked="0"/>
    </xf>
    <xf numFmtId="170" fontId="5" fillId="2" borderId="22" xfId="5" applyNumberFormat="1" applyFont="1" applyFill="1" applyBorder="1" applyAlignment="1" applyProtection="1">
      <alignment horizontal="right" vertical="center" wrapText="1"/>
      <protection locked="0"/>
    </xf>
    <xf numFmtId="167" fontId="5" fillId="0" borderId="18" xfId="7" applyNumberFormat="1" applyFont="1" applyFill="1" applyBorder="1" applyAlignment="1" applyProtection="1">
      <alignment vertical="center" wrapText="1"/>
      <protection locked="0"/>
    </xf>
    <xf numFmtId="167" fontId="5" fillId="0" borderId="39" xfId="7" applyNumberFormat="1" applyFont="1" applyFill="1" applyBorder="1" applyAlignment="1" applyProtection="1">
      <alignment vertical="center" wrapText="1"/>
      <protection locked="0"/>
    </xf>
    <xf numFmtId="164" fontId="6" fillId="5" borderId="34" xfId="8" applyFont="1" applyFill="1" applyBorder="1" applyAlignment="1" applyProtection="1">
      <alignment vertical="center" wrapText="1"/>
      <protection locked="0"/>
    </xf>
    <xf numFmtId="164" fontId="6" fillId="5" borderId="18" xfId="8" applyFont="1" applyFill="1" applyBorder="1" applyAlignment="1" applyProtection="1">
      <alignment vertical="center" wrapText="1"/>
      <protection locked="0"/>
    </xf>
    <xf numFmtId="164" fontId="6" fillId="5" borderId="39" xfId="8" applyFont="1" applyFill="1" applyBorder="1" applyAlignment="1" applyProtection="1">
      <alignment vertical="center" wrapText="1"/>
      <protection locked="0"/>
    </xf>
    <xf numFmtId="0" fontId="5" fillId="2" borderId="26" xfId="9" applyFont="1" applyFill="1" applyBorder="1" applyAlignment="1" applyProtection="1">
      <alignment horizontal="justify" vertical="center" wrapText="1"/>
    </xf>
    <xf numFmtId="0" fontId="5" fillId="2" borderId="28" xfId="9" applyFont="1" applyFill="1" applyBorder="1" applyAlignment="1" applyProtection="1">
      <alignment horizontal="justify" vertical="center" wrapText="1"/>
    </xf>
    <xf numFmtId="0" fontId="5" fillId="2" borderId="29" xfId="9" applyFont="1" applyFill="1" applyBorder="1" applyAlignment="1" applyProtection="1">
      <alignment horizontal="justify" vertical="center" wrapText="1"/>
    </xf>
    <xf numFmtId="0" fontId="5" fillId="2" borderId="35" xfId="9" applyFont="1" applyFill="1" applyBorder="1" applyAlignment="1" applyProtection="1">
      <alignment horizontal="justify" vertical="center" wrapText="1"/>
    </xf>
    <xf numFmtId="0" fontId="5" fillId="2" borderId="37" xfId="9" applyFont="1" applyFill="1" applyBorder="1" applyAlignment="1" applyProtection="1">
      <alignment horizontal="justify" vertical="center" wrapText="1"/>
    </xf>
    <xf numFmtId="0" fontId="5" fillId="2" borderId="54" xfId="9" applyFont="1" applyFill="1" applyBorder="1" applyAlignment="1" applyProtection="1">
      <alignment horizontal="justify" vertical="center" wrapText="1"/>
    </xf>
    <xf numFmtId="0" fontId="5" fillId="2" borderId="26" xfId="9" applyFont="1" applyFill="1" applyBorder="1" applyAlignment="1" applyProtection="1">
      <alignment horizontal="left" vertical="center" wrapText="1"/>
    </xf>
    <xf numFmtId="0" fontId="5" fillId="2" borderId="28" xfId="9" applyFont="1" applyFill="1" applyBorder="1" applyAlignment="1" applyProtection="1">
      <alignment horizontal="left" vertical="center" wrapText="1"/>
    </xf>
    <xf numFmtId="0" fontId="5" fillId="2" borderId="29" xfId="9" applyFont="1" applyFill="1" applyBorder="1" applyAlignment="1" applyProtection="1">
      <alignment horizontal="left" vertical="center" wrapText="1"/>
    </xf>
    <xf numFmtId="0" fontId="6" fillId="5" borderId="32" xfId="5" applyFont="1" applyFill="1" applyBorder="1" applyAlignment="1" applyProtection="1">
      <alignment horizontal="left" vertical="center" wrapText="1"/>
    </xf>
    <xf numFmtId="0" fontId="6" fillId="5" borderId="53" xfId="5" applyFont="1" applyFill="1" applyBorder="1" applyAlignment="1" applyProtection="1">
      <alignment horizontal="left" vertical="center" wrapText="1"/>
    </xf>
    <xf numFmtId="0" fontId="6" fillId="0" borderId="48" xfId="5" applyFont="1" applyFill="1" applyBorder="1" applyAlignment="1" applyProtection="1">
      <alignment horizontal="left" vertical="center" wrapText="1"/>
    </xf>
    <xf numFmtId="0" fontId="6" fillId="0" borderId="49" xfId="5" applyFont="1" applyFill="1" applyBorder="1" applyAlignment="1" applyProtection="1">
      <alignment horizontal="left" vertical="center" wrapText="1"/>
    </xf>
    <xf numFmtId="0" fontId="6" fillId="0" borderId="50" xfId="5" applyFont="1" applyFill="1" applyBorder="1" applyAlignment="1" applyProtection="1">
      <alignment horizontal="left" vertical="center" wrapText="1"/>
    </xf>
    <xf numFmtId="167" fontId="6" fillId="5" borderId="18" xfId="5" applyNumberFormat="1" applyFont="1" applyFill="1" applyBorder="1" applyAlignment="1" applyProtection="1">
      <alignment horizontal="center" vertical="center" wrapText="1"/>
    </xf>
    <xf numFmtId="0" fontId="5" fillId="0" borderId="44" xfId="5" applyFont="1" applyFill="1" applyBorder="1" applyAlignment="1" applyProtection="1">
      <alignment horizontal="center" vertical="center" wrapText="1"/>
    </xf>
    <xf numFmtId="0" fontId="5" fillId="0" borderId="46" xfId="5" applyFont="1" applyFill="1" applyBorder="1" applyAlignment="1" applyProtection="1">
      <alignment horizontal="center" vertical="center" wrapText="1"/>
    </xf>
    <xf numFmtId="0" fontId="5" fillId="0" borderId="0" xfId="5" applyFont="1" applyBorder="1" applyAlignment="1" applyProtection="1">
      <alignment horizontal="center" vertical="center" wrapText="1"/>
    </xf>
    <xf numFmtId="0" fontId="5" fillId="0" borderId="42" xfId="5" applyFont="1" applyBorder="1" applyAlignment="1" applyProtection="1">
      <alignment horizontal="center" vertical="center" wrapText="1"/>
    </xf>
    <xf numFmtId="0" fontId="5" fillId="0" borderId="45" xfId="5" applyFont="1" applyBorder="1" applyAlignment="1" applyProtection="1">
      <alignment horizontal="center" vertical="center" wrapText="1"/>
    </xf>
    <xf numFmtId="0" fontId="5" fillId="0" borderId="22" xfId="5" applyFont="1" applyBorder="1" applyAlignment="1" applyProtection="1">
      <alignment horizontal="center" vertical="center" wrapText="1"/>
    </xf>
    <xf numFmtId="166" fontId="5" fillId="0" borderId="45" xfId="5" applyNumberFormat="1" applyFont="1" applyBorder="1" applyAlignment="1" applyProtection="1">
      <alignment horizontal="center" vertical="center" wrapText="1"/>
    </xf>
    <xf numFmtId="166" fontId="5" fillId="0" borderId="15" xfId="5" applyNumberFormat="1" applyFont="1" applyBorder="1" applyAlignment="1" applyProtection="1">
      <alignment horizontal="center" vertical="center" wrapText="1"/>
    </xf>
    <xf numFmtId="0" fontId="6" fillId="5" borderId="15" xfId="5" applyFont="1" applyFill="1" applyBorder="1" applyAlignment="1" applyProtection="1">
      <alignment horizontal="left" vertical="center" wrapText="1"/>
    </xf>
    <xf numFmtId="0" fontId="6" fillId="5" borderId="33" xfId="5" applyFont="1" applyFill="1" applyBorder="1" applyAlignment="1" applyProtection="1">
      <alignment horizontal="left" vertical="center" wrapText="1"/>
    </xf>
    <xf numFmtId="0" fontId="6" fillId="5" borderId="25" xfId="5" applyFont="1" applyFill="1" applyBorder="1" applyAlignment="1" applyProtection="1">
      <alignment horizontal="left" vertical="center" wrapText="1"/>
    </xf>
    <xf numFmtId="0" fontId="6" fillId="5" borderId="14" xfId="5" applyFont="1" applyFill="1" applyBorder="1" applyAlignment="1" applyProtection="1">
      <alignment horizontal="left" vertical="center" wrapText="1"/>
    </xf>
    <xf numFmtId="0" fontId="6" fillId="5" borderId="30" xfId="5" applyFont="1" applyFill="1" applyBorder="1" applyAlignment="1" applyProtection="1">
      <alignment horizontal="left" vertical="center" wrapText="1"/>
    </xf>
    <xf numFmtId="0" fontId="6" fillId="5" borderId="28" xfId="5" applyFont="1" applyFill="1" applyBorder="1" applyAlignment="1" applyProtection="1">
      <alignment horizontal="left" vertical="center" wrapText="1"/>
    </xf>
    <xf numFmtId="0" fontId="6" fillId="5" borderId="31" xfId="5" applyFont="1" applyFill="1" applyBorder="1" applyAlignment="1" applyProtection="1">
      <alignment horizontal="left" vertical="center" wrapText="1"/>
    </xf>
    <xf numFmtId="0" fontId="6" fillId="5" borderId="36" xfId="5" applyFont="1" applyFill="1" applyBorder="1" applyAlignment="1" applyProtection="1">
      <alignment horizontal="left" vertical="center" wrapText="1"/>
    </xf>
    <xf numFmtId="0" fontId="6" fillId="5" borderId="37" xfId="5" applyFont="1" applyFill="1" applyBorder="1" applyAlignment="1" applyProtection="1">
      <alignment horizontal="left" vertical="center" wrapText="1"/>
    </xf>
    <xf numFmtId="0" fontId="6" fillId="5" borderId="38" xfId="5" applyFont="1" applyFill="1" applyBorder="1" applyAlignment="1" applyProtection="1">
      <alignment horizontal="left" vertical="center" wrapText="1"/>
    </xf>
    <xf numFmtId="0" fontId="6" fillId="5" borderId="4" xfId="5" applyFont="1" applyFill="1" applyBorder="1" applyAlignment="1" applyProtection="1">
      <alignment horizontal="center" vertical="center" wrapText="1"/>
    </xf>
    <xf numFmtId="0" fontId="6" fillId="5" borderId="40" xfId="5" applyFont="1" applyFill="1" applyBorder="1" applyAlignment="1" applyProtection="1">
      <alignment horizontal="center" vertical="center" wrapText="1"/>
    </xf>
    <xf numFmtId="0" fontId="6" fillId="5" borderId="8" xfId="5" applyFont="1" applyFill="1" applyBorder="1" applyAlignment="1" applyProtection="1">
      <alignment horizontal="center" vertical="center" wrapText="1"/>
    </xf>
    <xf numFmtId="0" fontId="6" fillId="5" borderId="19" xfId="5" applyFont="1" applyFill="1" applyBorder="1" applyAlignment="1" applyProtection="1">
      <alignment horizontal="center" vertical="center" wrapText="1"/>
    </xf>
    <xf numFmtId="0" fontId="6" fillId="5" borderId="42" xfId="5" applyFont="1" applyFill="1" applyBorder="1" applyAlignment="1" applyProtection="1">
      <alignment horizontal="center" vertical="center" wrapText="1"/>
    </xf>
    <xf numFmtId="0" fontId="6" fillId="5" borderId="23" xfId="5" applyFont="1" applyFill="1" applyBorder="1" applyAlignment="1" applyProtection="1">
      <alignment horizontal="center" vertical="center" wrapText="1"/>
    </xf>
    <xf numFmtId="167" fontId="6" fillId="5" borderId="41" xfId="5" applyNumberFormat="1" applyFont="1" applyFill="1" applyBorder="1" applyAlignment="1" applyProtection="1">
      <alignment horizontal="center" vertical="center" wrapText="1"/>
      <protection locked="0"/>
    </xf>
    <xf numFmtId="167" fontId="6" fillId="5" borderId="43" xfId="5" applyNumberFormat="1" applyFont="1" applyFill="1" applyBorder="1" applyAlignment="1" applyProtection="1">
      <alignment horizontal="center" vertical="center" wrapText="1"/>
      <protection locked="0"/>
    </xf>
    <xf numFmtId="167" fontId="6" fillId="5" borderId="17" xfId="5" applyNumberFormat="1" applyFont="1" applyFill="1" applyBorder="1" applyAlignment="1" applyProtection="1">
      <alignment horizontal="center" vertical="center" wrapText="1"/>
    </xf>
    <xf numFmtId="0" fontId="11" fillId="0" borderId="2" xfId="5" quotePrefix="1" applyFont="1" applyFill="1" applyBorder="1" applyAlignment="1" applyProtection="1">
      <alignment horizontal="right" vertical="center" wrapText="1"/>
    </xf>
    <xf numFmtId="0" fontId="11" fillId="0" borderId="24" xfId="5" quotePrefix="1" applyFont="1" applyFill="1" applyBorder="1" applyAlignment="1" applyProtection="1">
      <alignment horizontal="right" vertical="center" wrapText="1"/>
    </xf>
    <xf numFmtId="0" fontId="12" fillId="4" borderId="25" xfId="5" applyFont="1" applyFill="1" applyBorder="1" applyAlignment="1" applyProtection="1">
      <alignment horizontal="left" vertical="center" wrapText="1"/>
    </xf>
    <xf numFmtId="0" fontId="12" fillId="4" borderId="16" xfId="5" applyFont="1" applyFill="1" applyBorder="1" applyAlignment="1" applyProtection="1">
      <alignment horizontal="left" vertical="center" wrapText="1"/>
    </xf>
    <xf numFmtId="0" fontId="6" fillId="3" borderId="9" xfId="5" applyNumberFormat="1" applyFont="1" applyFill="1" applyBorder="1" applyAlignment="1" applyProtection="1">
      <alignment horizontal="center" vertical="center" wrapText="1"/>
    </xf>
    <xf numFmtId="0" fontId="6" fillId="3" borderId="10" xfId="5" applyNumberFormat="1" applyFont="1" applyFill="1" applyBorder="1" applyAlignment="1" applyProtection="1">
      <alignment horizontal="center" vertical="center" wrapText="1"/>
    </xf>
    <xf numFmtId="0" fontId="6" fillId="3" borderId="17" xfId="5" applyNumberFormat="1" applyFont="1" applyFill="1" applyBorder="1" applyAlignment="1" applyProtection="1">
      <alignment horizontal="center" vertical="center" wrapText="1"/>
    </xf>
    <xf numFmtId="0" fontId="6" fillId="3" borderId="18" xfId="5" applyNumberFormat="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5" applyFont="1" applyFill="1" applyBorder="1" applyAlignment="1" applyProtection="1">
      <alignment horizontal="center" vertical="center" wrapText="1"/>
    </xf>
    <xf numFmtId="0" fontId="6" fillId="2" borderId="3" xfId="5" applyFont="1" applyFill="1" applyBorder="1" applyAlignment="1" applyProtection="1">
      <alignment horizontal="center" vertical="center" wrapText="1"/>
    </xf>
    <xf numFmtId="0" fontId="9" fillId="2" borderId="0" xfId="5" applyFont="1" applyFill="1" applyAlignment="1" applyProtection="1">
      <alignment horizontal="center" vertical="center" wrapText="1"/>
    </xf>
    <xf numFmtId="0" fontId="5" fillId="0" borderId="4" xfId="5" applyFont="1" applyFill="1" applyBorder="1" applyAlignment="1" applyProtection="1">
      <alignment horizontal="center" vertical="center" wrapText="1"/>
    </xf>
    <xf numFmtId="0" fontId="5" fillId="0" borderId="11" xfId="5" applyFont="1" applyFill="1" applyBorder="1" applyAlignment="1" applyProtection="1">
      <alignment horizontal="center" vertical="center" wrapText="1"/>
    </xf>
    <xf numFmtId="0" fontId="5" fillId="0" borderId="5" xfId="5" applyFont="1" applyBorder="1" applyAlignment="1" applyProtection="1">
      <alignment horizontal="center" vertical="center" wrapText="1"/>
    </xf>
    <xf numFmtId="0" fontId="5" fillId="0" borderId="6" xfId="5" applyFont="1" applyBorder="1" applyAlignment="1" applyProtection="1">
      <alignment horizontal="center" vertical="center" wrapText="1"/>
    </xf>
    <xf numFmtId="0" fontId="5" fillId="0" borderId="12" xfId="5" applyFont="1" applyBorder="1" applyAlignment="1" applyProtection="1">
      <alignment horizontal="center" vertical="center" wrapText="1"/>
    </xf>
    <xf numFmtId="0" fontId="5" fillId="0" borderId="13" xfId="5" applyFont="1" applyBorder="1" applyAlignment="1" applyProtection="1">
      <alignment horizontal="center" vertical="center" wrapText="1"/>
    </xf>
    <xf numFmtId="0" fontId="5" fillId="0" borderId="20" xfId="5" applyFont="1" applyBorder="1" applyAlignment="1" applyProtection="1">
      <alignment horizontal="center" vertical="center" wrapText="1"/>
    </xf>
    <xf numFmtId="0" fontId="5" fillId="0" borderId="21" xfId="5" applyFont="1" applyBorder="1" applyAlignment="1" applyProtection="1">
      <alignment horizontal="center" vertical="center" wrapText="1"/>
    </xf>
  </cellXfs>
  <cellStyles count="10">
    <cellStyle name="Millares [0]" xfId="1" builtinId="6"/>
    <cellStyle name="Millares 2 2" xfId="7" xr:uid="{EA7B97A1-81A0-41DF-955E-9943918E6821}"/>
    <cellStyle name="Moneda" xfId="2" builtinId="4"/>
    <cellStyle name="Moneda [0]" xfId="3" builtinId="7"/>
    <cellStyle name="Moneda 3 4" xfId="8" xr:uid="{7693DF89-AFCC-4FAA-A1F4-6A0013C09B93}"/>
    <cellStyle name="Normal" xfId="0" builtinId="0"/>
    <cellStyle name="Normal 3" xfId="5" xr:uid="{73DC30E7-4FD7-4D71-8EC4-C927127C0FC9}"/>
    <cellStyle name="Normal 3 11 2" xfId="9" xr:uid="{875648FA-DB5D-439D-8C87-D8C2DAE87D17}"/>
    <cellStyle name="Porcentaje" xfId="4" builtinId="5"/>
    <cellStyle name="Porcentaje 2 2 2" xfId="6" xr:uid="{7FBC48A0-4EA6-41FF-BC95-5E766BD285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MATERIALES"/>
      <sheetName val="aCCIDENTES%20DE%201995%20-%2019"/>
      <sheetName val="aCCIDENTES DE 1995 - 1996.xls"/>
      <sheetName val="\a  aaInformación GRUPO 4\A MIn"/>
      <sheetName val="items"/>
      <sheetName val="SUB APU"/>
      <sheetName val="ACTA DE MODIFICACION  (2)"/>
      <sheetName val="INDICMICROEMP"/>
      <sheetName val="#¡REF"/>
      <sheetName val="Datos Básicos"/>
      <sheetName val="SALARIOS"/>
      <sheetName val="Informacion"/>
      <sheetName val="Informe"/>
      <sheetName val="Seguim-16"/>
      <sheetName val="INV"/>
      <sheetName val="AASHTO"/>
      <sheetName val="Formulario N° 4"/>
      <sheetName val="EQUIPO"/>
      <sheetName val="PESO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Res-Accide-10"/>
      <sheetName val="[aCCIDENTES DE 1995 - 1996.xls]"/>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A244-5172-4B33-A9ED-61CAB6C0B2F4}">
  <sheetPr>
    <tabColor theme="6" tint="-0.249977111117893"/>
  </sheetPr>
  <dimension ref="B1:HR75"/>
  <sheetViews>
    <sheetView showGridLines="0" tabSelected="1" view="pageBreakPreview" topLeftCell="A13" zoomScaleNormal="100" zoomScaleSheetLayoutView="100" workbookViewId="0">
      <selection activeCell="F19" sqref="F19"/>
    </sheetView>
  </sheetViews>
  <sheetFormatPr baseColWidth="10" defaultColWidth="12.5703125" defaultRowHeight="16.5" x14ac:dyDescent="0.3"/>
  <cols>
    <col min="1" max="1" width="1.85546875" style="3" customWidth="1"/>
    <col min="2" max="2" width="9.7109375" style="87" customWidth="1"/>
    <col min="3" max="3" width="48.5703125" style="88" customWidth="1"/>
    <col min="4" max="4" width="15.85546875" style="88" customWidth="1"/>
    <col min="5" max="5" width="13.7109375" style="89" customWidth="1"/>
    <col min="6" max="6" width="14.85546875" style="1" customWidth="1"/>
    <col min="7" max="7" width="21" style="1" customWidth="1"/>
    <col min="8" max="8" width="2" style="90" customWidth="1"/>
    <col min="9" max="9" width="16" style="1" hidden="1" customWidth="1"/>
    <col min="10" max="10" width="1.7109375" style="90" hidden="1" customWidth="1"/>
    <col min="11" max="11" width="14.5703125" style="1" hidden="1" customWidth="1"/>
    <col min="12" max="12" width="16.7109375" style="1" hidden="1" customWidth="1"/>
    <col min="13" max="13" width="2.85546875" style="1" customWidth="1"/>
    <col min="14" max="14" width="14.5703125" style="1" customWidth="1"/>
    <col min="15" max="15" width="14.28515625" style="2" customWidth="1"/>
    <col min="16" max="16" width="14.5703125" style="1" hidden="1" customWidth="1"/>
    <col min="17" max="17" width="11.5703125" style="1" hidden="1" customWidth="1"/>
    <col min="18" max="226" width="11.5703125" style="1" customWidth="1"/>
    <col min="227" max="16384" width="12.5703125" style="3"/>
  </cols>
  <sheetData>
    <row r="1" spans="2:226" ht="43.5" customHeight="1" x14ac:dyDescent="0.3">
      <c r="B1" s="156" t="s">
        <v>0</v>
      </c>
      <c r="C1" s="156"/>
      <c r="D1" s="156"/>
      <c r="E1" s="156"/>
      <c r="F1" s="156"/>
      <c r="G1" s="156"/>
    </row>
    <row r="2" spans="2:226" ht="17.25" thickBot="1" x14ac:dyDescent="0.35">
      <c r="B2" s="157"/>
      <c r="C2" s="157"/>
      <c r="D2" s="157"/>
      <c r="E2" s="157"/>
      <c r="F2" s="157"/>
      <c r="G2" s="157"/>
      <c r="K2" s="4"/>
      <c r="N2" s="1" t="s">
        <v>1</v>
      </c>
      <c r="P2" s="1" t="s">
        <v>1</v>
      </c>
    </row>
    <row r="3" spans="2:226" ht="15" customHeight="1" thickBot="1" x14ac:dyDescent="0.35">
      <c r="B3" s="157"/>
      <c r="C3" s="157"/>
      <c r="D3" s="157"/>
      <c r="E3" s="158"/>
      <c r="F3" s="159" t="str">
        <f>+CONCATENATE(P2,SUM(G10,G24,G38),P3)</f>
        <v>PLAZO: 14 MESES</v>
      </c>
      <c r="G3" s="160"/>
      <c r="I3" s="4"/>
      <c r="K3" s="4"/>
      <c r="M3" s="4"/>
      <c r="N3" s="1" t="s">
        <v>2</v>
      </c>
      <c r="O3" s="5"/>
      <c r="P3" s="1" t="s">
        <v>2</v>
      </c>
    </row>
    <row r="4" spans="2:226" ht="11.25" customHeight="1" x14ac:dyDescent="0.3">
      <c r="B4" s="91"/>
      <c r="C4" s="91"/>
      <c r="D4" s="91"/>
      <c r="E4" s="91"/>
      <c r="F4" s="6"/>
      <c r="G4" s="6"/>
    </row>
    <row r="5" spans="2:226" s="7" customFormat="1" ht="11.25" customHeight="1" x14ac:dyDescent="0.3">
      <c r="B5" s="161" t="s">
        <v>3</v>
      </c>
      <c r="C5" s="161"/>
      <c r="D5" s="161"/>
      <c r="E5" s="161"/>
      <c r="F5" s="161"/>
      <c r="G5" s="161"/>
      <c r="H5" s="90"/>
      <c r="I5" s="1"/>
      <c r="J5" s="90"/>
      <c r="K5" s="1"/>
      <c r="L5" s="1"/>
      <c r="M5" s="1"/>
      <c r="N5" s="1"/>
      <c r="O5" s="2"/>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2:226" s="7" customFormat="1" ht="14.25" customHeight="1" thickBot="1" x14ac:dyDescent="0.35">
      <c r="B6" s="8"/>
      <c r="C6" s="9"/>
      <c r="D6" s="9"/>
      <c r="E6" s="9"/>
      <c r="F6" s="9"/>
      <c r="G6" s="9"/>
      <c r="H6" s="90"/>
      <c r="I6" s="1"/>
      <c r="J6" s="90"/>
      <c r="K6" s="1"/>
      <c r="L6" s="1"/>
      <c r="M6" s="1"/>
      <c r="N6" s="1"/>
      <c r="O6" s="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2:226" s="7" customFormat="1" ht="16.5" customHeight="1" x14ac:dyDescent="0.3">
      <c r="B7" s="162" t="s">
        <v>4</v>
      </c>
      <c r="C7" s="164" t="s">
        <v>5</v>
      </c>
      <c r="D7" s="165"/>
      <c r="E7" s="10" t="s">
        <v>6</v>
      </c>
      <c r="F7" s="11" t="s">
        <v>7</v>
      </c>
      <c r="G7" s="12" t="s">
        <v>8</v>
      </c>
      <c r="H7" s="90"/>
      <c r="I7" s="1"/>
      <c r="J7" s="90"/>
      <c r="K7" s="152" t="s">
        <v>9</v>
      </c>
      <c r="L7" s="153"/>
      <c r="M7" s="1"/>
      <c r="N7" s="1"/>
      <c r="O7" s="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2:226" s="7" customFormat="1" ht="16.5" customHeight="1" x14ac:dyDescent="0.3">
      <c r="B8" s="163"/>
      <c r="C8" s="166"/>
      <c r="D8" s="167"/>
      <c r="E8" s="13" t="s">
        <v>10</v>
      </c>
      <c r="F8" s="14" t="s">
        <v>11</v>
      </c>
      <c r="G8" s="15" t="s">
        <v>12</v>
      </c>
      <c r="H8" s="90"/>
      <c r="I8" s="1"/>
      <c r="J8" s="90"/>
      <c r="K8" s="154"/>
      <c r="L8" s="155"/>
      <c r="M8" s="1"/>
      <c r="N8" s="1"/>
      <c r="O8" s="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2:226" s="7" customFormat="1" ht="17.25" customHeight="1" thickBot="1" x14ac:dyDescent="0.35">
      <c r="B9" s="16" t="s">
        <v>13</v>
      </c>
      <c r="C9" s="168"/>
      <c r="D9" s="169"/>
      <c r="E9" s="17" t="s">
        <v>14</v>
      </c>
      <c r="F9" s="18" t="s">
        <v>15</v>
      </c>
      <c r="G9" s="19" t="s">
        <v>16</v>
      </c>
      <c r="H9" s="90"/>
      <c r="I9" s="1"/>
      <c r="J9" s="90"/>
      <c r="K9" s="20" t="s">
        <v>7</v>
      </c>
      <c r="L9" s="21" t="s">
        <v>8</v>
      </c>
      <c r="M9" s="1"/>
      <c r="N9" s="1"/>
      <c r="O9" s="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2:226" s="7" customFormat="1" ht="18.75" customHeight="1" thickBot="1" x14ac:dyDescent="0.35">
      <c r="B10" s="148" t="s">
        <v>68</v>
      </c>
      <c r="C10" s="149"/>
      <c r="D10" s="149"/>
      <c r="E10" s="149"/>
      <c r="F10" s="149"/>
      <c r="G10" s="22">
        <v>0.5</v>
      </c>
      <c r="H10" s="90"/>
      <c r="I10" s="1"/>
      <c r="J10" s="90"/>
      <c r="K10" s="20" t="s">
        <v>11</v>
      </c>
      <c r="L10" s="23" t="s">
        <v>17</v>
      </c>
      <c r="M10" s="1"/>
      <c r="N10" s="1"/>
      <c r="O10" s="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2:226" s="7" customFormat="1" x14ac:dyDescent="0.3">
      <c r="B11" s="24"/>
      <c r="C11" s="150" t="s">
        <v>18</v>
      </c>
      <c r="D11" s="150"/>
      <c r="E11" s="150"/>
      <c r="F11" s="150"/>
      <c r="G11" s="151"/>
      <c r="H11" s="90"/>
      <c r="I11" s="1"/>
      <c r="J11" s="90"/>
      <c r="K11" s="25"/>
      <c r="L11" s="26"/>
      <c r="M11" s="1"/>
      <c r="N11" s="1"/>
      <c r="O11" s="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2:226" s="7" customFormat="1" x14ac:dyDescent="0.3">
      <c r="B12" s="27"/>
      <c r="C12" s="28" t="s">
        <v>19</v>
      </c>
      <c r="D12" s="28"/>
      <c r="E12" s="29"/>
      <c r="F12" s="29"/>
      <c r="G12" s="30"/>
      <c r="H12" s="90"/>
      <c r="I12" s="1"/>
      <c r="J12" s="90"/>
      <c r="K12" s="25"/>
      <c r="L12" s="26"/>
      <c r="M12" s="1"/>
      <c r="N12" s="1"/>
      <c r="O12" s="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2:226" s="7" customFormat="1" x14ac:dyDescent="0.3">
      <c r="B13" s="31">
        <v>1</v>
      </c>
      <c r="C13" s="92" t="s">
        <v>20</v>
      </c>
      <c r="D13" s="32"/>
      <c r="E13" s="94"/>
      <c r="F13" s="33">
        <v>0.25</v>
      </c>
      <c r="G13" s="96">
        <f t="shared" ref="G13:G20" si="0">+ROUND(B13*E13*F13*$G$10,0)</f>
        <v>0</v>
      </c>
      <c r="H13" s="90"/>
      <c r="I13" s="1"/>
      <c r="J13" s="90"/>
      <c r="K13" s="35">
        <v>0</v>
      </c>
      <c r="L13" s="34">
        <f>+ROUND(B13*E13*K13*$G$10,0)</f>
        <v>0</v>
      </c>
      <c r="M13" s="1"/>
      <c r="N13" s="1"/>
      <c r="O13" s="2"/>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2:226" s="7" customFormat="1" x14ac:dyDescent="0.3">
      <c r="B14" s="31">
        <v>1</v>
      </c>
      <c r="C14" s="92" t="s">
        <v>21</v>
      </c>
      <c r="D14" s="32"/>
      <c r="E14" s="95"/>
      <c r="F14" s="33">
        <v>0.25</v>
      </c>
      <c r="G14" s="96">
        <f t="shared" si="0"/>
        <v>0</v>
      </c>
      <c r="H14" s="90"/>
      <c r="I14" s="1"/>
      <c r="J14" s="90"/>
      <c r="K14" s="35"/>
      <c r="L14" s="26"/>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row>
    <row r="15" spans="2:226" s="7" customFormat="1" x14ac:dyDescent="0.3">
      <c r="B15" s="31">
        <v>1</v>
      </c>
      <c r="C15" s="92" t="s">
        <v>22</v>
      </c>
      <c r="D15" s="32"/>
      <c r="E15" s="95"/>
      <c r="F15" s="33">
        <v>0.25</v>
      </c>
      <c r="G15" s="96">
        <f t="shared" si="0"/>
        <v>0</v>
      </c>
      <c r="H15" s="90"/>
      <c r="I15" s="1"/>
      <c r="J15" s="90"/>
      <c r="K15" s="35"/>
      <c r="L15" s="26"/>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row>
    <row r="16" spans="2:226" s="7" customFormat="1" x14ac:dyDescent="0.3">
      <c r="B16" s="31">
        <v>1</v>
      </c>
      <c r="C16" s="92" t="s">
        <v>23</v>
      </c>
      <c r="D16" s="32"/>
      <c r="E16" s="95"/>
      <c r="F16" s="33">
        <v>0.5</v>
      </c>
      <c r="G16" s="96">
        <f t="shared" si="0"/>
        <v>0</v>
      </c>
      <c r="H16" s="90"/>
      <c r="I16" s="1"/>
      <c r="J16" s="90"/>
      <c r="K16" s="35"/>
      <c r="L16" s="26"/>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row>
    <row r="17" spans="2:226" s="7" customFormat="1" hidden="1" x14ac:dyDescent="0.3">
      <c r="B17" s="36"/>
      <c r="C17" s="92" t="s">
        <v>24</v>
      </c>
      <c r="D17" s="32"/>
      <c r="E17" s="95"/>
      <c r="F17" s="33"/>
      <c r="G17" s="96">
        <f t="shared" si="0"/>
        <v>0</v>
      </c>
      <c r="H17" s="90"/>
      <c r="I17" s="1"/>
      <c r="J17" s="90"/>
      <c r="K17" s="35">
        <v>0.8</v>
      </c>
      <c r="L17" s="34">
        <f>+ROUND(B17*E17*K17*$G$10,0)</f>
        <v>0</v>
      </c>
      <c r="M17" s="1"/>
      <c r="N17" s="1"/>
      <c r="O17" s="2"/>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2:226" s="7" customFormat="1" x14ac:dyDescent="0.3">
      <c r="B18" s="36">
        <v>1</v>
      </c>
      <c r="C18" s="92" t="s">
        <v>25</v>
      </c>
      <c r="D18" s="32"/>
      <c r="E18" s="95"/>
      <c r="F18" s="33">
        <v>0.2</v>
      </c>
      <c r="G18" s="96">
        <f t="shared" si="0"/>
        <v>0</v>
      </c>
      <c r="H18" s="90"/>
      <c r="I18" s="1"/>
      <c r="J18" s="90"/>
      <c r="K18" s="35">
        <v>0.8</v>
      </c>
      <c r="L18" s="34">
        <f>+ROUND(B18*E18*K18*$G$10,0)</f>
        <v>0</v>
      </c>
      <c r="M18" s="1"/>
      <c r="N18" s="1"/>
      <c r="O18" s="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2:226" s="7" customFormat="1" x14ac:dyDescent="0.3">
      <c r="B19" s="36">
        <v>1</v>
      </c>
      <c r="C19" s="92" t="s">
        <v>26</v>
      </c>
      <c r="D19" s="32"/>
      <c r="E19" s="95"/>
      <c r="F19" s="33">
        <v>0.2</v>
      </c>
      <c r="G19" s="96">
        <f t="shared" si="0"/>
        <v>0</v>
      </c>
      <c r="H19" s="90"/>
      <c r="I19" s="1"/>
      <c r="J19" s="90"/>
      <c r="K19" s="35">
        <v>0</v>
      </c>
      <c r="L19" s="34">
        <f>+ROUND(B19*E19*K19*$G$10,0)</f>
        <v>0</v>
      </c>
      <c r="M19" s="1"/>
      <c r="N19" s="1"/>
      <c r="O19" s="2"/>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2:226" s="7" customFormat="1" x14ac:dyDescent="0.3">
      <c r="B20" s="36">
        <v>1</v>
      </c>
      <c r="C20" s="92" t="s">
        <v>27</v>
      </c>
      <c r="D20" s="32"/>
      <c r="E20" s="95"/>
      <c r="F20" s="33">
        <v>0.5</v>
      </c>
      <c r="G20" s="96">
        <f t="shared" si="0"/>
        <v>0</v>
      </c>
      <c r="H20" s="90"/>
      <c r="I20" s="1"/>
      <c r="J20" s="90"/>
      <c r="K20" s="35">
        <v>0.85</v>
      </c>
      <c r="L20" s="34">
        <f>+ROUND(B20*E20*K20*$G$10,0)</f>
        <v>0</v>
      </c>
      <c r="M20" s="1"/>
      <c r="N20" s="1"/>
      <c r="O20" s="2"/>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2:226" s="7" customFormat="1" x14ac:dyDescent="0.3">
      <c r="B21" s="37"/>
      <c r="C21" s="130" t="s">
        <v>28</v>
      </c>
      <c r="D21" s="131"/>
      <c r="E21" s="131"/>
      <c r="F21" s="132"/>
      <c r="G21" s="97">
        <f>SUM(G12:G20)</f>
        <v>0</v>
      </c>
      <c r="H21" s="90"/>
      <c r="I21" s="1"/>
      <c r="J21" s="90"/>
      <c r="K21" s="38"/>
      <c r="L21" s="39">
        <f>SUM(L12:L20)</f>
        <v>0</v>
      </c>
      <c r="M21" s="40"/>
      <c r="N21" s="1"/>
      <c r="O21" s="2"/>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2:226" s="7" customFormat="1" x14ac:dyDescent="0.3">
      <c r="B22" s="41"/>
      <c r="C22" s="133" t="s">
        <v>29</v>
      </c>
      <c r="D22" s="134"/>
      <c r="E22" s="134"/>
      <c r="F22" s="135"/>
      <c r="G22" s="42"/>
      <c r="H22" s="90"/>
      <c r="I22" s="43"/>
      <c r="J22" s="90"/>
      <c r="K22" s="57"/>
      <c r="L22" s="58">
        <f>G22</f>
        <v>0</v>
      </c>
      <c r="M22" s="40"/>
      <c r="N22" s="1"/>
      <c r="O22" s="44"/>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2:226" s="7" customFormat="1" ht="17.25" thickBot="1" x14ac:dyDescent="0.35">
      <c r="B23" s="45"/>
      <c r="C23" s="136" t="s">
        <v>30</v>
      </c>
      <c r="D23" s="137"/>
      <c r="E23" s="137"/>
      <c r="F23" s="138"/>
      <c r="G23" s="98">
        <f>ROUND(+G21*(G22),0)</f>
        <v>0</v>
      </c>
      <c r="H23" s="90"/>
      <c r="I23" s="40"/>
      <c r="J23" s="90"/>
      <c r="K23" s="46"/>
      <c r="L23" s="47">
        <f t="shared" ref="L23" si="1">ROUND(+L21*(L22),0)</f>
        <v>0</v>
      </c>
      <c r="M23" s="40"/>
      <c r="N23" s="1"/>
      <c r="O23" s="48"/>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2:226" s="7" customFormat="1" ht="15.75" customHeight="1" thickBot="1" x14ac:dyDescent="0.35">
      <c r="B24" s="148" t="s">
        <v>69</v>
      </c>
      <c r="C24" s="149"/>
      <c r="D24" s="149"/>
      <c r="E24" s="149"/>
      <c r="F24" s="149"/>
      <c r="G24" s="22">
        <v>12</v>
      </c>
      <c r="H24" s="90"/>
      <c r="I24" s="40"/>
      <c r="J24" s="90"/>
      <c r="K24" s="35"/>
      <c r="L24" s="26"/>
      <c r="M24" s="40"/>
      <c r="N24" s="1"/>
      <c r="O24" s="4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2:226" s="7" customFormat="1" x14ac:dyDescent="0.3">
      <c r="B25" s="24"/>
      <c r="C25" s="49" t="s">
        <v>18</v>
      </c>
      <c r="D25" s="49"/>
      <c r="E25" s="49"/>
      <c r="F25" s="49"/>
      <c r="G25" s="50"/>
      <c r="H25" s="90"/>
      <c r="I25" s="40"/>
      <c r="J25" s="90"/>
      <c r="K25" s="35"/>
      <c r="L25" s="26"/>
      <c r="M25" s="40"/>
      <c r="N25" s="1"/>
      <c r="O25" s="48"/>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2:226" s="7" customFormat="1" x14ac:dyDescent="0.3">
      <c r="B26" s="27"/>
      <c r="C26" s="29" t="s">
        <v>31</v>
      </c>
      <c r="D26" s="29"/>
      <c r="E26" s="29"/>
      <c r="F26" s="29"/>
      <c r="G26" s="51"/>
      <c r="H26" s="90"/>
      <c r="I26" s="40"/>
      <c r="J26" s="90"/>
      <c r="K26" s="35"/>
      <c r="L26" s="26"/>
      <c r="M26" s="40"/>
      <c r="N26" s="1"/>
      <c r="O26" s="48"/>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2:226" s="7" customFormat="1" x14ac:dyDescent="0.3">
      <c r="B27" s="36">
        <v>1</v>
      </c>
      <c r="C27" s="92" t="str">
        <f>+C13</f>
        <v>Director de Interventoria (Especialista Vias/Geotecnia)</v>
      </c>
      <c r="D27" s="32"/>
      <c r="E27" s="95"/>
      <c r="F27" s="52">
        <v>0.25</v>
      </c>
      <c r="G27" s="96">
        <f t="shared" ref="G27:G34" si="2">+ROUND(B27*E27*F27*$G$24,0)</f>
        <v>0</v>
      </c>
      <c r="H27" s="90"/>
      <c r="I27" s="40"/>
      <c r="J27" s="90"/>
      <c r="K27" s="35">
        <v>0</v>
      </c>
      <c r="L27" s="34">
        <f>+ROUND(B27*E27*K27*$G$24,0)</f>
        <v>0</v>
      </c>
      <c r="M27" s="40"/>
      <c r="N27" s="53"/>
      <c r="O27" s="48"/>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2:226" s="7" customFormat="1" x14ac:dyDescent="0.3">
      <c r="B28" s="36">
        <v>1</v>
      </c>
      <c r="C28" s="92" t="str">
        <f t="shared" ref="C28:C34" si="3">+C14</f>
        <v>Profesional Ambiental</v>
      </c>
      <c r="D28" s="32"/>
      <c r="E28" s="95"/>
      <c r="F28" s="52">
        <v>0.25</v>
      </c>
      <c r="G28" s="96">
        <f t="shared" si="2"/>
        <v>0</v>
      </c>
      <c r="H28" s="90"/>
      <c r="I28" s="40"/>
      <c r="J28" s="90"/>
      <c r="K28" s="35"/>
      <c r="L28" s="34"/>
      <c r="M28" s="40"/>
      <c r="N28" s="53"/>
      <c r="O28" s="48"/>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2:226" s="7" customFormat="1" x14ac:dyDescent="0.3">
      <c r="B29" s="36">
        <v>1</v>
      </c>
      <c r="C29" s="92" t="str">
        <f t="shared" si="3"/>
        <v>Profesional Social</v>
      </c>
      <c r="D29" s="32"/>
      <c r="E29" s="95"/>
      <c r="F29" s="52">
        <v>0.25</v>
      </c>
      <c r="G29" s="96">
        <f t="shared" si="2"/>
        <v>0</v>
      </c>
      <c r="H29" s="90"/>
      <c r="I29" s="40"/>
      <c r="J29" s="90"/>
      <c r="K29" s="35"/>
      <c r="L29" s="34"/>
      <c r="M29" s="40"/>
      <c r="N29" s="53"/>
      <c r="O29" s="48"/>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2:226" s="7" customFormat="1" x14ac:dyDescent="0.3">
      <c r="B30" s="36">
        <v>1</v>
      </c>
      <c r="C30" s="92" t="str">
        <f t="shared" si="3"/>
        <v>Profesional Civil (Residente de Interventoria)</v>
      </c>
      <c r="D30" s="32"/>
      <c r="E30" s="95"/>
      <c r="F30" s="52">
        <v>1</v>
      </c>
      <c r="G30" s="96">
        <f t="shared" si="2"/>
        <v>0</v>
      </c>
      <c r="H30" s="90"/>
      <c r="I30" s="40"/>
      <c r="J30" s="90"/>
      <c r="K30" s="35"/>
      <c r="L30" s="34"/>
      <c r="M30" s="40"/>
      <c r="N30" s="53"/>
      <c r="O30" s="48"/>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2:226" s="7" customFormat="1" x14ac:dyDescent="0.3">
      <c r="B31" s="36">
        <v>1</v>
      </c>
      <c r="C31" s="92" t="str">
        <f t="shared" si="3"/>
        <v>Profesional HSE</v>
      </c>
      <c r="D31" s="32"/>
      <c r="E31" s="95"/>
      <c r="F31" s="52">
        <v>1</v>
      </c>
      <c r="G31" s="96">
        <f t="shared" si="2"/>
        <v>0</v>
      </c>
      <c r="H31" s="90"/>
      <c r="I31" s="40"/>
      <c r="J31" s="90"/>
      <c r="K31" s="35">
        <v>0.8</v>
      </c>
      <c r="L31" s="34">
        <f>+ROUND(B31*E31*K31*$G$24,0)</f>
        <v>0</v>
      </c>
      <c r="M31" s="40"/>
      <c r="N31" s="53"/>
      <c r="O31" s="48"/>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2:226" s="7" customFormat="1" x14ac:dyDescent="0.3">
      <c r="B32" s="36">
        <v>1</v>
      </c>
      <c r="C32" s="92" t="str">
        <f t="shared" si="3"/>
        <v>Topografo</v>
      </c>
      <c r="D32" s="32"/>
      <c r="E32" s="95"/>
      <c r="F32" s="52">
        <v>1</v>
      </c>
      <c r="G32" s="96">
        <f t="shared" si="2"/>
        <v>0</v>
      </c>
      <c r="H32" s="90"/>
      <c r="I32" s="40"/>
      <c r="J32" s="90"/>
      <c r="K32" s="35">
        <v>0.8</v>
      </c>
      <c r="L32" s="34">
        <f>+ROUND(B32*E32*K32*$G$24,0)</f>
        <v>0</v>
      </c>
      <c r="M32" s="40"/>
      <c r="N32" s="53"/>
      <c r="O32" s="48"/>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2:226" s="7" customFormat="1" x14ac:dyDescent="0.3">
      <c r="B33" s="36">
        <v>1</v>
      </c>
      <c r="C33" s="92" t="str">
        <f t="shared" si="3"/>
        <v>Cadenero</v>
      </c>
      <c r="D33" s="32"/>
      <c r="E33" s="95"/>
      <c r="F33" s="52">
        <v>1</v>
      </c>
      <c r="G33" s="96">
        <f t="shared" si="2"/>
        <v>0</v>
      </c>
      <c r="H33" s="90"/>
      <c r="I33" s="40"/>
      <c r="J33" s="90"/>
      <c r="K33" s="35">
        <v>0</v>
      </c>
      <c r="L33" s="34">
        <f>+ROUND(B33*E33*K33*$G$24,0)</f>
        <v>0</v>
      </c>
      <c r="M33" s="40"/>
      <c r="N33" s="53"/>
      <c r="O33" s="48"/>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2:226" s="7" customFormat="1" x14ac:dyDescent="0.3">
      <c r="B34" s="36">
        <v>1</v>
      </c>
      <c r="C34" s="92" t="str">
        <f t="shared" si="3"/>
        <v>Profesional Control Documental</v>
      </c>
      <c r="D34" s="32"/>
      <c r="E34" s="95"/>
      <c r="F34" s="52">
        <v>0.5</v>
      </c>
      <c r="G34" s="96">
        <f t="shared" si="2"/>
        <v>0</v>
      </c>
      <c r="H34" s="90"/>
      <c r="I34" s="40"/>
      <c r="J34" s="90"/>
      <c r="K34" s="35">
        <v>0</v>
      </c>
      <c r="L34" s="34">
        <f>+ROUND(B34*E34*K34*$G$24,0)</f>
        <v>0</v>
      </c>
      <c r="M34" s="40"/>
      <c r="N34" s="53"/>
      <c r="O34" s="48"/>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2:226" s="7" customFormat="1" x14ac:dyDescent="0.3">
      <c r="B35" s="37"/>
      <c r="C35" s="130" t="s">
        <v>28</v>
      </c>
      <c r="D35" s="131"/>
      <c r="E35" s="131"/>
      <c r="F35" s="132"/>
      <c r="G35" s="97">
        <f>SUM(G27:G34)</f>
        <v>0</v>
      </c>
      <c r="H35" s="90"/>
      <c r="I35" s="40"/>
      <c r="J35" s="90"/>
      <c r="K35" s="38"/>
      <c r="L35" s="39" t="e">
        <f>SUM(#REF!)</f>
        <v>#REF!</v>
      </c>
      <c r="M35" s="40"/>
      <c r="N35" s="54"/>
      <c r="O35" s="48"/>
      <c r="P35" s="55"/>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2:226" s="7" customFormat="1" x14ac:dyDescent="0.3">
      <c r="B36" s="41"/>
      <c r="C36" s="133" t="s">
        <v>29</v>
      </c>
      <c r="D36" s="134"/>
      <c r="E36" s="134"/>
      <c r="F36" s="135"/>
      <c r="G36" s="56">
        <f>+G22</f>
        <v>0</v>
      </c>
      <c r="H36" s="90"/>
      <c r="I36" s="43"/>
      <c r="J36" s="90"/>
      <c r="K36" s="57"/>
      <c r="L36" s="58">
        <f>G22</f>
        <v>0</v>
      </c>
      <c r="M36" s="40"/>
      <c r="N36" s="1"/>
      <c r="O36" s="44"/>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2:226" s="7" customFormat="1" ht="17.25" thickBot="1" x14ac:dyDescent="0.35">
      <c r="B37" s="45"/>
      <c r="C37" s="136" t="s">
        <v>32</v>
      </c>
      <c r="D37" s="137"/>
      <c r="E37" s="137"/>
      <c r="F37" s="138"/>
      <c r="G37" s="98">
        <f>ROUND(+G35*(G36),0)</f>
        <v>0</v>
      </c>
      <c r="H37" s="90"/>
      <c r="I37" s="40"/>
      <c r="J37" s="90"/>
      <c r="K37" s="46"/>
      <c r="L37" s="47" t="e">
        <f t="shared" ref="L37" si="4">ROUND(+L35*(L36),0)</f>
        <v>#REF!</v>
      </c>
      <c r="M37" s="40"/>
      <c r="N37" s="1"/>
      <c r="O37" s="48"/>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2:226" s="7" customFormat="1" ht="12" customHeight="1" thickBot="1" x14ac:dyDescent="0.35">
      <c r="B38" s="148" t="s">
        <v>33</v>
      </c>
      <c r="C38" s="149"/>
      <c r="D38" s="149"/>
      <c r="E38" s="149"/>
      <c r="F38" s="149"/>
      <c r="G38" s="22">
        <v>1.5</v>
      </c>
      <c r="H38" s="90"/>
      <c r="I38" s="40"/>
      <c r="J38" s="90"/>
      <c r="K38" s="35"/>
      <c r="L38" s="26"/>
      <c r="M38" s="40"/>
      <c r="N38" s="1"/>
      <c r="O38" s="48"/>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2:226" s="7" customFormat="1" x14ac:dyDescent="0.3">
      <c r="B39" s="24"/>
      <c r="C39" s="150" t="s">
        <v>18</v>
      </c>
      <c r="D39" s="150"/>
      <c r="E39" s="150"/>
      <c r="F39" s="150"/>
      <c r="G39" s="151"/>
      <c r="H39" s="90"/>
      <c r="I39" s="40"/>
      <c r="J39" s="90"/>
      <c r="K39" s="35"/>
      <c r="L39" s="26"/>
      <c r="M39" s="40"/>
      <c r="N39" s="1"/>
      <c r="O39" s="48"/>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2:226" s="7" customFormat="1" x14ac:dyDescent="0.3">
      <c r="B40" s="27"/>
      <c r="C40" s="29" t="s">
        <v>19</v>
      </c>
      <c r="D40" s="29"/>
      <c r="E40" s="29"/>
      <c r="F40" s="29"/>
      <c r="G40" s="30"/>
      <c r="H40" s="90"/>
      <c r="I40" s="40"/>
      <c r="J40" s="90"/>
      <c r="K40" s="35"/>
      <c r="L40" s="26"/>
      <c r="M40" s="43"/>
      <c r="N40" s="1"/>
      <c r="O40" s="48"/>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2:226" s="7" customFormat="1" x14ac:dyDescent="0.3">
      <c r="B41" s="36">
        <v>1</v>
      </c>
      <c r="C41" s="92" t="str">
        <f>+C27</f>
        <v>Director de Interventoria (Especialista Vias/Geotecnia)</v>
      </c>
      <c r="D41" s="32"/>
      <c r="E41" s="95"/>
      <c r="F41" s="33">
        <v>0.25</v>
      </c>
      <c r="G41" s="96">
        <f>+ROUND(B41*E41*F41*$G$38,0)</f>
        <v>0</v>
      </c>
      <c r="H41" s="90"/>
      <c r="I41" s="40"/>
      <c r="J41" s="90"/>
      <c r="K41" s="35">
        <v>0</v>
      </c>
      <c r="L41" s="34">
        <f>+ROUND(B41*E41*K41*$G$38,0)</f>
        <v>0</v>
      </c>
      <c r="M41" s="40"/>
      <c r="N41" s="1"/>
      <c r="O41" s="48"/>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2:226" s="7" customFormat="1" x14ac:dyDescent="0.3">
      <c r="B42" s="36">
        <v>1</v>
      </c>
      <c r="C42" s="92" t="str">
        <f t="shared" ref="C42:C48" si="5">+C28</f>
        <v>Profesional Ambiental</v>
      </c>
      <c r="D42" s="32"/>
      <c r="E42" s="95"/>
      <c r="F42" s="33">
        <v>0.25</v>
      </c>
      <c r="G42" s="96">
        <f t="shared" ref="G42:G44" si="6">+ROUND(B42*E42*F42*$G$38,0)</f>
        <v>0</v>
      </c>
      <c r="H42" s="90"/>
      <c r="I42" s="40"/>
      <c r="J42" s="90"/>
      <c r="K42" s="35"/>
      <c r="L42" s="34"/>
      <c r="M42" s="40"/>
      <c r="N42" s="1"/>
      <c r="O42" s="48"/>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2:226" s="7" customFormat="1" x14ac:dyDescent="0.3">
      <c r="B43" s="36">
        <v>1</v>
      </c>
      <c r="C43" s="92" t="str">
        <f t="shared" si="5"/>
        <v>Profesional Social</v>
      </c>
      <c r="D43" s="32"/>
      <c r="E43" s="95"/>
      <c r="F43" s="33">
        <v>0.25</v>
      </c>
      <c r="G43" s="96">
        <f t="shared" si="6"/>
        <v>0</v>
      </c>
      <c r="H43" s="90"/>
      <c r="I43" s="40"/>
      <c r="J43" s="90"/>
      <c r="K43" s="35"/>
      <c r="L43" s="34"/>
      <c r="M43" s="40"/>
      <c r="N43" s="1"/>
      <c r="O43" s="48"/>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2:226" s="7" customFormat="1" x14ac:dyDescent="0.3">
      <c r="B44" s="36">
        <v>1</v>
      </c>
      <c r="C44" s="92" t="str">
        <f t="shared" si="5"/>
        <v>Profesional Civil (Residente de Interventoria)</v>
      </c>
      <c r="D44" s="32"/>
      <c r="E44" s="95"/>
      <c r="F44" s="33">
        <v>0.5</v>
      </c>
      <c r="G44" s="96">
        <f t="shared" si="6"/>
        <v>0</v>
      </c>
      <c r="H44" s="90"/>
      <c r="I44" s="40"/>
      <c r="J44" s="90"/>
      <c r="K44" s="35"/>
      <c r="L44" s="34"/>
      <c r="M44" s="40"/>
      <c r="N44" s="1"/>
      <c r="O44" s="48"/>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2:226" s="7" customFormat="1" hidden="1" x14ac:dyDescent="0.3">
      <c r="B45" s="36"/>
      <c r="C45" s="92" t="str">
        <f t="shared" si="5"/>
        <v>Profesional HSE</v>
      </c>
      <c r="D45" s="32"/>
      <c r="E45" s="95"/>
      <c r="F45" s="33"/>
      <c r="G45" s="96">
        <f>+ROUND(B45*E45*F45*$G$38,0)</f>
        <v>0</v>
      </c>
      <c r="H45" s="90"/>
      <c r="I45" s="40"/>
      <c r="J45" s="90"/>
      <c r="K45" s="35">
        <v>0.8</v>
      </c>
      <c r="L45" s="34">
        <f>+ROUND(B45*E45*K45*$G$38,0)</f>
        <v>0</v>
      </c>
      <c r="M45" s="40"/>
      <c r="N45" s="1"/>
      <c r="O45" s="48"/>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2:226" s="7" customFormat="1" x14ac:dyDescent="0.3">
      <c r="B46" s="36">
        <v>1</v>
      </c>
      <c r="C46" s="92" t="str">
        <f t="shared" si="5"/>
        <v>Topografo</v>
      </c>
      <c r="D46" s="32"/>
      <c r="E46" s="95"/>
      <c r="F46" s="33">
        <v>0.2</v>
      </c>
      <c r="G46" s="96">
        <f>+ROUND(B46*E46*F46*$G$38,0)</f>
        <v>0</v>
      </c>
      <c r="H46" s="90"/>
      <c r="I46" s="40"/>
      <c r="J46" s="90"/>
      <c r="K46" s="35">
        <v>0.8</v>
      </c>
      <c r="L46" s="34">
        <f>+ROUND(B46*E46*K46*$G$38,0)</f>
        <v>0</v>
      </c>
      <c r="M46" s="40"/>
      <c r="N46" s="1"/>
      <c r="O46" s="48"/>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2:226" s="7" customFormat="1" x14ac:dyDescent="0.3">
      <c r="B47" s="36">
        <v>1</v>
      </c>
      <c r="C47" s="92" t="str">
        <f t="shared" si="5"/>
        <v>Cadenero</v>
      </c>
      <c r="D47" s="32"/>
      <c r="E47" s="95"/>
      <c r="F47" s="33">
        <v>0.2</v>
      </c>
      <c r="G47" s="96">
        <f>+ROUND(B47*E47*F47*$G$38,0)</f>
        <v>0</v>
      </c>
      <c r="H47" s="90"/>
      <c r="I47" s="40"/>
      <c r="J47" s="90"/>
      <c r="K47" s="35">
        <v>0</v>
      </c>
      <c r="L47" s="34">
        <f>+ROUND(B47*E47*K47*$G$38,0)</f>
        <v>0</v>
      </c>
      <c r="M47" s="1"/>
      <c r="N47" s="1"/>
      <c r="O47" s="48"/>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2:226" s="7" customFormat="1" x14ac:dyDescent="0.3">
      <c r="B48" s="36">
        <v>1</v>
      </c>
      <c r="C48" s="92" t="str">
        <f t="shared" si="5"/>
        <v>Profesional Control Documental</v>
      </c>
      <c r="D48" s="32"/>
      <c r="E48" s="95"/>
      <c r="F48" s="33">
        <v>0.5</v>
      </c>
      <c r="G48" s="96">
        <f>+ROUND(B48*E48*F48*$G$38,0)</f>
        <v>0</v>
      </c>
      <c r="H48" s="90"/>
      <c r="I48" s="40"/>
      <c r="J48" s="90"/>
      <c r="K48" s="35">
        <v>0</v>
      </c>
      <c r="L48" s="34">
        <f>+ROUND(B48*E48*K48*$G$38,0)</f>
        <v>0</v>
      </c>
      <c r="M48" s="1"/>
      <c r="N48" s="1"/>
      <c r="O48" s="48"/>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2:226" s="7" customFormat="1" x14ac:dyDescent="0.3">
      <c r="B49" s="37"/>
      <c r="C49" s="130" t="s">
        <v>28</v>
      </c>
      <c r="D49" s="131"/>
      <c r="E49" s="131"/>
      <c r="F49" s="132"/>
      <c r="G49" s="97">
        <f>SUM(G41:G48)</f>
        <v>0</v>
      </c>
      <c r="H49" s="90"/>
      <c r="I49" s="40"/>
      <c r="J49" s="90"/>
      <c r="K49" s="38"/>
      <c r="L49" s="39">
        <f>SUM(L40:L48)</f>
        <v>0</v>
      </c>
      <c r="M49" s="53"/>
      <c r="N49" s="1"/>
      <c r="O49" s="48"/>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2:226" s="7" customFormat="1" x14ac:dyDescent="0.3">
      <c r="B50" s="41"/>
      <c r="C50" s="133" t="s">
        <v>29</v>
      </c>
      <c r="D50" s="134"/>
      <c r="E50" s="134"/>
      <c r="F50" s="135"/>
      <c r="G50" s="56">
        <f>+G36</f>
        <v>0</v>
      </c>
      <c r="H50" s="90"/>
      <c r="I50" s="43"/>
      <c r="J50" s="90"/>
      <c r="K50" s="57"/>
      <c r="L50" s="58">
        <f>G22</f>
        <v>0</v>
      </c>
      <c r="M50" s="1"/>
      <c r="N50" s="1"/>
      <c r="O50" s="44"/>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2:226" s="7" customFormat="1" ht="17.25" thickBot="1" x14ac:dyDescent="0.35">
      <c r="B51" s="45"/>
      <c r="C51" s="136" t="s">
        <v>34</v>
      </c>
      <c r="D51" s="137"/>
      <c r="E51" s="137"/>
      <c r="F51" s="138"/>
      <c r="G51" s="98">
        <f>ROUND(+G49*(G50),0)</f>
        <v>0</v>
      </c>
      <c r="H51" s="90"/>
      <c r="I51" s="40"/>
      <c r="J51" s="90"/>
      <c r="K51" s="46"/>
      <c r="L51" s="47">
        <f t="shared" ref="L51" si="7">ROUND(+L49*(L50),0)</f>
        <v>0</v>
      </c>
      <c r="M51" s="1"/>
      <c r="N51" s="1"/>
      <c r="O51" s="48"/>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2:226" s="7" customFormat="1" x14ac:dyDescent="0.3">
      <c r="B52" s="139" t="s">
        <v>63</v>
      </c>
      <c r="C52" s="140"/>
      <c r="D52" s="140"/>
      <c r="E52" s="140"/>
      <c r="F52" s="141"/>
      <c r="G52" s="145">
        <f>+G51+G37+G23</f>
        <v>0</v>
      </c>
      <c r="H52" s="90"/>
      <c r="I52" s="40"/>
      <c r="J52" s="90"/>
      <c r="K52" s="147"/>
      <c r="L52" s="120" t="e">
        <f>+L51+L37+L23</f>
        <v>#REF!</v>
      </c>
      <c r="M52" s="1"/>
      <c r="N52" s="1"/>
      <c r="O52" s="48"/>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2:226" s="7" customFormat="1" ht="16.5" customHeight="1" thickBot="1" x14ac:dyDescent="0.35">
      <c r="B53" s="142"/>
      <c r="C53" s="143"/>
      <c r="D53" s="143"/>
      <c r="E53" s="143"/>
      <c r="F53" s="144"/>
      <c r="G53" s="146"/>
      <c r="H53" s="90"/>
      <c r="I53" s="40"/>
      <c r="J53" s="90"/>
      <c r="K53" s="147"/>
      <c r="L53" s="120"/>
      <c r="M53" s="1"/>
      <c r="N53" s="1"/>
      <c r="O53" s="48"/>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2:226" s="7" customFormat="1" x14ac:dyDescent="0.3">
      <c r="B54" s="121" t="s">
        <v>4</v>
      </c>
      <c r="C54" s="123" t="s">
        <v>35</v>
      </c>
      <c r="D54" s="125" t="s">
        <v>36</v>
      </c>
      <c r="E54" s="59" t="s">
        <v>37</v>
      </c>
      <c r="F54" s="127" t="s">
        <v>38</v>
      </c>
      <c r="G54" s="60" t="s">
        <v>8</v>
      </c>
      <c r="H54" s="90"/>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row>
    <row r="55" spans="2:226" s="7" customFormat="1" x14ac:dyDescent="0.3">
      <c r="B55" s="122"/>
      <c r="C55" s="123"/>
      <c r="D55" s="125"/>
      <c r="E55" s="14" t="s">
        <v>39</v>
      </c>
      <c r="F55" s="128"/>
      <c r="G55" s="15" t="s">
        <v>12</v>
      </c>
      <c r="H55" s="90"/>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2:226" s="7" customFormat="1" ht="17.25" thickBot="1" x14ac:dyDescent="0.35">
      <c r="B56" s="61" t="s">
        <v>40</v>
      </c>
      <c r="C56" s="124"/>
      <c r="D56" s="126"/>
      <c r="E56" s="18" t="s">
        <v>41</v>
      </c>
      <c r="F56" s="18" t="s">
        <v>42</v>
      </c>
      <c r="G56" s="19" t="s">
        <v>43</v>
      </c>
      <c r="H56" s="90"/>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2:226" s="7" customFormat="1" ht="21" customHeight="1" x14ac:dyDescent="0.3">
      <c r="B57" s="62"/>
      <c r="C57" s="63" t="s">
        <v>44</v>
      </c>
      <c r="D57" s="63"/>
      <c r="E57" s="63"/>
      <c r="F57" s="63"/>
      <c r="G57" s="64"/>
      <c r="H57" s="90"/>
      <c r="I57" s="93" t="s">
        <v>45</v>
      </c>
      <c r="J57" s="65" t="s">
        <v>46</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2:226" s="7" customFormat="1" ht="22.5" x14ac:dyDescent="0.3">
      <c r="B58" s="66">
        <v>1</v>
      </c>
      <c r="C58" s="67" t="s">
        <v>47</v>
      </c>
      <c r="D58" s="68" t="s">
        <v>48</v>
      </c>
      <c r="E58" s="69">
        <f>+G24</f>
        <v>12</v>
      </c>
      <c r="F58" s="99"/>
      <c r="G58" s="101">
        <f>ROUND(F58*E58*B58,0)</f>
        <v>0</v>
      </c>
      <c r="H58" s="90"/>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2:226" s="7" customFormat="1" x14ac:dyDescent="0.3">
      <c r="B59" s="36">
        <v>1</v>
      </c>
      <c r="C59" s="67" t="s">
        <v>49</v>
      </c>
      <c r="D59" s="68" t="s">
        <v>48</v>
      </c>
      <c r="E59" s="69">
        <f>+E58</f>
        <v>12</v>
      </c>
      <c r="F59" s="99"/>
      <c r="G59" s="101">
        <f t="shared" ref="G59:G60" si="8">ROUND(F59*E59*B59,0)</f>
        <v>0</v>
      </c>
      <c r="H59" s="9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2:226" s="7" customFormat="1" ht="17.25" thickBot="1" x14ac:dyDescent="0.35">
      <c r="B60" s="70">
        <v>1</v>
      </c>
      <c r="C60" s="71" t="s">
        <v>50</v>
      </c>
      <c r="D60" s="72" t="s">
        <v>51</v>
      </c>
      <c r="E60" s="73">
        <v>1</v>
      </c>
      <c r="F60" s="100"/>
      <c r="G60" s="102">
        <f t="shared" si="8"/>
        <v>0</v>
      </c>
      <c r="H60" s="90"/>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2:226" s="7" customFormat="1" x14ac:dyDescent="0.3">
      <c r="B61" s="74"/>
      <c r="C61" s="129" t="s">
        <v>64</v>
      </c>
      <c r="D61" s="129"/>
      <c r="E61" s="129"/>
      <c r="F61" s="129"/>
      <c r="G61" s="103">
        <f>SUM(G57:G60)</f>
        <v>0</v>
      </c>
      <c r="H61" s="90"/>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2:226" s="7" customFormat="1" x14ac:dyDescent="0.3">
      <c r="B62" s="75"/>
      <c r="C62" s="115" t="s">
        <v>65</v>
      </c>
      <c r="D62" s="115"/>
      <c r="E62" s="115"/>
      <c r="F62" s="115"/>
      <c r="G62" s="104">
        <f>+G52+G61</f>
        <v>0</v>
      </c>
      <c r="H62" s="90"/>
      <c r="I62" s="90"/>
      <c r="J62" s="90"/>
      <c r="K62" s="77"/>
      <c r="L62" s="76" t="e">
        <f>+#REF!+L52</f>
        <v>#REF!</v>
      </c>
      <c r="M62" s="1"/>
      <c r="N62" s="90"/>
      <c r="O62" s="2"/>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row>
    <row r="63" spans="2:226" s="7" customFormat="1" x14ac:dyDescent="0.3">
      <c r="B63" s="75"/>
      <c r="C63" s="115" t="s">
        <v>66</v>
      </c>
      <c r="D63" s="115"/>
      <c r="E63" s="115"/>
      <c r="F63" s="115"/>
      <c r="G63" s="104">
        <f>+ROUND(G62*0.19,0)</f>
        <v>0</v>
      </c>
      <c r="H63" s="90"/>
      <c r="I63" s="90"/>
      <c r="J63" s="90"/>
      <c r="K63" s="77"/>
      <c r="L63" s="76" t="e">
        <f t="shared" ref="L63" si="9">+ROUND(L62*0.19,0)</f>
        <v>#REF!</v>
      </c>
      <c r="M63" s="1"/>
      <c r="N63" s="1"/>
      <c r="O63" s="78"/>
      <c r="P63" s="79">
        <f>+(135000)*1.025</f>
        <v>138375</v>
      </c>
      <c r="Q63" s="80" t="e">
        <f>+SUM(B13:B20)*G10+SUM(#REF!)*G24+SUM(B41:B48)*G38</f>
        <v>#REF!</v>
      </c>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row>
    <row r="64" spans="2:226" s="7" customFormat="1" ht="17.25" thickBot="1" x14ac:dyDescent="0.35">
      <c r="B64" s="81"/>
      <c r="C64" s="116" t="s">
        <v>67</v>
      </c>
      <c r="D64" s="116"/>
      <c r="E64" s="116"/>
      <c r="F64" s="116"/>
      <c r="G64" s="105">
        <f>+G63+G62</f>
        <v>0</v>
      </c>
      <c r="H64" s="90"/>
      <c r="I64" s="90">
        <v>445689322</v>
      </c>
      <c r="J64" s="90"/>
      <c r="K64" s="83"/>
      <c r="L64" s="82" t="e">
        <f t="shared" ref="L64" si="10">+L63+L62</f>
        <v>#REF!</v>
      </c>
      <c r="M64" s="1"/>
      <c r="N64" s="84"/>
      <c r="O64" s="85"/>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row>
    <row r="65" spans="2:226" s="7" customFormat="1" x14ac:dyDescent="0.3">
      <c r="B65" s="117" t="s">
        <v>52</v>
      </c>
      <c r="C65" s="118"/>
      <c r="D65" s="118"/>
      <c r="E65" s="118"/>
      <c r="F65" s="118"/>
      <c r="G65" s="119"/>
      <c r="H65" s="90"/>
      <c r="I65" s="1"/>
      <c r="J65" s="90"/>
      <c r="K65" s="1"/>
      <c r="L65" s="1"/>
      <c r="M65" s="1"/>
      <c r="O65" s="85"/>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row>
    <row r="66" spans="2:226" ht="36.75" customHeight="1" x14ac:dyDescent="0.3">
      <c r="B66" s="106" t="s">
        <v>53</v>
      </c>
      <c r="C66" s="107"/>
      <c r="D66" s="107"/>
      <c r="E66" s="107"/>
      <c r="F66" s="107"/>
      <c r="G66" s="108"/>
    </row>
    <row r="67" spans="2:226" s="7" customFormat="1" ht="21" customHeight="1" x14ac:dyDescent="0.3">
      <c r="B67" s="112" t="s">
        <v>54</v>
      </c>
      <c r="C67" s="113"/>
      <c r="D67" s="113"/>
      <c r="E67" s="113"/>
      <c r="F67" s="113"/>
      <c r="G67" s="114"/>
      <c r="H67" s="90"/>
      <c r="I67" s="86"/>
      <c r="J67" s="90"/>
      <c r="K67" s="1"/>
      <c r="L67" s="1"/>
      <c r="M67" s="1"/>
      <c r="N67" s="1"/>
      <c r="O67" s="2"/>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row>
    <row r="68" spans="2:226" s="7" customFormat="1" ht="21" customHeight="1" x14ac:dyDescent="0.3">
      <c r="B68" s="106" t="s">
        <v>55</v>
      </c>
      <c r="C68" s="107"/>
      <c r="D68" s="107"/>
      <c r="E68" s="107"/>
      <c r="F68" s="107"/>
      <c r="G68" s="108"/>
      <c r="H68" s="90"/>
      <c r="I68" s="53"/>
      <c r="J68" s="90"/>
      <c r="K68" s="1"/>
      <c r="L68" s="1"/>
      <c r="M68" s="1"/>
      <c r="N68" s="1"/>
      <c r="O68" s="2"/>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row>
    <row r="69" spans="2:226" s="7" customFormat="1" ht="26.25" customHeight="1" x14ac:dyDescent="0.3">
      <c r="B69" s="112" t="s">
        <v>56</v>
      </c>
      <c r="C69" s="113"/>
      <c r="D69" s="113"/>
      <c r="E69" s="113"/>
      <c r="F69" s="113"/>
      <c r="G69" s="114"/>
      <c r="H69" s="90"/>
      <c r="I69" s="53"/>
      <c r="J69" s="90"/>
      <c r="K69" s="1"/>
      <c r="L69" s="1"/>
      <c r="M69" s="1"/>
      <c r="N69" s="1"/>
      <c r="O69" s="2"/>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row>
    <row r="70" spans="2:226" s="7" customFormat="1" ht="24" customHeight="1" x14ac:dyDescent="0.3">
      <c r="B70" s="112" t="s">
        <v>57</v>
      </c>
      <c r="C70" s="113"/>
      <c r="D70" s="113"/>
      <c r="E70" s="113"/>
      <c r="F70" s="113"/>
      <c r="G70" s="114"/>
      <c r="H70" s="90"/>
      <c r="I70" s="53"/>
      <c r="J70" s="90"/>
      <c r="K70" s="1"/>
      <c r="L70" s="1"/>
      <c r="M70" s="1"/>
      <c r="N70" s="1"/>
      <c r="O70" s="2"/>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row>
    <row r="71" spans="2:226" s="7" customFormat="1" ht="24" customHeight="1" x14ac:dyDescent="0.3">
      <c r="B71" s="106" t="s">
        <v>58</v>
      </c>
      <c r="C71" s="107"/>
      <c r="D71" s="107"/>
      <c r="E71" s="107"/>
      <c r="F71" s="107"/>
      <c r="G71" s="108"/>
      <c r="H71" s="90"/>
      <c r="I71" s="53"/>
      <c r="J71" s="90"/>
      <c r="K71" s="1"/>
      <c r="L71" s="1"/>
      <c r="M71" s="1"/>
      <c r="N71" s="1"/>
      <c r="O71" s="2"/>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row>
    <row r="72" spans="2:226" s="87" customFormat="1" ht="21" customHeight="1" x14ac:dyDescent="0.3">
      <c r="B72" s="106" t="s">
        <v>59</v>
      </c>
      <c r="C72" s="107"/>
      <c r="D72" s="107"/>
      <c r="E72" s="107"/>
      <c r="F72" s="107"/>
      <c r="G72" s="108"/>
      <c r="H72" s="90"/>
      <c r="I72" s="1"/>
      <c r="J72" s="90"/>
      <c r="K72" s="1"/>
      <c r="L72" s="1"/>
      <c r="M72" s="1"/>
      <c r="N72" s="1"/>
      <c r="O72" s="2"/>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row>
    <row r="73" spans="2:226" s="87" customFormat="1" ht="45" customHeight="1" x14ac:dyDescent="0.3">
      <c r="B73" s="106" t="s">
        <v>60</v>
      </c>
      <c r="C73" s="107"/>
      <c r="D73" s="107"/>
      <c r="E73" s="107"/>
      <c r="F73" s="107"/>
      <c r="G73" s="108"/>
      <c r="H73" s="90"/>
      <c r="I73" s="1"/>
      <c r="J73" s="90"/>
      <c r="K73" s="1"/>
      <c r="L73" s="1"/>
      <c r="M73" s="1"/>
      <c r="N73" s="1"/>
      <c r="O73" s="2"/>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row>
    <row r="74" spans="2:226" ht="21" customHeight="1" x14ac:dyDescent="0.3">
      <c r="B74" s="106" t="s">
        <v>61</v>
      </c>
      <c r="C74" s="107"/>
      <c r="D74" s="107"/>
      <c r="E74" s="107"/>
      <c r="F74" s="107"/>
      <c r="G74" s="108"/>
    </row>
    <row r="75" spans="2:226" ht="21" customHeight="1" thickBot="1" x14ac:dyDescent="0.35">
      <c r="B75" s="109" t="s">
        <v>62</v>
      </c>
      <c r="C75" s="110"/>
      <c r="D75" s="110"/>
      <c r="E75" s="110"/>
      <c r="F75" s="110"/>
      <c r="G75" s="111"/>
    </row>
  </sheetData>
  <sheetProtection algorithmName="SHA-512" hashValue="BGq4Oc4QPgRQUKNBCynFJJy4j7nGVHQT2rwceUbPPoyyvGPhaaGvZXZ4nuZEvQER3qG+eoP451nObyXOjlI0hA==" saltValue="ZvPzjMvDEXZmX45rCyAqPA==" spinCount="100000" sheet="1" objects="1" scenarios="1"/>
  <protectedRanges>
    <protectedRange algorithmName="SHA-512" hashValue="5FRjzaT2qtW3cJw/2GBhwl+sKcO6DvtiZS0H1cMHWD6dxtiUh/5vrGC35H9ELlkJCnvWJ4qU1al6UViGsCbreQ==" saltValue="aTXStziJ+xzLQmDcmK0LcA==" spinCount="100000" sqref="H68 K50:L50" name="ETAPA 3" securityDescriptor="O:WDG:WDD:(A;;CC;;;BU)"/>
    <protectedRange algorithmName="SHA-512" hashValue="OHjc/erdaQN536AqkMXeXgAEGFYRArf8le9gIhDVmt47NOSTWs17e9evc+sYv3EvnSMXXscupQzFsJuVPE1srA==" saltValue="hNg0aQYtCIo7UqKKsKkGXg==" spinCount="100000" sqref="H27:H30 K22:L22 K36:L36" name="ETAPA 1" securityDescriptor="O:WDG:WDD:(A;;CC;;;BU)"/>
  </protectedRanges>
  <mergeCells count="45">
    <mergeCell ref="B1:G1"/>
    <mergeCell ref="B2:G2"/>
    <mergeCell ref="B3:E3"/>
    <mergeCell ref="F3:G3"/>
    <mergeCell ref="B5:G5"/>
    <mergeCell ref="C39:G39"/>
    <mergeCell ref="K7:L8"/>
    <mergeCell ref="B10:F10"/>
    <mergeCell ref="C11:G11"/>
    <mergeCell ref="C21:F21"/>
    <mergeCell ref="C22:F22"/>
    <mergeCell ref="C23:F23"/>
    <mergeCell ref="B7:B8"/>
    <mergeCell ref="C7:D9"/>
    <mergeCell ref="B24:F24"/>
    <mergeCell ref="C35:F35"/>
    <mergeCell ref="C36:F36"/>
    <mergeCell ref="C37:F37"/>
    <mergeCell ref="B38:F38"/>
    <mergeCell ref="C49:F49"/>
    <mergeCell ref="C50:F50"/>
    <mergeCell ref="C51:F51"/>
    <mergeCell ref="B52:F53"/>
    <mergeCell ref="G52:G53"/>
    <mergeCell ref="B67:G67"/>
    <mergeCell ref="L52:L53"/>
    <mergeCell ref="B54:B55"/>
    <mergeCell ref="C54:C56"/>
    <mergeCell ref="D54:D56"/>
    <mergeCell ref="F54:F55"/>
    <mergeCell ref="C61:F61"/>
    <mergeCell ref="K52:K53"/>
    <mergeCell ref="C62:F62"/>
    <mergeCell ref="C63:F63"/>
    <mergeCell ref="C64:F64"/>
    <mergeCell ref="B65:G65"/>
    <mergeCell ref="B66:G66"/>
    <mergeCell ref="B74:G74"/>
    <mergeCell ref="B75:G75"/>
    <mergeCell ref="B68:G68"/>
    <mergeCell ref="B69:G69"/>
    <mergeCell ref="B70:G70"/>
    <mergeCell ref="B71:G71"/>
    <mergeCell ref="B72:G72"/>
    <mergeCell ref="B73:G73"/>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SAN MARTIN</vt:lpstr>
      <vt:lpstr>'SAN MARTIN'!Área_de_impresión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 Andrea Pérez Cortes</dc:creator>
  <cp:lastModifiedBy>Yuly Andrea Pérez Cortes</cp:lastModifiedBy>
  <dcterms:created xsi:type="dcterms:W3CDTF">2021-07-08T16:08:54Z</dcterms:created>
  <dcterms:modified xsi:type="dcterms:W3CDTF">2021-07-08T17:21:57Z</dcterms:modified>
</cp:coreProperties>
</file>