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yuly.a.perez\Documents\5. Proyectos_OPI_2020\2. ETAPA PRECONTRACTUAL\1. DOCUMENTOS LICITACIÓN INTERVENTORÍA\Anexos TDR\"/>
    </mc:Choice>
  </mc:AlternateContent>
  <xr:revisionPtr revIDLastSave="0" documentId="8_{0BC779F4-5F47-4848-882D-49C3B1E591DB}" xr6:coauthVersionLast="47" xr6:coauthVersionMax="47" xr10:uidLastSave="{00000000-0000-0000-0000-000000000000}"/>
  <bookViews>
    <workbookView xWindow="-23148" yWindow="-108" windowWidth="23256" windowHeight="12576" xr2:uid="{C550FBC8-304C-460F-A8BF-39C233FDB441}"/>
  </bookViews>
  <sheets>
    <sheet name="TELL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__PJ50">#REF!</definedName>
    <definedName name="_____pj51">#REF!</definedName>
    <definedName name="____PJ50">#REF!</definedName>
    <definedName name="____pj51">#REF!</definedName>
    <definedName name="___PJ50">#REF!</definedName>
    <definedName name="___pj51">#REF!</definedName>
    <definedName name="__PJ50">#REF!</definedName>
    <definedName name="__pj51">#REF!</definedName>
    <definedName name="_APU221">#REF!</definedName>
    <definedName name="_APU465" localSheetId="0">[1]!absc</definedName>
    <definedName name="_APU465">[1]!absc</definedName>
    <definedName name="_PJ50">#REF!</definedName>
    <definedName name="_pj51">#REF!</definedName>
    <definedName name="A">#REF!</definedName>
    <definedName name="A_impresión_IM">#REF!</definedName>
    <definedName name="absc">#N/A</definedName>
    <definedName name="adoq" localSheetId="0">[2]!absc</definedName>
    <definedName name="adoq">[2]!absc</definedName>
    <definedName name="alc" localSheetId="0">[3]!absc</definedName>
    <definedName name="alc">[3]!absc</definedName>
    <definedName name="AÑOWUIE">'[4]Res-Accide-10'!$R$2:$R$7</definedName>
    <definedName name="APU" localSheetId="0">[5]!absc</definedName>
    <definedName name="APU">[5]!absc</definedName>
    <definedName name="APU221.1">#REF!</definedName>
    <definedName name="APU221.2">#REF!</definedName>
    <definedName name="_xlnm.Print_Area" localSheetId="0">TELLO!$A$1:$L$77</definedName>
    <definedName name="_xlnm.Print_Area">#REF!</definedName>
    <definedName name="asdfñk" localSheetId="0">[6]!absc</definedName>
    <definedName name="asdfñk">[6]!absc</definedName>
    <definedName name="auto1">#REF!</definedName>
    <definedName name="auto2">#REF!</definedName>
    <definedName name="b">#REF!</definedName>
    <definedName name="_xlnm.Database">#REF!</definedName>
    <definedName name="C_">#REF!</definedName>
    <definedName name="CANT">#REF!</definedName>
    <definedName name="CCCCCC">'[7]A. P. U.'!#REF!</definedName>
    <definedName name="ccto210">#REF!</definedName>
    <definedName name="DD">#REF!</definedName>
    <definedName name="diego">#REF!</definedName>
    <definedName name="diego1">#REF!</definedName>
    <definedName name="EQUIPO">#REF!</definedName>
    <definedName name="EXCROC">'[8]Análisis de precios'!$H$52</definedName>
    <definedName name="fd">'[7]A. P. U.'!#REF!</definedName>
    <definedName name="GKJDGDIJZ">"Imagen 3"</definedName>
    <definedName name="GRUPO1">#REF!</definedName>
    <definedName name="GRUPO2">#REF!</definedName>
    <definedName name="HOJA1">#REF!</definedName>
    <definedName name="I">#REF!</definedName>
    <definedName name="IF">'[7]A. P. U.'!#REF!</definedName>
    <definedName name="inf">#REF!</definedName>
    <definedName name="INFG">#REF!</definedName>
    <definedName name="INV_11">'[9]PR 1'!$A$2:$N$655</definedName>
    <definedName name="ITEM">#REF!</definedName>
    <definedName name="LICITACION">#REF!</definedName>
    <definedName name="LOCA" localSheetId="0">[10]!absc</definedName>
    <definedName name="LOCA">[10]!absc</definedName>
    <definedName name="LOCA1" localSheetId="0">[5]!absc</definedName>
    <definedName name="LOCA1">[5]!absc</definedName>
    <definedName name="MAL">'[11]Estado Resumen'!#REF!&lt;2.5</definedName>
    <definedName name="MALO">'[12]ESTADO VÍA-CRIT.TECNICO'!#REF!&lt;2.5</definedName>
    <definedName name="MAT">#REF!</definedName>
    <definedName name="NM">#REF!</definedName>
    <definedName name="NNN" localSheetId="0">[1]!absc</definedName>
    <definedName name="NNN">[1]!absc</definedName>
    <definedName name="NOMBRE">#REF!</definedName>
    <definedName name="ooo">#REF!</definedName>
    <definedName name="PRE">#REF!</definedName>
    <definedName name="Print_Area_MI">#REF!</definedName>
    <definedName name="PRUEBA2">#REF!</definedName>
    <definedName name="REG">'[11]Estado Resumen'!XFC1&gt;2.5</definedName>
    <definedName name="REGULAR">'[12]ESTADO VÍA-CRIT.TECNICO'!XFC1&gt;2.5</definedName>
    <definedName name="rell">#REF!</definedName>
    <definedName name="RELLG">#REF!</definedName>
    <definedName name="t" localSheetId="0">[1]!absc</definedName>
    <definedName name="t">[1]!absc</definedName>
    <definedName name="TABLA">#REF!</definedName>
    <definedName name="TITULO">#REF!</definedName>
    <definedName name="TOTAL">#REF!</definedName>
    <definedName name="TRAT">[13]desmonte!$E$48</definedName>
    <definedName name="U">#REF!</definedName>
    <definedName name="valor1">#REF!</definedName>
    <definedName name="valor2">#REF!</definedName>
    <definedName name="VALOR3">#REF!</definedName>
    <definedName name="VVV">#REF!</definedName>
    <definedName name="WER">'[4]Res-Accide-10'!$S$2:$S$7</definedName>
    <definedName name="WILSON">'[4]Res-Accide-10'!#REF!</definedName>
    <definedName name="XXXXXXXXXX">#REF!</definedName>
    <definedName name="XXXXXXXXXXXX">#REF!</definedName>
    <definedName name="ZZZZZZZZZZZ">'[7]A. P. 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9" i="1" l="1"/>
  <c r="G59" i="1" s="1"/>
  <c r="E58" i="1"/>
  <c r="Q63" i="1"/>
  <c r="P63" i="1"/>
  <c r="G60" i="1"/>
  <c r="G58" i="1"/>
  <c r="L50" i="1"/>
  <c r="C48" i="1"/>
  <c r="C47" i="1"/>
  <c r="C46" i="1"/>
  <c r="C45" i="1"/>
  <c r="G43" i="1"/>
  <c r="L36" i="1"/>
  <c r="G36" i="1"/>
  <c r="G50" i="1" s="1"/>
  <c r="L35" i="1"/>
  <c r="L37" i="1" s="1"/>
  <c r="L34" i="1"/>
  <c r="C34" i="1"/>
  <c r="C33" i="1"/>
  <c r="G32" i="1"/>
  <c r="C32" i="1"/>
  <c r="G31" i="1"/>
  <c r="N31" i="1" s="1"/>
  <c r="L31" i="1"/>
  <c r="C31" i="1"/>
  <c r="G44" i="1"/>
  <c r="C30" i="1"/>
  <c r="C44" i="1" s="1"/>
  <c r="G29" i="1"/>
  <c r="C29" i="1"/>
  <c r="C43" i="1" s="1"/>
  <c r="G42" i="1"/>
  <c r="C28" i="1"/>
  <c r="C42" i="1" s="1"/>
  <c r="L27" i="1"/>
  <c r="G27" i="1"/>
  <c r="C27" i="1"/>
  <c r="C41" i="1" s="1"/>
  <c r="L22" i="1"/>
  <c r="L20" i="1"/>
  <c r="G20" i="1"/>
  <c r="L19" i="1"/>
  <c r="G19" i="1"/>
  <c r="L18" i="1"/>
  <c r="G18" i="1"/>
  <c r="L17" i="1"/>
  <c r="L21" i="1" s="1"/>
  <c r="G17" i="1"/>
  <c r="G16" i="1"/>
  <c r="G15" i="1"/>
  <c r="G14" i="1"/>
  <c r="L13" i="1"/>
  <c r="G13" i="1"/>
  <c r="G21" i="1" s="1"/>
  <c r="G23" i="1" s="1"/>
  <c r="F3" i="1"/>
  <c r="G61" i="1" l="1"/>
  <c r="G62" i="1" s="1"/>
  <c r="G63" i="1" s="1"/>
  <c r="G64" i="1" s="1"/>
  <c r="L23" i="1"/>
  <c r="N32" i="1"/>
  <c r="N29" i="1"/>
  <c r="L45" i="1"/>
  <c r="L41" i="1"/>
  <c r="N27" i="1"/>
  <c r="L47" i="1"/>
  <c r="G47" i="1"/>
  <c r="G33" i="1"/>
  <c r="N33" i="1" s="1"/>
  <c r="L33" i="1"/>
  <c r="G28" i="1"/>
  <c r="N28" i="1" s="1"/>
  <c r="G30" i="1"/>
  <c r="N30" i="1" s="1"/>
  <c r="L32" i="1"/>
  <c r="G34" i="1"/>
  <c r="N34" i="1" s="1"/>
  <c r="G41" i="1" l="1"/>
  <c r="G49" i="1" s="1"/>
  <c r="G51" i="1" s="1"/>
  <c r="G45" i="1"/>
  <c r="G48" i="1"/>
  <c r="L48" i="1"/>
  <c r="G46" i="1"/>
  <c r="L46" i="1"/>
  <c r="G35" i="1"/>
  <c r="G37" i="1" s="1"/>
  <c r="G52" i="1" l="1"/>
  <c r="L49" i="1"/>
  <c r="L51" i="1" s="1"/>
  <c r="L52" i="1" s="1"/>
  <c r="L62" i="1" s="1"/>
  <c r="L63" i="1" s="1"/>
  <c r="L64" i="1" s="1"/>
</calcChain>
</file>

<file path=xl/sharedStrings.xml><?xml version="1.0" encoding="utf-8"?>
<sst xmlns="http://schemas.openxmlformats.org/spreadsheetml/2006/main" count="88" uniqueCount="72">
  <si>
    <t>CONSTRUCCIÓN PAVIMENTO RÍGIDO VÍA CENTRO POBLADO SAN ANDRÉS DESDE LA ABSCISA K3+000 HASTA LA ABSCISA K5+000 DEL MUNICIPIO DE TELLO DEPARTAMENTO DEL HUILA</t>
  </si>
  <si>
    <t xml:space="preserve">PLAZO: </t>
  </si>
  <si>
    <t xml:space="preserve"> MESES</t>
  </si>
  <si>
    <t>FORMULARIO No. 1</t>
  </si>
  <si>
    <t>CANT.</t>
  </si>
  <si>
    <t>CARGO / OFICIO</t>
  </si>
  <si>
    <t>COSTOS</t>
  </si>
  <si>
    <t>PARTICIPACIÓN</t>
  </si>
  <si>
    <t>VALOR</t>
  </si>
  <si>
    <t>VALORES ADICIONALES</t>
  </si>
  <si>
    <t>DE PERSONAL</t>
  </si>
  <si>
    <t>(h-mes)</t>
  </si>
  <si>
    <t>PARCIAL ($)</t>
  </si>
  <si>
    <t>(1)</t>
  </si>
  <si>
    <t>(2)</t>
  </si>
  <si>
    <t>(3)</t>
  </si>
  <si>
    <r>
      <t>(1)*(2)*(3) =</t>
    </r>
    <r>
      <rPr>
        <b/>
        <sz val="8"/>
        <color indexed="12"/>
        <rFont val="Arial"/>
        <family val="2"/>
      </rPr>
      <t xml:space="preserve"> (4)</t>
    </r>
  </si>
  <si>
    <t>$</t>
  </si>
  <si>
    <t xml:space="preserve">COSTOS DIRECTOS DE PERSONAL </t>
  </si>
  <si>
    <t>PERSONAL PROFESIONAL</t>
  </si>
  <si>
    <t>Director de Interventoria (Especialista Vias/Geotecnia)</t>
  </si>
  <si>
    <t>Profesional Ambiental</t>
  </si>
  <si>
    <t>Profesional Social</t>
  </si>
  <si>
    <t>Profesional Civil (Residente de Interventoria)</t>
  </si>
  <si>
    <t>Profesional HSE</t>
  </si>
  <si>
    <t>Topografo</t>
  </si>
  <si>
    <t>Cadenero</t>
  </si>
  <si>
    <t>Profesional Control Documental</t>
  </si>
  <si>
    <r>
      <t>SUBTOTAL COSTOS DE PERSONAL = SUMATORIA DE (4) =</t>
    </r>
    <r>
      <rPr>
        <b/>
        <sz val="8"/>
        <color indexed="12"/>
        <rFont val="Arial"/>
        <family val="2"/>
      </rPr>
      <t xml:space="preserve"> (5)</t>
    </r>
  </si>
  <si>
    <r>
      <t>FACTOR MULTIPLICADOR</t>
    </r>
    <r>
      <rPr>
        <b/>
        <sz val="8"/>
        <color indexed="12"/>
        <rFont val="Arial"/>
        <family val="2"/>
      </rPr>
      <t xml:space="preserve"> (6)</t>
    </r>
  </si>
  <si>
    <r>
      <t xml:space="preserve">SUBTOTAL COSTOS DE PERSONAL =  (5) * (6) = </t>
    </r>
    <r>
      <rPr>
        <b/>
        <sz val="8"/>
        <color indexed="12"/>
        <rFont val="Arial"/>
        <family val="2"/>
      </rPr>
      <t xml:space="preserve">(A) </t>
    </r>
  </si>
  <si>
    <t>PERSONAL PROFESIONAL EJECUCÓN OBRA</t>
  </si>
  <si>
    <r>
      <t xml:space="preserve">SUBTOTAL COSTOS DE PERSONAL =  (5) * (6) = </t>
    </r>
    <r>
      <rPr>
        <b/>
        <sz val="8"/>
        <color indexed="12"/>
        <rFont val="Arial"/>
        <family val="2"/>
      </rPr>
      <t xml:space="preserve">(B) </t>
    </r>
  </si>
  <si>
    <t>ETAPA 3: LIQUIDACION  DE OBRA MESES:</t>
  </si>
  <si>
    <r>
      <t xml:space="preserve">SUBTOTAL COSTOS DE PERSONAL =  (5) * (6) = </t>
    </r>
    <r>
      <rPr>
        <b/>
        <sz val="8"/>
        <color indexed="12"/>
        <rFont val="Arial"/>
        <family val="2"/>
      </rPr>
      <t xml:space="preserve">(C) </t>
    </r>
  </si>
  <si>
    <t>CONCEPTO</t>
  </si>
  <si>
    <t>UNIDAD</t>
  </si>
  <si>
    <t>COSTO</t>
  </si>
  <si>
    <t>UTILIZACION</t>
  </si>
  <si>
    <t>($)</t>
  </si>
  <si>
    <t>(7)</t>
  </si>
  <si>
    <t>(8)</t>
  </si>
  <si>
    <t>(9)</t>
  </si>
  <si>
    <r>
      <t xml:space="preserve">(7)*(8)*(9) = </t>
    </r>
    <r>
      <rPr>
        <b/>
        <sz val="8"/>
        <color indexed="12"/>
        <rFont val="Arial"/>
        <family val="2"/>
      </rPr>
      <t>(10)</t>
    </r>
  </si>
  <si>
    <t>OTROS COSTOS DIRECTOS</t>
  </si>
  <si>
    <t>VALOR MENSUAL</t>
  </si>
  <si>
    <t>MESES-TRABAJADOR</t>
  </si>
  <si>
    <t>Sevicio de transporte Camioneta 4 puestos 4x4 (Incluye conductor, combustible, mantenimientos, seguros, peajes y GPS).</t>
  </si>
  <si>
    <t>MES</t>
  </si>
  <si>
    <t>Arriendo oficina fuera de los sitios de Obra (a todo Costo)</t>
  </si>
  <si>
    <t>VIATICOS (Director y Especialistas)</t>
  </si>
  <si>
    <t>GLOBAL</t>
  </si>
  <si>
    <t>NOTAS:</t>
  </si>
  <si>
    <t>1. La incorporación de recursos de la Interventoría estará acorde con las necesidades que vaya demandando el inicio de la ejecución de las obras. Durante la ejecución del contrato, la utilización de los recursos de Interventoría será coherente con el desarrollo de la obra. La utilización de los especialistas dependerá de las necesidades propias de cada proyecto según sus características particulares.</t>
  </si>
  <si>
    <t>2. La utilización de los recursos de Interventoría deberá programarse de acuerdo con las disponibilidades presupuestales anuales del Contrato.</t>
  </si>
  <si>
    <t>3. El Director de Interventoría, los ingenieros residentes y demás personal de dedicación completa para la Interventoría del proyecto debe residir en el lugar de ejecución de la obra, so pena de incurrir en falta grava a las obligaciones, con las consecuentes sanciones contractuales.</t>
  </si>
  <si>
    <t>4. El personal de Interventoría irá siendo vinculado a medida que se requiera su utilización en el proyecto, así como los demás recursos de Interventoría (Vehículos, equipos de topografía, laboratorios, etc.), lo cual debe ser aprobado por la entidad a cargo de la supervisión del Contrato de Interventoría.</t>
  </si>
  <si>
    <t>5. Los Especialistas que participen de tiempo parcial en la Interventoría del proyecto deben presentar una declaración juramentada de que su dedicación total en los diferentes proyectos en que participa no supera el 100 %.</t>
  </si>
  <si>
    <t>6. Para el reconocimiento de los gastos deberá tenerse en cuenta la forma de pago establecida en el pliego de condiciones y contrato y las indicaciones pertinentes del Manual de Interventoría vigente, o el que lo modifique o sustituya. Se tendrá en cuenta lo siguiente, según corresponda.</t>
  </si>
  <si>
    <t>7. Los costos directos de personal deben estar soportados por la nómina firmada, los cuales se anexarán al acta de costos para el trámite correspondiente ante el Instituto.</t>
  </si>
  <si>
    <t>8. El Equipo Completo de Topografía o Trabajo de Topografia, Laboratorio Completo de Suelos, Pavimentos y Concretos, o Ensayos de Laboratorio de Suelos, Pavimentos y Concretos, Oficina/Campamento (incluye  dotación y servicios públicos), Transportes Aéreos y/o Terrestres (incluye peajes), Edición de Informes, Papelería, Reproducción de Documentos,  Planos, Fotografías, Comunicaciones (telefonía fija y/o celular efectivamente utilizados para el proyecto, fax, correo, internet, etc.) y Veeduría Comunitaria, deben estar incluidos en el calculo del Factor Multiplicador.</t>
  </si>
  <si>
    <t>9. Para el caso del reembolso de los costos globales( en el evento en que aplique), es responsabilidad de la Interventoría el gasto racional de estos recursos, de acuerdo con las necesidades del proyecto dentro del plazo contractual.</t>
  </si>
  <si>
    <t>10. La participación del personal en el Proyecto y la utilización de los otros costos directos, se pagarán mensualmente, de conformidad con la programación de recursos aprobada por el Supervisor del Contrato.</t>
  </si>
  <si>
    <t>11. Los valores que aparecen inmodificables no podrán alterarse, de lo contrario, será causal de rechazo.</t>
  </si>
  <si>
    <t>12. Se debe presentar el desglose del Factor Multiplicador en el formato expuesto y solo un valor para la oferta en mención.</t>
  </si>
  <si>
    <r>
      <t>TOTAL DE COSTOS DE PERSONAL=</t>
    </r>
    <r>
      <rPr>
        <b/>
        <sz val="8"/>
        <color rgb="FF0000FF"/>
        <rFont val="Arial"/>
        <family val="2"/>
      </rPr>
      <t>(D)</t>
    </r>
    <r>
      <rPr>
        <b/>
        <sz val="8"/>
        <rFont val="Arial"/>
        <family val="2"/>
      </rPr>
      <t xml:space="preserve"> = (A)+(B)+(C )</t>
    </r>
  </si>
  <si>
    <r>
      <t xml:space="preserve">SUBTOTAL OTROS COSTOS DIRECTOS = SUMATORIA DE (10) = </t>
    </r>
    <r>
      <rPr>
        <b/>
        <sz val="8"/>
        <color indexed="12"/>
        <rFont val="Arial"/>
        <family val="2"/>
      </rPr>
      <t>(E)</t>
    </r>
  </si>
  <si>
    <r>
      <t xml:space="preserve">SUBTOTAL COSTOS BASICOS = (E) + (D) = </t>
    </r>
    <r>
      <rPr>
        <b/>
        <sz val="8"/>
        <color indexed="12"/>
        <rFont val="Arial"/>
        <family val="2"/>
      </rPr>
      <t>(F)</t>
    </r>
  </si>
  <si>
    <r>
      <t xml:space="preserve">IVA = 19% * (F) = </t>
    </r>
    <r>
      <rPr>
        <b/>
        <sz val="8"/>
        <color indexed="12"/>
        <rFont val="Arial"/>
        <family val="2"/>
      </rPr>
      <t>(G)</t>
    </r>
  </si>
  <si>
    <t>COSTO TOTAL = (F) + (G)</t>
  </si>
  <si>
    <t>ETAPA 1:PREPARACIÓN PARA LA EJECUCIÓN  EN MESES</t>
  </si>
  <si>
    <t>ETAPA 2: ESTUDIOS Y DISEÑOS - EJECUCION  DE OBRA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</si>
</sst>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41" formatCode="_-* #,##0_-;\-* #,##0_-;_-* &quot;-&quot;_-;_-@_-"/>
    <numFmt numFmtId="44" formatCode="_-&quot;$&quot;\ * #,##0.00_-;\-&quot;$&quot;\ * #,##0.00_-;_-&quot;$&quot;\ * &quot;-&quot;??_-;_-@_-"/>
    <numFmt numFmtId="164" formatCode="_(&quot;$&quot;\ * #,##0.00_);_(&quot;$&quot;\ * \(#,##0.00\);_(&quot;$&quot;\ * &quot;-&quot;??_);_(@_)"/>
    <numFmt numFmtId="165" formatCode="_-&quot;$&quot;\ * #,##0_-;\-&quot;$&quot;\ * #,##0_-;_-&quot;$&quot;\ * &quot;-&quot;??_-;_-@_-"/>
    <numFmt numFmtId="166" formatCode="_(* #,##0.00_);_(* \(#,##0.00\);_(* &quot;-&quot;??_);_(@_)"/>
    <numFmt numFmtId="167" formatCode="_-[$$-240A]\ * #,##0.00_ ;_-[$$-240A]\ * \-#,##0.00\ ;_-[$$-240A]\ * &quot;-&quot;??_ ;_-@_ "/>
    <numFmt numFmtId="168" formatCode="0.0%"/>
    <numFmt numFmtId="169" formatCode="_(&quot;$&quot;\ * #,##0_);_(&quot;$&quot;\ * \(#,##0\);_(&quot;$&quot;\ * &quot;-&quot;_);_(@_)"/>
    <numFmt numFmtId="170" formatCode="_-[$$-240A]\ * #,##0.00_-;\-[$$-240A]\ * #,##0.00_-;_-[$$-240A]\ * &quot;-&quot;??_-;_-@_-"/>
    <numFmt numFmtId="171" formatCode="_-[$$-240A]\ * #,##0_ ;_-[$$-240A]\ * \-#,##0\ ;_-[$$-240A]\ * &quot;-&quot;??_ ;_-@_ "/>
  </numFmts>
  <fonts count="19" x14ac:knownFonts="1">
    <font>
      <sz val="11"/>
      <color theme="1"/>
      <name val="Arial Narrow"/>
      <family val="2"/>
    </font>
    <font>
      <sz val="11"/>
      <color theme="1"/>
      <name val="Calibri"/>
      <family val="2"/>
      <scheme val="minor"/>
    </font>
    <font>
      <sz val="11"/>
      <color theme="1"/>
      <name val="Arial Narrow"/>
      <family val="2"/>
    </font>
    <font>
      <b/>
      <sz val="9"/>
      <name val="Arial"/>
      <family val="2"/>
    </font>
    <font>
      <sz val="12"/>
      <color indexed="8"/>
      <name val="Verdana"/>
      <family val="2"/>
    </font>
    <font>
      <sz val="8"/>
      <name val="Arial"/>
      <family val="2"/>
    </font>
    <font>
      <b/>
      <sz val="8"/>
      <name val="Arial"/>
      <family val="2"/>
    </font>
    <font>
      <sz val="8"/>
      <color theme="0"/>
      <name val="Arial"/>
      <family val="2"/>
    </font>
    <font>
      <b/>
      <sz val="8"/>
      <color rgb="FFFF0000"/>
      <name val="Arial"/>
      <family val="2"/>
    </font>
    <font>
      <b/>
      <sz val="8"/>
      <color indexed="8"/>
      <name val="Arial"/>
      <family val="2"/>
    </font>
    <font>
      <sz val="8"/>
      <color indexed="8"/>
      <name val="Arial"/>
      <family val="2"/>
    </font>
    <font>
      <b/>
      <sz val="8"/>
      <color indexed="12"/>
      <name val="Arial"/>
      <family val="2"/>
    </font>
    <font>
      <b/>
      <u/>
      <sz val="8"/>
      <name val="Arial"/>
      <family val="2"/>
    </font>
    <font>
      <sz val="8"/>
      <color rgb="FF000000"/>
      <name val="Arial"/>
      <family val="2"/>
    </font>
    <font>
      <sz val="8"/>
      <color theme="1"/>
      <name val="Arial"/>
      <family val="2"/>
    </font>
    <font>
      <sz val="10"/>
      <name val="Arial"/>
      <family val="2"/>
    </font>
    <font>
      <b/>
      <sz val="8"/>
      <color theme="1"/>
      <name val="Arial Narrow"/>
      <family val="2"/>
    </font>
    <font>
      <sz val="11"/>
      <color indexed="8"/>
      <name val="Calibri"/>
      <family val="2"/>
    </font>
    <font>
      <b/>
      <sz val="8"/>
      <color rgb="FF0000FF"/>
      <name val="Arial"/>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55">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0">
    <xf numFmtId="0" fontId="0" fillId="0" borderId="0"/>
    <xf numFmtId="41" fontId="2" fillId="0" borderId="0" applyFont="0" applyFill="0" applyBorder="0" applyAlignment="0" applyProtection="0"/>
    <xf numFmtId="164" fontId="2" fillId="0" borderId="0" applyFont="0" applyFill="0" applyBorder="0" applyAlignment="0" applyProtection="0"/>
    <xf numFmtId="169"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Protection="0">
      <alignment vertical="top"/>
    </xf>
    <xf numFmtId="9" fontId="1" fillId="0" borderId="0" applyFont="0" applyFill="0" applyBorder="0" applyAlignment="0" applyProtection="0"/>
    <xf numFmtId="166" fontId="15" fillId="0" borderId="0" applyFont="0" applyFill="0" applyBorder="0" applyAlignment="0" applyProtection="0"/>
    <xf numFmtId="164" fontId="17" fillId="0" borderId="0" applyFont="0" applyFill="0" applyBorder="0" applyAlignment="0" applyProtection="0"/>
    <xf numFmtId="0" fontId="4" fillId="0" borderId="0" applyNumberFormat="0" applyFill="0" applyBorder="0" applyProtection="0">
      <alignment vertical="top"/>
    </xf>
  </cellStyleXfs>
  <cellXfs count="170">
    <xf numFmtId="0" fontId="0" fillId="0" borderId="0" xfId="0"/>
    <xf numFmtId="0" fontId="5" fillId="2" borderId="0" xfId="5" applyNumberFormat="1" applyFont="1" applyFill="1" applyBorder="1" applyAlignment="1" applyProtection="1">
      <alignment vertical="center" wrapText="1"/>
    </xf>
    <xf numFmtId="0" fontId="5" fillId="0" borderId="0" xfId="5" applyNumberFormat="1" applyFont="1" applyFill="1" applyBorder="1" applyAlignment="1" applyProtection="1">
      <alignment vertical="center" wrapText="1"/>
    </xf>
    <xf numFmtId="0" fontId="5" fillId="2" borderId="0" xfId="5" applyFont="1" applyFill="1" applyBorder="1" applyAlignment="1" applyProtection="1">
      <alignment vertical="center" wrapText="1"/>
    </xf>
    <xf numFmtId="0" fontId="7" fillId="2" borderId="0" xfId="5" applyNumberFormat="1" applyFont="1" applyFill="1" applyBorder="1" applyAlignment="1" applyProtection="1">
      <alignment vertical="center" wrapText="1"/>
    </xf>
    <xf numFmtId="0" fontId="7" fillId="0" borderId="0" xfId="5" applyNumberFormat="1" applyFont="1" applyFill="1" applyBorder="1" applyAlignment="1" applyProtection="1">
      <alignment vertical="center" wrapText="1"/>
    </xf>
    <xf numFmtId="0" fontId="6" fillId="2" borderId="0" xfId="5" applyFont="1" applyFill="1" applyBorder="1" applyAlignment="1" applyProtection="1">
      <alignment horizontal="center" vertical="center" wrapText="1"/>
    </xf>
    <xf numFmtId="0" fontId="5" fillId="2" borderId="0" xfId="5" applyNumberFormat="1" applyFont="1" applyFill="1" applyBorder="1" applyAlignment="1" applyProtection="1">
      <alignment horizontal="right" vertical="center" wrapText="1"/>
    </xf>
    <xf numFmtId="0" fontId="9" fillId="2" borderId="0" xfId="5" applyFont="1" applyFill="1" applyAlignment="1" applyProtection="1">
      <alignment vertical="center" wrapText="1"/>
    </xf>
    <xf numFmtId="0" fontId="10" fillId="2" borderId="0" xfId="5" applyFont="1" applyFill="1" applyAlignment="1" applyProtection="1">
      <alignment vertical="center" wrapText="1"/>
    </xf>
    <xf numFmtId="0" fontId="5" fillId="0" borderId="6" xfId="5" applyFont="1" applyBorder="1" applyAlignment="1" applyProtection="1">
      <alignment horizontal="center" vertical="center" wrapText="1"/>
    </xf>
    <xf numFmtId="0" fontId="5" fillId="0" borderId="7" xfId="5" applyFont="1" applyBorder="1" applyAlignment="1" applyProtection="1">
      <alignment horizontal="center" vertical="center" wrapText="1"/>
    </xf>
    <xf numFmtId="0" fontId="5" fillId="0" borderId="8" xfId="5" applyFont="1" applyBorder="1" applyAlignment="1" applyProtection="1">
      <alignment horizontal="center" vertical="center" wrapText="1"/>
    </xf>
    <xf numFmtId="0" fontId="5" fillId="0" borderId="14" xfId="5" applyFont="1" applyBorder="1" applyAlignment="1" applyProtection="1">
      <alignment horizontal="center" vertical="center" wrapText="1"/>
    </xf>
    <xf numFmtId="0" fontId="5" fillId="0" borderId="15" xfId="5" applyFont="1" applyBorder="1" applyAlignment="1" applyProtection="1">
      <alignment horizontal="center" vertical="center" wrapText="1"/>
    </xf>
    <xf numFmtId="0" fontId="5" fillId="0" borderId="16" xfId="5" applyFont="1" applyBorder="1" applyAlignment="1" applyProtection="1">
      <alignment horizontal="center" vertical="center" wrapText="1"/>
    </xf>
    <xf numFmtId="0" fontId="11" fillId="0" borderId="19" xfId="5" quotePrefix="1" applyFont="1" applyFill="1" applyBorder="1" applyAlignment="1" applyProtection="1">
      <alignment horizontal="center" vertical="center" wrapText="1"/>
    </xf>
    <xf numFmtId="0" fontId="11" fillId="0" borderId="21" xfId="5" quotePrefix="1" applyFont="1" applyBorder="1" applyAlignment="1" applyProtection="1">
      <alignment horizontal="center" vertical="center" wrapText="1"/>
    </xf>
    <xf numFmtId="0" fontId="11" fillId="0" borderId="22" xfId="5" quotePrefix="1" applyFont="1" applyBorder="1" applyAlignment="1" applyProtection="1">
      <alignment horizontal="center" vertical="center" wrapText="1"/>
    </xf>
    <xf numFmtId="0" fontId="5" fillId="0" borderId="23" xfId="5" applyFont="1" applyBorder="1" applyAlignment="1" applyProtection="1">
      <alignment horizontal="center" vertical="center" wrapText="1"/>
    </xf>
    <xf numFmtId="0" fontId="5" fillId="0" borderId="17" xfId="5" applyFont="1" applyBorder="1" applyAlignment="1" applyProtection="1">
      <alignment horizontal="center" vertical="center" wrapText="1"/>
    </xf>
    <xf numFmtId="0" fontId="5" fillId="0" borderId="18" xfId="5" applyFont="1" applyBorder="1" applyAlignment="1" applyProtection="1">
      <alignment horizontal="center" vertical="center" wrapText="1"/>
    </xf>
    <xf numFmtId="0" fontId="11" fillId="0" borderId="3" xfId="5" quotePrefix="1" applyFont="1" applyFill="1" applyBorder="1" applyAlignment="1" applyProtection="1">
      <alignment horizontal="center" vertical="center" wrapText="1"/>
    </xf>
    <xf numFmtId="0" fontId="5" fillId="2" borderId="18" xfId="5" applyNumberFormat="1" applyFont="1" applyFill="1" applyBorder="1" applyAlignment="1" applyProtection="1">
      <alignment horizontal="center" vertical="center" wrapText="1"/>
    </xf>
    <xf numFmtId="0" fontId="6" fillId="4" borderId="11" xfId="5" applyFont="1" applyFill="1" applyBorder="1" applyAlignment="1" applyProtection="1">
      <alignment vertical="center" wrapText="1"/>
    </xf>
    <xf numFmtId="0" fontId="5" fillId="2" borderId="17" xfId="5" applyNumberFormat="1" applyFont="1" applyFill="1" applyBorder="1" applyAlignment="1" applyProtection="1">
      <alignment vertical="center" wrapText="1"/>
    </xf>
    <xf numFmtId="0" fontId="5" fillId="2" borderId="18" xfId="5" applyNumberFormat="1" applyFont="1" applyFill="1" applyBorder="1" applyAlignment="1" applyProtection="1">
      <alignment vertical="center" wrapText="1"/>
    </xf>
    <xf numFmtId="0" fontId="5" fillId="5" borderId="26" xfId="5" applyFont="1" applyFill="1" applyBorder="1" applyAlignment="1" applyProtection="1">
      <alignment vertical="center" wrapText="1"/>
    </xf>
    <xf numFmtId="0" fontId="6" fillId="5" borderId="27" xfId="5" applyFont="1" applyFill="1" applyBorder="1" applyAlignment="1" applyProtection="1">
      <alignment vertical="center" wrapText="1"/>
    </xf>
    <xf numFmtId="0" fontId="6" fillId="5" borderId="28" xfId="5" applyFont="1" applyFill="1" applyBorder="1" applyAlignment="1" applyProtection="1">
      <alignment vertical="center" wrapText="1"/>
    </xf>
    <xf numFmtId="0" fontId="6" fillId="5" borderId="29" xfId="5" applyFont="1" applyFill="1" applyBorder="1" applyAlignment="1" applyProtection="1">
      <alignment vertical="center" wrapText="1"/>
    </xf>
    <xf numFmtId="0" fontId="5" fillId="0" borderId="26" xfId="5" applyFont="1" applyFill="1" applyBorder="1" applyAlignment="1" applyProtection="1">
      <alignment horizontal="center" vertical="center" wrapText="1"/>
    </xf>
    <xf numFmtId="0" fontId="5" fillId="2" borderId="31" xfId="5" applyNumberFormat="1" applyFont="1" applyFill="1" applyBorder="1" applyAlignment="1" applyProtection="1">
      <alignment horizontal="right" vertical="center" wrapText="1"/>
    </xf>
    <xf numFmtId="9" fontId="14" fillId="0" borderId="32" xfId="6" applyFont="1" applyFill="1" applyBorder="1" applyAlignment="1" applyProtection="1">
      <alignment horizontal="center" vertical="center"/>
    </xf>
    <xf numFmtId="167" fontId="5" fillId="0" borderId="18" xfId="7" applyNumberFormat="1" applyFont="1" applyBorder="1" applyAlignment="1" applyProtection="1">
      <alignment vertical="center" wrapText="1"/>
    </xf>
    <xf numFmtId="9" fontId="5" fillId="2" borderId="17" xfId="4" applyFont="1" applyFill="1" applyBorder="1" applyAlignment="1" applyProtection="1">
      <alignment horizontal="center" vertical="center" wrapText="1"/>
    </xf>
    <xf numFmtId="0" fontId="5" fillId="0" borderId="17" xfId="5" applyFont="1" applyFill="1" applyBorder="1" applyAlignment="1" applyProtection="1">
      <alignment horizontal="center" vertical="center" wrapText="1"/>
    </xf>
    <xf numFmtId="0" fontId="5" fillId="5" borderId="11" xfId="5" applyFont="1" applyFill="1" applyBorder="1" applyAlignment="1" applyProtection="1">
      <alignment horizontal="center" vertical="center" wrapText="1"/>
    </xf>
    <xf numFmtId="167" fontId="6" fillId="5" borderId="17" xfId="7" applyNumberFormat="1" applyFont="1" applyFill="1" applyBorder="1" applyAlignment="1" applyProtection="1">
      <alignment vertical="center" wrapText="1"/>
    </xf>
    <xf numFmtId="167" fontId="6" fillId="5" borderId="18" xfId="7" applyNumberFormat="1" applyFont="1" applyFill="1" applyBorder="1" applyAlignment="1" applyProtection="1">
      <alignment vertical="center" wrapText="1"/>
    </xf>
    <xf numFmtId="167" fontId="5" fillId="2" borderId="0" xfId="5" applyNumberFormat="1" applyFont="1" applyFill="1" applyBorder="1" applyAlignment="1" applyProtection="1">
      <alignment vertical="center" wrapText="1"/>
    </xf>
    <xf numFmtId="0" fontId="5" fillId="5" borderId="26" xfId="5" applyFont="1" applyFill="1" applyBorder="1" applyAlignment="1" applyProtection="1">
      <alignment horizontal="center" vertical="center" wrapText="1"/>
    </xf>
    <xf numFmtId="4" fontId="8" fillId="6" borderId="18" xfId="4" applyNumberFormat="1" applyFont="1" applyFill="1" applyBorder="1" applyAlignment="1" applyProtection="1">
      <alignment vertical="center" wrapText="1"/>
      <protection locked="0"/>
    </xf>
    <xf numFmtId="0" fontId="8" fillId="2" borderId="0" xfId="5" applyNumberFormat="1" applyFont="1" applyFill="1" applyBorder="1" applyAlignment="1" applyProtection="1">
      <alignment horizontal="left" vertical="center" wrapText="1"/>
    </xf>
    <xf numFmtId="0" fontId="8" fillId="0" borderId="0" xfId="5" applyNumberFormat="1" applyFont="1" applyFill="1" applyBorder="1" applyAlignment="1" applyProtection="1">
      <alignment horizontal="left" vertical="center" wrapText="1"/>
    </xf>
    <xf numFmtId="0" fontId="5" fillId="5" borderId="35" xfId="5" applyFont="1" applyFill="1" applyBorder="1" applyAlignment="1" applyProtection="1">
      <alignment horizontal="center" vertical="center" wrapText="1"/>
    </xf>
    <xf numFmtId="167" fontId="6" fillId="5" borderId="17" xfId="5" applyNumberFormat="1" applyFont="1" applyFill="1" applyBorder="1" applyAlignment="1" applyProtection="1">
      <alignment vertical="center" wrapText="1"/>
    </xf>
    <xf numFmtId="167" fontId="6" fillId="5" borderId="18" xfId="5" applyNumberFormat="1" applyFont="1" applyFill="1" applyBorder="1" applyAlignment="1" applyProtection="1">
      <alignment vertical="center" wrapText="1"/>
    </xf>
    <xf numFmtId="167" fontId="5" fillId="0" borderId="0" xfId="5" applyNumberFormat="1" applyFont="1" applyFill="1" applyBorder="1" applyAlignment="1" applyProtection="1">
      <alignment vertical="center" wrapText="1"/>
    </xf>
    <xf numFmtId="0" fontId="12" fillId="4" borderId="25" xfId="5" applyFont="1" applyFill="1" applyBorder="1" applyAlignment="1" applyProtection="1">
      <alignment vertical="center" wrapText="1"/>
    </xf>
    <xf numFmtId="0" fontId="6" fillId="4" borderId="16" xfId="5" applyFont="1" applyFill="1" applyBorder="1" applyAlignment="1" applyProtection="1">
      <alignment horizontal="center" vertical="center" wrapText="1"/>
    </xf>
    <xf numFmtId="0" fontId="6" fillId="5" borderId="29" xfId="5" applyFont="1" applyFill="1" applyBorder="1" applyAlignment="1" applyProtection="1">
      <alignment horizontal="center" vertical="center" wrapText="1"/>
    </xf>
    <xf numFmtId="168" fontId="14" fillId="0" borderId="32" xfId="6" applyNumberFormat="1" applyFont="1" applyFill="1" applyBorder="1" applyAlignment="1" applyProtection="1">
      <alignment horizontal="center" vertical="center"/>
    </xf>
    <xf numFmtId="169" fontId="5" fillId="2" borderId="0" xfId="3" applyFont="1" applyFill="1" applyBorder="1" applyAlignment="1" applyProtection="1">
      <alignment vertical="center" wrapText="1"/>
    </xf>
    <xf numFmtId="167" fontId="6" fillId="2" borderId="0" xfId="7" applyNumberFormat="1" applyFont="1" applyFill="1" applyBorder="1" applyAlignment="1" applyProtection="1">
      <alignment vertical="center" wrapText="1"/>
    </xf>
    <xf numFmtId="167" fontId="6" fillId="5" borderId="0" xfId="7" applyNumberFormat="1" applyFont="1" applyFill="1" applyBorder="1" applyAlignment="1" applyProtection="1">
      <alignment vertical="center" wrapText="1"/>
    </xf>
    <xf numFmtId="4" fontId="8" fillId="6" borderId="18" xfId="4" applyNumberFormat="1" applyFont="1" applyFill="1" applyBorder="1" applyAlignment="1" applyProtection="1">
      <alignment vertical="center" wrapText="1"/>
    </xf>
    <xf numFmtId="4" fontId="8" fillId="6" borderId="17" xfId="4" applyNumberFormat="1" applyFont="1" applyFill="1" applyBorder="1" applyAlignment="1" applyProtection="1">
      <alignment horizontal="center" vertical="center" wrapText="1"/>
    </xf>
    <xf numFmtId="4" fontId="8" fillId="6" borderId="18" xfId="4" applyNumberFormat="1" applyFont="1" applyFill="1" applyBorder="1" applyAlignment="1" applyProtection="1">
      <alignment horizontal="right" vertical="center" wrapText="1"/>
    </xf>
    <xf numFmtId="0" fontId="5" fillId="0" borderId="45" xfId="5" applyFont="1" applyBorder="1" applyAlignment="1" applyProtection="1">
      <alignment horizontal="center" vertical="center" wrapText="1"/>
    </xf>
    <xf numFmtId="0" fontId="5" fillId="0" borderId="1" xfId="5" applyFont="1" applyBorder="1" applyAlignment="1" applyProtection="1">
      <alignment horizontal="center" vertical="center" wrapText="1"/>
    </xf>
    <xf numFmtId="0" fontId="11" fillId="0" borderId="47" xfId="5" quotePrefix="1" applyFont="1" applyFill="1" applyBorder="1" applyAlignment="1" applyProtection="1">
      <alignment horizontal="center" vertical="center" wrapText="1"/>
    </xf>
    <xf numFmtId="0" fontId="5" fillId="5" borderId="48" xfId="5" applyFont="1" applyFill="1" applyBorder="1" applyAlignment="1" applyProtection="1">
      <alignment horizontal="center" vertical="center" wrapText="1"/>
    </xf>
    <xf numFmtId="0" fontId="6" fillId="5" borderId="49" xfId="5" applyFont="1" applyFill="1" applyBorder="1" applyAlignment="1" applyProtection="1">
      <alignment vertical="center" wrapText="1"/>
    </xf>
    <xf numFmtId="0" fontId="6" fillId="5" borderId="50" xfId="5" applyFont="1" applyFill="1" applyBorder="1" applyAlignment="1" applyProtection="1">
      <alignment vertical="center" wrapText="1"/>
    </xf>
    <xf numFmtId="0" fontId="6" fillId="0" borderId="0" xfId="5" applyNumberFormat="1" applyFont="1" applyFill="1" applyBorder="1" applyAlignment="1" applyProtection="1">
      <alignment horizontal="center" vertical="center" wrapText="1"/>
    </xf>
    <xf numFmtId="0" fontId="5" fillId="0" borderId="51" xfId="5" applyFont="1" applyFill="1" applyBorder="1" applyAlignment="1" applyProtection="1">
      <alignment horizontal="center" vertical="center" wrapText="1"/>
    </xf>
    <xf numFmtId="0" fontId="5" fillId="0" borderId="32" xfId="5" applyFont="1" applyFill="1" applyBorder="1" applyAlignment="1" applyProtection="1">
      <alignment horizontal="justify" vertical="center" wrapText="1"/>
    </xf>
    <xf numFmtId="167" fontId="6" fillId="0" borderId="32" xfId="5" applyNumberFormat="1" applyFont="1" applyFill="1" applyBorder="1" applyAlignment="1" applyProtection="1">
      <alignment horizontal="center" vertical="center" wrapText="1"/>
    </xf>
    <xf numFmtId="1" fontId="5" fillId="2" borderId="32" xfId="1" applyNumberFormat="1" applyFont="1" applyFill="1" applyBorder="1" applyAlignment="1" applyProtection="1">
      <alignment horizontal="center" vertical="center" wrapText="1"/>
    </xf>
    <xf numFmtId="0" fontId="5" fillId="0" borderId="47" xfId="5" applyFont="1" applyFill="1" applyBorder="1" applyAlignment="1" applyProtection="1">
      <alignment horizontal="center" vertical="center" wrapText="1"/>
    </xf>
    <xf numFmtId="0" fontId="5" fillId="0" borderId="22" xfId="5" applyFont="1" applyFill="1" applyBorder="1" applyAlignment="1" applyProtection="1">
      <alignment horizontal="justify" vertical="center" wrapText="1"/>
    </xf>
    <xf numFmtId="167" fontId="6" fillId="0" borderId="22" xfId="5" applyNumberFormat="1" applyFont="1" applyFill="1" applyBorder="1" applyAlignment="1" applyProtection="1">
      <alignment horizontal="center" vertical="center" wrapText="1"/>
    </xf>
    <xf numFmtId="1" fontId="5" fillId="2" borderId="22" xfId="1" applyNumberFormat="1" applyFont="1" applyFill="1" applyBorder="1" applyAlignment="1" applyProtection="1">
      <alignment horizontal="center" vertical="center" wrapText="1"/>
    </xf>
    <xf numFmtId="0" fontId="5" fillId="5" borderId="46" xfId="5" applyFont="1" applyFill="1" applyBorder="1" applyAlignment="1" applyProtection="1">
      <alignment vertical="center" wrapText="1"/>
    </xf>
    <xf numFmtId="0" fontId="5" fillId="5" borderId="17" xfId="5" applyFont="1" applyFill="1" applyBorder="1" applyAlignment="1" applyProtection="1">
      <alignment vertical="center" wrapText="1"/>
    </xf>
    <xf numFmtId="164" fontId="6" fillId="5" borderId="18" xfId="8" applyFont="1" applyFill="1" applyBorder="1" applyAlignment="1" applyProtection="1">
      <alignment vertical="center" wrapText="1"/>
    </xf>
    <xf numFmtId="164" fontId="6" fillId="5" borderId="17" xfId="8" applyFont="1" applyFill="1" applyBorder="1" applyAlignment="1" applyProtection="1">
      <alignment vertical="center" wrapText="1"/>
    </xf>
    <xf numFmtId="44" fontId="5" fillId="0" borderId="0" xfId="5" applyNumberFormat="1" applyFont="1" applyFill="1" applyBorder="1" applyAlignment="1" applyProtection="1">
      <alignment vertical="center" wrapText="1"/>
    </xf>
    <xf numFmtId="171" fontId="5" fillId="6" borderId="32" xfId="5" applyNumberFormat="1" applyFont="1" applyFill="1" applyBorder="1" applyAlignment="1" applyProtection="1">
      <alignment vertical="center" wrapText="1"/>
    </xf>
    <xf numFmtId="2" fontId="5" fillId="6" borderId="32" xfId="5" applyNumberFormat="1" applyFont="1" applyFill="1" applyBorder="1" applyAlignment="1" applyProtection="1">
      <alignment horizontal="center" vertical="center" wrapText="1"/>
    </xf>
    <xf numFmtId="0" fontId="5" fillId="5" borderId="52" xfId="5" applyFont="1" applyFill="1" applyBorder="1" applyAlignment="1" applyProtection="1">
      <alignment vertical="center" wrapText="1"/>
    </xf>
    <xf numFmtId="164" fontId="6" fillId="5" borderId="39" xfId="8" applyFont="1" applyFill="1" applyBorder="1" applyAlignment="1" applyProtection="1">
      <alignment vertical="center" wrapText="1"/>
    </xf>
    <xf numFmtId="164" fontId="6" fillId="5" borderId="52" xfId="8" applyFont="1" applyFill="1" applyBorder="1" applyAlignment="1" applyProtection="1">
      <alignment vertical="center" wrapText="1"/>
    </xf>
    <xf numFmtId="6" fontId="5" fillId="2" borderId="0" xfId="5" applyNumberFormat="1" applyFont="1" applyFill="1" applyBorder="1" applyAlignment="1" applyProtection="1">
      <alignment vertical="center" wrapText="1"/>
    </xf>
    <xf numFmtId="169" fontId="5" fillId="0" borderId="0" xfId="3" applyFont="1" applyFill="1" applyBorder="1" applyAlignment="1" applyProtection="1">
      <alignment vertical="center" wrapText="1"/>
    </xf>
    <xf numFmtId="44" fontId="5" fillId="2" borderId="0" xfId="5" applyNumberFormat="1" applyFont="1" applyFill="1" applyBorder="1" applyAlignment="1" applyProtection="1">
      <alignment vertical="center" wrapText="1"/>
    </xf>
    <xf numFmtId="0" fontId="5" fillId="2" borderId="0" xfId="5" applyFont="1" applyFill="1" applyBorder="1" applyAlignment="1" applyProtection="1">
      <alignment horizontal="center" vertical="center" wrapText="1"/>
    </xf>
    <xf numFmtId="0" fontId="5" fillId="2" borderId="0" xfId="5" applyNumberFormat="1" applyFont="1" applyFill="1" applyBorder="1" applyAlignment="1" applyProtection="1">
      <alignment horizontal="center" vertical="center" wrapText="1"/>
    </xf>
    <xf numFmtId="0" fontId="5" fillId="2" borderId="0" xfId="5" applyNumberFormat="1" applyFont="1" applyFill="1" applyBorder="1" applyAlignment="1" applyProtection="1">
      <alignment horizontal="justify" vertical="center" wrapText="1"/>
    </xf>
    <xf numFmtId="0" fontId="0" fillId="0" borderId="0" xfId="0" applyProtection="1"/>
    <xf numFmtId="0" fontId="8" fillId="2" borderId="0" xfId="0" applyFont="1" applyFill="1" applyAlignment="1" applyProtection="1">
      <alignment horizontal="center" vertical="center" wrapText="1"/>
    </xf>
    <xf numFmtId="0" fontId="13" fillId="0" borderId="30" xfId="0" applyFont="1" applyBorder="1" applyAlignment="1" applyProtection="1">
      <alignment horizontal="left" vertical="center" wrapText="1" readingOrder="1"/>
    </xf>
    <xf numFmtId="0" fontId="16" fillId="0" borderId="0" xfId="0" applyFont="1" applyAlignment="1" applyProtection="1">
      <alignment horizontal="center" vertical="center"/>
    </xf>
    <xf numFmtId="165" fontId="14" fillId="0" borderId="31" xfId="2" applyNumberFormat="1" applyFont="1" applyBorder="1" applyAlignment="1" applyProtection="1">
      <alignment vertical="center"/>
      <protection locked="0"/>
    </xf>
    <xf numFmtId="165" fontId="14" fillId="0" borderId="32" xfId="2" applyNumberFormat="1" applyFont="1" applyBorder="1" applyAlignment="1" applyProtection="1">
      <alignment vertical="center"/>
      <protection locked="0"/>
    </xf>
    <xf numFmtId="167" fontId="5" fillId="0" borderId="18" xfId="7" applyNumberFormat="1" applyFont="1" applyBorder="1" applyAlignment="1" applyProtection="1">
      <alignment vertical="center" wrapText="1"/>
      <protection locked="0"/>
    </xf>
    <xf numFmtId="167" fontId="6" fillId="5" borderId="34" xfId="7" applyNumberFormat="1" applyFont="1" applyFill="1" applyBorder="1" applyAlignment="1" applyProtection="1">
      <alignment vertical="center" wrapText="1"/>
      <protection locked="0"/>
    </xf>
    <xf numFmtId="167" fontId="6" fillId="5" borderId="39" xfId="5" applyNumberFormat="1" applyFont="1" applyFill="1" applyBorder="1" applyAlignment="1" applyProtection="1">
      <alignment vertical="center" wrapText="1"/>
      <protection locked="0"/>
    </xf>
    <xf numFmtId="170" fontId="5" fillId="2" borderId="32" xfId="5" applyNumberFormat="1" applyFont="1" applyFill="1" applyBorder="1" applyAlignment="1" applyProtection="1">
      <alignment horizontal="right" vertical="center" wrapText="1"/>
      <protection locked="0"/>
    </xf>
    <xf numFmtId="170" fontId="5" fillId="2" borderId="22" xfId="5" applyNumberFormat="1" applyFont="1" applyFill="1" applyBorder="1" applyAlignment="1" applyProtection="1">
      <alignment horizontal="right" vertical="center" wrapText="1"/>
      <protection locked="0"/>
    </xf>
    <xf numFmtId="167" fontId="5" fillId="0" borderId="18" xfId="7" applyNumberFormat="1" applyFont="1" applyFill="1" applyBorder="1" applyAlignment="1" applyProtection="1">
      <alignment vertical="center" wrapText="1"/>
      <protection locked="0"/>
    </xf>
    <xf numFmtId="167" fontId="5" fillId="0" borderId="39" xfId="7" applyNumberFormat="1" applyFont="1" applyFill="1" applyBorder="1" applyAlignment="1" applyProtection="1">
      <alignment vertical="center" wrapText="1"/>
      <protection locked="0"/>
    </xf>
    <xf numFmtId="164" fontId="6" fillId="5" borderId="34" xfId="8" applyFont="1" applyFill="1" applyBorder="1" applyAlignment="1" applyProtection="1">
      <alignment vertical="center" wrapText="1"/>
      <protection locked="0"/>
    </xf>
    <xf numFmtId="164" fontId="6" fillId="5" borderId="18" xfId="8" applyFont="1" applyFill="1" applyBorder="1" applyAlignment="1" applyProtection="1">
      <alignment vertical="center" wrapText="1"/>
      <protection locked="0"/>
    </xf>
    <xf numFmtId="164" fontId="6" fillId="5" borderId="39" xfId="8" applyFont="1" applyFill="1" applyBorder="1" applyAlignment="1" applyProtection="1">
      <alignment vertical="center" wrapText="1"/>
      <protection locked="0"/>
    </xf>
    <xf numFmtId="0" fontId="3" fillId="2" borderId="0" xfId="0" applyFont="1" applyFill="1" applyAlignment="1" applyProtection="1">
      <alignment horizontal="center" vertical="center" wrapText="1"/>
    </xf>
    <xf numFmtId="0" fontId="6" fillId="2" borderId="0" xfId="0" applyFont="1" applyFill="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2" xfId="5" applyFont="1" applyFill="1" applyBorder="1" applyAlignment="1" applyProtection="1">
      <alignment horizontal="center" vertical="center" wrapText="1"/>
    </xf>
    <xf numFmtId="0" fontId="6" fillId="2" borderId="3" xfId="5" applyFont="1" applyFill="1" applyBorder="1" applyAlignment="1" applyProtection="1">
      <alignment horizontal="center" vertical="center" wrapText="1"/>
    </xf>
    <xf numFmtId="0" fontId="9" fillId="2" borderId="0" xfId="5" applyFont="1" applyFill="1" applyAlignment="1" applyProtection="1">
      <alignment horizontal="center" vertical="center" wrapText="1"/>
    </xf>
    <xf numFmtId="0" fontId="12" fillId="4" borderId="25" xfId="5" applyFont="1" applyFill="1" applyBorder="1" applyAlignment="1" applyProtection="1">
      <alignment horizontal="left" vertical="center" wrapText="1"/>
    </xf>
    <xf numFmtId="0" fontId="12" fillId="4" borderId="16" xfId="5" applyFont="1" applyFill="1" applyBorder="1" applyAlignment="1" applyProtection="1">
      <alignment horizontal="left" vertical="center" wrapText="1"/>
    </xf>
    <xf numFmtId="0" fontId="6" fillId="3" borderId="9" xfId="5" applyNumberFormat="1" applyFont="1" applyFill="1" applyBorder="1" applyAlignment="1" applyProtection="1">
      <alignment horizontal="center" vertical="center" wrapText="1"/>
    </xf>
    <xf numFmtId="0" fontId="6" fillId="3" borderId="10" xfId="5" applyNumberFormat="1" applyFont="1" applyFill="1" applyBorder="1" applyAlignment="1" applyProtection="1">
      <alignment horizontal="center" vertical="center" wrapText="1"/>
    </xf>
    <xf numFmtId="0" fontId="6" fillId="3" borderId="17" xfId="5" applyNumberFormat="1" applyFont="1" applyFill="1" applyBorder="1" applyAlignment="1" applyProtection="1">
      <alignment horizontal="center" vertical="center" wrapText="1"/>
    </xf>
    <xf numFmtId="0" fontId="6" fillId="3" borderId="18" xfId="5" applyNumberFormat="1" applyFont="1" applyFill="1" applyBorder="1" applyAlignment="1" applyProtection="1">
      <alignment horizontal="center" vertical="center" wrapText="1"/>
    </xf>
    <xf numFmtId="0" fontId="11" fillId="0" borderId="2" xfId="5" quotePrefix="1" applyFont="1" applyFill="1" applyBorder="1" applyAlignment="1" applyProtection="1">
      <alignment horizontal="right" vertical="center" wrapText="1"/>
    </xf>
    <xf numFmtId="0" fontId="11" fillId="0" borderId="24" xfId="5" quotePrefix="1" applyFont="1" applyFill="1" applyBorder="1" applyAlignment="1" applyProtection="1">
      <alignment horizontal="right" vertical="center" wrapText="1"/>
    </xf>
    <xf numFmtId="0" fontId="6" fillId="5" borderId="33" xfId="5" applyFont="1" applyFill="1" applyBorder="1" applyAlignment="1" applyProtection="1">
      <alignment horizontal="left" vertical="center" wrapText="1"/>
    </xf>
    <xf numFmtId="0" fontId="6" fillId="5" borderId="25" xfId="5" applyFont="1" applyFill="1" applyBorder="1" applyAlignment="1" applyProtection="1">
      <alignment horizontal="left" vertical="center" wrapText="1"/>
    </xf>
    <xf numFmtId="0" fontId="6" fillId="5" borderId="14" xfId="5" applyFont="1" applyFill="1" applyBorder="1" applyAlignment="1" applyProtection="1">
      <alignment horizontal="left" vertical="center" wrapText="1"/>
    </xf>
    <xf numFmtId="0" fontId="6" fillId="5" borderId="30" xfId="5" applyFont="1" applyFill="1" applyBorder="1" applyAlignment="1" applyProtection="1">
      <alignment horizontal="left" vertical="center" wrapText="1"/>
    </xf>
    <xf numFmtId="0" fontId="6" fillId="5" borderId="28" xfId="5" applyFont="1" applyFill="1" applyBorder="1" applyAlignment="1" applyProtection="1">
      <alignment horizontal="left" vertical="center" wrapText="1"/>
    </xf>
    <xf numFmtId="0" fontId="6" fillId="5" borderId="31" xfId="5" applyFont="1" applyFill="1" applyBorder="1" applyAlignment="1" applyProtection="1">
      <alignment horizontal="left" vertical="center" wrapText="1"/>
    </xf>
    <xf numFmtId="0" fontId="6" fillId="5" borderId="36" xfId="5" applyFont="1" applyFill="1" applyBorder="1" applyAlignment="1" applyProtection="1">
      <alignment horizontal="left" vertical="center" wrapText="1"/>
    </xf>
    <xf numFmtId="0" fontId="6" fillId="5" borderId="37" xfId="5" applyFont="1" applyFill="1" applyBorder="1" applyAlignment="1" applyProtection="1">
      <alignment horizontal="left" vertical="center" wrapText="1"/>
    </xf>
    <xf numFmtId="0" fontId="6" fillId="5" borderId="38" xfId="5" applyFont="1" applyFill="1" applyBorder="1" applyAlignment="1" applyProtection="1">
      <alignment horizontal="left" vertical="center" wrapText="1"/>
    </xf>
    <xf numFmtId="0" fontId="5" fillId="0" borderId="4" xfId="5" applyFont="1" applyFill="1" applyBorder="1" applyAlignment="1" applyProtection="1">
      <alignment horizontal="center" vertical="center" wrapText="1"/>
    </xf>
    <xf numFmtId="0" fontId="5" fillId="0" borderId="11" xfId="5" applyFont="1" applyFill="1" applyBorder="1" applyAlignment="1" applyProtection="1">
      <alignment horizontal="center" vertical="center" wrapText="1"/>
    </xf>
    <xf numFmtId="0" fontId="5" fillId="0" borderId="5" xfId="5" applyFont="1" applyBorder="1" applyAlignment="1" applyProtection="1">
      <alignment horizontal="center" vertical="center" wrapText="1"/>
    </xf>
    <xf numFmtId="0" fontId="5" fillId="0" borderId="6" xfId="5" applyFont="1" applyBorder="1" applyAlignment="1" applyProtection="1">
      <alignment horizontal="center" vertical="center" wrapText="1"/>
    </xf>
    <xf numFmtId="0" fontId="5" fillId="0" borderId="12" xfId="5" applyFont="1" applyBorder="1" applyAlignment="1" applyProtection="1">
      <alignment horizontal="center" vertical="center" wrapText="1"/>
    </xf>
    <xf numFmtId="0" fontId="5" fillId="0" borderId="13" xfId="5" applyFont="1" applyBorder="1" applyAlignment="1" applyProtection="1">
      <alignment horizontal="center" vertical="center" wrapText="1"/>
    </xf>
    <xf numFmtId="0" fontId="5" fillId="0" borderId="20" xfId="5" applyFont="1" applyBorder="1" applyAlignment="1" applyProtection="1">
      <alignment horizontal="center" vertical="center" wrapText="1"/>
    </xf>
    <xf numFmtId="0" fontId="5" fillId="0" borderId="21" xfId="5" applyFont="1" applyBorder="1" applyAlignment="1" applyProtection="1">
      <alignment horizontal="center" vertical="center" wrapText="1"/>
    </xf>
    <xf numFmtId="0" fontId="6" fillId="5" borderId="4" xfId="5" applyFont="1" applyFill="1" applyBorder="1" applyAlignment="1" applyProtection="1">
      <alignment horizontal="center" vertical="center" wrapText="1"/>
    </xf>
    <xf numFmtId="0" fontId="6" fillId="5" borderId="40" xfId="5" applyFont="1" applyFill="1" applyBorder="1" applyAlignment="1" applyProtection="1">
      <alignment horizontal="center" vertical="center" wrapText="1"/>
    </xf>
    <xf numFmtId="0" fontId="6" fillId="5" borderId="8" xfId="5" applyFont="1" applyFill="1" applyBorder="1" applyAlignment="1" applyProtection="1">
      <alignment horizontal="center" vertical="center" wrapText="1"/>
    </xf>
    <xf numFmtId="0" fontId="6" fillId="5" borderId="19" xfId="5" applyFont="1" applyFill="1" applyBorder="1" applyAlignment="1" applyProtection="1">
      <alignment horizontal="center" vertical="center" wrapText="1"/>
    </xf>
    <xf numFmtId="0" fontId="6" fillId="5" borderId="42" xfId="5" applyFont="1" applyFill="1" applyBorder="1" applyAlignment="1" applyProtection="1">
      <alignment horizontal="center" vertical="center" wrapText="1"/>
    </xf>
    <xf numFmtId="0" fontId="6" fillId="5" borderId="23" xfId="5" applyFont="1" applyFill="1" applyBorder="1" applyAlignment="1" applyProtection="1">
      <alignment horizontal="center" vertical="center" wrapText="1"/>
    </xf>
    <xf numFmtId="167" fontId="6" fillId="5" borderId="41" xfId="5" applyNumberFormat="1" applyFont="1" applyFill="1" applyBorder="1" applyAlignment="1" applyProtection="1">
      <alignment horizontal="center" vertical="center" wrapText="1"/>
    </xf>
    <xf numFmtId="167" fontId="6" fillId="5" borderId="43" xfId="5" applyNumberFormat="1" applyFont="1" applyFill="1" applyBorder="1" applyAlignment="1" applyProtection="1">
      <alignment horizontal="center" vertical="center" wrapText="1"/>
    </xf>
    <xf numFmtId="0" fontId="5" fillId="2" borderId="26" xfId="9" applyFont="1" applyFill="1" applyBorder="1" applyAlignment="1" applyProtection="1">
      <alignment horizontal="left" vertical="center" wrapText="1"/>
    </xf>
    <xf numFmtId="0" fontId="5" fillId="2" borderId="28" xfId="9" applyFont="1" applyFill="1" applyBorder="1" applyAlignment="1" applyProtection="1">
      <alignment horizontal="left" vertical="center" wrapText="1"/>
    </xf>
    <xf numFmtId="0" fontId="5" fillId="2" borderId="29" xfId="9" applyFont="1" applyFill="1" applyBorder="1" applyAlignment="1" applyProtection="1">
      <alignment horizontal="left" vertical="center" wrapText="1"/>
    </xf>
    <xf numFmtId="167" fontId="6" fillId="5" borderId="18" xfId="5" applyNumberFormat="1" applyFont="1" applyFill="1" applyBorder="1" applyAlignment="1" applyProtection="1">
      <alignment horizontal="center" vertical="center" wrapText="1"/>
    </xf>
    <xf numFmtId="0" fontId="5" fillId="0" borderId="44" xfId="5" applyFont="1" applyFill="1" applyBorder="1" applyAlignment="1" applyProtection="1">
      <alignment horizontal="center" vertical="center" wrapText="1"/>
    </xf>
    <xf numFmtId="0" fontId="5" fillId="0" borderId="46" xfId="5" applyFont="1" applyFill="1" applyBorder="1" applyAlignment="1" applyProtection="1">
      <alignment horizontal="center" vertical="center" wrapText="1"/>
    </xf>
    <xf numFmtId="0" fontId="5" fillId="0" borderId="0" xfId="5" applyFont="1" applyBorder="1" applyAlignment="1" applyProtection="1">
      <alignment horizontal="center" vertical="center" wrapText="1"/>
    </xf>
    <xf numFmtId="0" fontId="5" fillId="0" borderId="42" xfId="5" applyFont="1" applyBorder="1" applyAlignment="1" applyProtection="1">
      <alignment horizontal="center" vertical="center" wrapText="1"/>
    </xf>
    <xf numFmtId="0" fontId="5" fillId="0" borderId="45" xfId="5" applyFont="1" applyBorder="1" applyAlignment="1" applyProtection="1">
      <alignment horizontal="center" vertical="center" wrapText="1"/>
    </xf>
    <xf numFmtId="0" fontId="5" fillId="0" borderId="22" xfId="5" applyFont="1" applyBorder="1" applyAlignment="1" applyProtection="1">
      <alignment horizontal="center" vertical="center" wrapText="1"/>
    </xf>
    <xf numFmtId="166" fontId="5" fillId="0" borderId="45" xfId="5" applyNumberFormat="1" applyFont="1" applyBorder="1" applyAlignment="1" applyProtection="1">
      <alignment horizontal="center" vertical="center" wrapText="1"/>
    </xf>
    <xf numFmtId="166" fontId="5" fillId="0" borderId="15" xfId="5" applyNumberFormat="1" applyFont="1" applyBorder="1" applyAlignment="1" applyProtection="1">
      <alignment horizontal="center" vertical="center" wrapText="1"/>
    </xf>
    <xf numFmtId="0" fontId="6" fillId="5" borderId="15" xfId="5" applyFont="1" applyFill="1" applyBorder="1" applyAlignment="1" applyProtection="1">
      <alignment horizontal="left" vertical="center" wrapText="1"/>
    </xf>
    <xf numFmtId="167" fontId="6" fillId="5" borderId="17" xfId="5" applyNumberFormat="1" applyFont="1" applyFill="1" applyBorder="1" applyAlignment="1" applyProtection="1">
      <alignment horizontal="center" vertical="center" wrapText="1"/>
    </xf>
    <xf numFmtId="0" fontId="6" fillId="5" borderId="32" xfId="5" applyFont="1" applyFill="1" applyBorder="1" applyAlignment="1" applyProtection="1">
      <alignment horizontal="left" vertical="center" wrapText="1"/>
    </xf>
    <xf numFmtId="0" fontId="6" fillId="5" borderId="53" xfId="5" applyFont="1" applyFill="1" applyBorder="1" applyAlignment="1" applyProtection="1">
      <alignment horizontal="left" vertical="center" wrapText="1"/>
    </xf>
    <xf numFmtId="0" fontId="6" fillId="0" borderId="48" xfId="5" applyFont="1" applyFill="1" applyBorder="1" applyAlignment="1" applyProtection="1">
      <alignment horizontal="left" vertical="center" wrapText="1"/>
    </xf>
    <xf numFmtId="0" fontId="6" fillId="0" borderId="49" xfId="5" applyFont="1" applyFill="1" applyBorder="1" applyAlignment="1" applyProtection="1">
      <alignment horizontal="left" vertical="center" wrapText="1"/>
    </xf>
    <xf numFmtId="0" fontId="6" fillId="0" borderId="50" xfId="5" applyFont="1" applyFill="1" applyBorder="1" applyAlignment="1" applyProtection="1">
      <alignment horizontal="left" vertical="center" wrapText="1"/>
    </xf>
    <xf numFmtId="0" fontId="5" fillId="2" borderId="26" xfId="9" applyFont="1" applyFill="1" applyBorder="1" applyAlignment="1" applyProtection="1">
      <alignment horizontal="justify" vertical="center" wrapText="1"/>
    </xf>
    <xf numFmtId="0" fontId="5" fillId="2" borderId="28" xfId="9" applyFont="1" applyFill="1" applyBorder="1" applyAlignment="1" applyProtection="1">
      <alignment horizontal="justify" vertical="center" wrapText="1"/>
    </xf>
    <xf numFmtId="0" fontId="5" fillId="2" borderId="29" xfId="9" applyFont="1" applyFill="1" applyBorder="1" applyAlignment="1" applyProtection="1">
      <alignment horizontal="justify" vertical="center" wrapText="1"/>
    </xf>
    <xf numFmtId="0" fontId="5" fillId="2" borderId="35" xfId="9" applyFont="1" applyFill="1" applyBorder="1" applyAlignment="1" applyProtection="1">
      <alignment horizontal="justify" vertical="center" wrapText="1"/>
    </xf>
    <xf numFmtId="0" fontId="5" fillId="2" borderId="37" xfId="9" applyFont="1" applyFill="1" applyBorder="1" applyAlignment="1" applyProtection="1">
      <alignment horizontal="justify" vertical="center" wrapText="1"/>
    </xf>
    <xf numFmtId="0" fontId="5" fillId="2" borderId="54" xfId="9" applyFont="1" applyFill="1" applyBorder="1" applyAlignment="1" applyProtection="1">
      <alignment horizontal="justify" vertical="center" wrapText="1"/>
    </xf>
  </cellXfs>
  <cellStyles count="10">
    <cellStyle name="Millares [0]" xfId="1" builtinId="6"/>
    <cellStyle name="Millares 2 2" xfId="7" xr:uid="{67BF2BC5-E33D-4ACA-8C98-38F0FAF1C6F5}"/>
    <cellStyle name="Moneda" xfId="2" builtinId="4"/>
    <cellStyle name="Moneda [0]" xfId="3" builtinId="7"/>
    <cellStyle name="Moneda 3 4" xfId="8" xr:uid="{9054C1E8-4579-48AC-8504-329A3E594FE6}"/>
    <cellStyle name="Normal" xfId="0" builtinId="0"/>
    <cellStyle name="Normal 3" xfId="5" xr:uid="{33E57B6D-2947-4053-A9E6-313A2D50485B}"/>
    <cellStyle name="Normal 3 11 2" xfId="9" xr:uid="{87FA2875-D070-4307-8DB0-6FBF958C9430}"/>
    <cellStyle name="Porcentaje" xfId="4" builtinId="5"/>
    <cellStyle name="Porcentaje 2 2 2" xfId="6" xr:uid="{737C3626-35EC-45C1-8A34-40C0B094C74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a%20%20aaInformaci&#243;n%20GRUPO%204\A%20MInformes%20Mensuales\Informe%20de%20estado%20vial%20ene\aCCIDENTES%20DE%201995%20-%20199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MV-02-BOL/EST.V&#205;A%20CRIT.TECNICO%20AMB-BOL-02/DICIEMBRE-2008/EST.V&#205;A%20CRITERIO%20TECNICO%2090BL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EST.V&#205;A%20CRITERIO%20TECNIC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20%20aaInformaci&#243;n%20GRUPO%204/A%20MInformes%20Mensuales/Informe%20de%20estado%20vial%20ene/aCCIDENTES%20DE%201995%20-%20199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93E2A648\a%20%20aaInformaci&#243;n%20GRUPO"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DM%20VIAL%2003%20-%20CORDOBA/ESTADO%20DE%20RED/2103mar%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CONT_ADI"/>
      <sheetName val="Datos"/>
      <sheetName val="MATERIALES"/>
      <sheetName val="aCCIDENTES%20DE%201995%20-%2019"/>
      <sheetName val="aCCIDENTES DE 1995 - 1996.xls"/>
      <sheetName val="\a  aaInformación GRUPO 4\A MIn"/>
      <sheetName val="items"/>
      <sheetName val="SUB APU"/>
      <sheetName val="ACTA DE MODIFICACION  (2)"/>
      <sheetName val="INDICMICROEMP"/>
      <sheetName val="#¡REF"/>
      <sheetName val="Datos Básicos"/>
      <sheetName val="SALARIOS"/>
      <sheetName val="Informacion"/>
      <sheetName val="Informe"/>
      <sheetName val="Seguim-16"/>
      <sheetName val="INV"/>
      <sheetName val="AASHTO"/>
      <sheetName val="Formulario N° 4"/>
      <sheetName val="EQUIPO"/>
      <sheetName val="PESOS"/>
      <sheetName val="Base Muestras"/>
      <sheetName val="otros"/>
      <sheetName val="PRESUPUEST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Giovanni\administracion vial\"/>
      <sheetName val="\MONTO AGOTABLE 2010\a  aaInfor"/>
      <sheetName val="\AMV _ no borrar\PRESUPUESTOS\a"/>
      <sheetName val="\I\AMV _ no borrar\PRESUPUESTOS"/>
      <sheetName val="\G\I\AMV _ no borrar\PRESUPUEST"/>
      <sheetName val="\A\a  aaInformación GRUPO 4\A M"/>
      <sheetName val="\G\A\a  aaInformación GRUPO 4\A"/>
      <sheetName val="Res-Accide-10"/>
      <sheetName val="[aCCIDENTES DE 1995 - 1996.xls]"/>
      <sheetName val="Lista obra"/>
      <sheetName val="\Documents and Settings\Pedro "/>
      <sheetName val="\Users\Administrador\Desktop\AM"/>
      <sheetName val="\I\A\a  aaInformación GRUPO 4\A"/>
      <sheetName val="\K\a  aaInformación GRUPO 4\A M"/>
      <sheetName val="\I\K\a  aaInformación GRUPO 4\A"/>
      <sheetName val="\H\a  aaInformación GRUPO 4\A M"/>
      <sheetName val="\I\H\a  aaInformación GRUPO 4\A"/>
      <sheetName val="\\INTERVIALNUBE\Documents and S"/>
      <sheetName val="\\Ing-her"/>
      <sheetName val="\\Escritorio\amv 2011\a  aaInfo"/>
      <sheetName val="\Users\cmeza\Documents\INVIAS\D"/>
      <sheetName val="\Documents and Settings\jviteri"/>
      <sheetName val="SEGUIM Y REPROG MES 1 (2)"/>
      <sheetName val="\Users\avargase\AppData\Local\M"/>
      <sheetName val="#REF"/>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items"/>
      <sheetName val="Hoja1"/>
      <sheetName val="AMC"/>
      <sheetName val="Basico"/>
      <sheetName val="Iva"/>
      <sheetName val="Total"/>
      <sheetName val="amc_acta"/>
      <sheetName val="amc_bas"/>
      <sheetName val="amc_iva"/>
      <sheetName val="amc_total"/>
      <sheetName val="amc_anticip"/>
      <sheetName val="aCCIDENTES%20DE%201995%20-%2019"/>
      <sheetName val="#¡REF"/>
      <sheetName val="\a  aaInformación GRUPO 4\A MIn"/>
      <sheetName val="aCCIDENTES DE 1995 - 1996.xls"/>
      <sheetName val="ACTA DE MODIFICACION  (2)"/>
      <sheetName val="CONT_ADI"/>
      <sheetName val="INDICMICROEMP"/>
      <sheetName val="Datos"/>
      <sheetName val="MATERIALES"/>
      <sheetName val="Datos Básicos"/>
      <sheetName val="SALARIOS"/>
      <sheetName val="Informacion"/>
      <sheetName val="SUB APU"/>
      <sheetName val="Informe"/>
      <sheetName val="Seguim-16"/>
      <sheetName val="INV"/>
      <sheetName val="AASHTO"/>
      <sheetName val="PESOS"/>
      <sheetName val="Formulario N° 4"/>
      <sheetName val="EQUIPO"/>
    </sheetNames>
    <definedNames>
      <definedName name="absc"/>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 val="CONT_AD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Estado Res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PR 1"/>
      <sheetName val="PUNITARIOS PARA 241201 2S"/>
      <sheetName val="BANCOS"/>
      <sheetName val="CARGOS"/>
      <sheetName val="EPS"/>
      <sheetName val="PENSIONES"/>
      <sheetName val="items"/>
      <sheetName val="PREACTA 10"/>
      <sheetName val="DATOS"/>
      <sheetName val="PREACTA 9"/>
      <sheetName val="Hoja1"/>
      <sheetName val="ESTADO RED TEC"/>
      <sheetName val="A-HOR"/>
      <sheetName val="INSUMOS"/>
      <sheetName val="PRECIOS"/>
      <sheetName val="PREACTA 6"/>
      <sheetName val="TARIFAS"/>
      <sheetName val="Res-Accide-10"/>
      <sheetName val="TABLA 2008"/>
      <sheetName val="Equipo"/>
      <sheetName val="Excavación Mat. Común Estacione"/>
      <sheetName val="Demolición Pavimento"/>
      <sheetName val="Insum"/>
      <sheetName val="Presup_Cancha"/>
      <sheetName val="TRANSPORTE"/>
      <sheetName val="PUNITARIOS%20PARA%20241201%202S"/>
      <sheetName val="SUB APU"/>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  aaInformación GRUPO 4\A MIn"/>
      <sheetName val="#¡REF"/>
      <sheetName val="INDICMICROEMP"/>
      <sheetName val="Informacion"/>
      <sheetName val="Hoja1"/>
      <sheetName val="AMC"/>
      <sheetName val="Basico"/>
      <sheetName val="Iva"/>
      <sheetName val="Total"/>
      <sheetName val="amc_acta"/>
      <sheetName val="amc_bas"/>
      <sheetName val="amc_iva"/>
      <sheetName val="amc_total"/>
      <sheetName val="amc_anticip"/>
      <sheetName val="Datos"/>
      <sheetName val="aCCIDENTES%20DE%201995%20-%2019"/>
      <sheetName val="aCCIDENTES DE 1995 - 1996.xls"/>
      <sheetName val="CONT_ADI"/>
      <sheetName val="items"/>
      <sheetName val="ACTA DE MODIFICACION  (2)"/>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 val="Base Muestras"/>
      <sheetName val="[aCCIDENTES DE 1995 - 1996.xls]"/>
      <sheetName val="Res-Accide-10"/>
      <sheetName val="_a  aaInformación GRUPO 4_A MIn"/>
      <sheetName val="\Users\avargase\AppData\Local\M"/>
      <sheetName val="\\Escritorio\amv 2011\a  aaInfo"/>
      <sheetName val="\Mini HP Enero 2015\Proyectos i"/>
      <sheetName val="\C\Users\avargase\AppData\Local"/>
      <sheetName val="\Volumes\USB PIOLIN\Escritorio\"/>
    </sheetNames>
    <definedNames>
      <definedName name="absc"/>
    </defined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MANTENIMIENTO RUTA 1001_MARZO "/>
      <sheetName val="ANEXO IX"/>
      <sheetName val="Presupuesto"/>
      <sheetName val="CONT_ADI"/>
      <sheetName val="Formulario N° 4"/>
      <sheetName val="MATERIALES"/>
      <sheetName val="EQUIPO"/>
      <sheetName val="otros"/>
      <sheetName val="Datos"/>
      <sheetName val="Cuadrillas"/>
      <sheetName val="Jornal"/>
      <sheetName val="APUs"/>
      <sheetName val="INSUMOS"/>
      <sheetName val="PptoGral"/>
      <sheetName val="\I\MANTENIMIENTO RUTA 1001_MARZ"/>
      <sheetName val="\F\MANTENIMIENTO RUTA 1001_MARZ"/>
      <sheetName val="a__aaInformación"/>
      <sheetName val="a__aaInformación1"/>
      <sheetName val="a__aaInformación2"/>
      <sheetName val="\\SERVIDOR\Public2\MANTENIMIENT"/>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ESTADO RED"/>
      <sheetName val="CDItem"/>
      <sheetName val="Acc Ago-Sep.x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INDICMICROEMP"/>
      <sheetName val="Analisis%20de%20Precios%20Unita"/>
      <sheetName val="ESTADO RED"/>
      <sheetName val="CARRETERAS"/>
      <sheetName val="GENERALIDADES "/>
      <sheetName val="APU_PART1"/>
      <sheetName val="A__P__U_1"/>
      <sheetName val="Analisis_de_Precios_Unitarios_1"/>
      <sheetName val="APU_PART"/>
      <sheetName val="A__P__U_"/>
      <sheetName val="Analisis_de_Precios_Unitarios_A"/>
      <sheetName val="A_ P_ U_"/>
      <sheetName val="INDICE"/>
      <sheetName val="Puntajes"/>
      <sheetName val="TOTCAPIT"/>
      <sheetName val="JORNABAS"/>
      <sheetName val="MATERIALES"/>
      <sheetName val="TOTCUADEQ"/>
      <sheetName val="TOTCUADMO"/>
      <sheetName val="Anexo No. 5"/>
      <sheetName val="Datos"/>
      <sheetName val="5094-2003"/>
      <sheetName val="FINANCIERA"/>
      <sheetName val="PREACTA"/>
      <sheetName val="ESTADO VÍA-CRIT.TECNICO"/>
      <sheetName val="FLUJOS"/>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s>
    <sheetDataSet>
      <sheetData sheetId="0">
        <row r="52">
          <cell r="H52">
            <v>46548</v>
          </cell>
        </row>
      </sheetData>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t="str">
            <v/>
          </cell>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t="str">
            <v/>
          </cell>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A1EE-D5F9-4702-AF8B-332D21586978}">
  <sheetPr>
    <tabColor theme="6" tint="-0.249977111117893"/>
  </sheetPr>
  <dimension ref="B1:HR77"/>
  <sheetViews>
    <sheetView showGridLines="0" tabSelected="1" view="pageBreakPreview" zoomScaleNormal="100" zoomScaleSheetLayoutView="100" workbookViewId="0">
      <selection activeCell="B25" sqref="B25"/>
    </sheetView>
  </sheetViews>
  <sheetFormatPr baseColWidth="10" defaultColWidth="12.5703125" defaultRowHeight="16.5" x14ac:dyDescent="0.3"/>
  <cols>
    <col min="1" max="1" width="1.85546875" style="3" customWidth="1"/>
    <col min="2" max="2" width="9.7109375" style="87" customWidth="1"/>
    <col min="3" max="3" width="48.5703125" style="88" customWidth="1"/>
    <col min="4" max="4" width="15.85546875" style="88" customWidth="1"/>
    <col min="5" max="5" width="13.7109375" style="89" customWidth="1"/>
    <col min="6" max="6" width="14.85546875" style="1" customWidth="1"/>
    <col min="7" max="7" width="21" style="1" customWidth="1"/>
    <col min="8" max="8" width="2" style="90" customWidth="1"/>
    <col min="9" max="9" width="16" style="1" hidden="1" customWidth="1"/>
    <col min="10" max="10" width="1.7109375" style="90" hidden="1" customWidth="1"/>
    <col min="11" max="11" width="14.5703125" style="1" hidden="1" customWidth="1"/>
    <col min="12" max="12" width="16.7109375" style="1" hidden="1" customWidth="1"/>
    <col min="13" max="13" width="2.85546875" style="1" customWidth="1"/>
    <col min="14" max="14" width="14.5703125" style="1" hidden="1" customWidth="1"/>
    <col min="15" max="15" width="14.28515625" style="2" customWidth="1"/>
    <col min="16" max="16" width="14.5703125" style="1" hidden="1" customWidth="1"/>
    <col min="17" max="17" width="11.5703125" style="1" hidden="1" customWidth="1"/>
    <col min="18" max="226" width="11.5703125" style="1" customWidth="1"/>
    <col min="227" max="16384" width="12.5703125" style="3"/>
  </cols>
  <sheetData>
    <row r="1" spans="2:226" ht="43.5" customHeight="1" x14ac:dyDescent="0.3">
      <c r="B1" s="106" t="s">
        <v>0</v>
      </c>
      <c r="C1" s="106"/>
      <c r="D1" s="106"/>
      <c r="E1" s="106"/>
      <c r="F1" s="106"/>
      <c r="G1" s="106"/>
    </row>
    <row r="2" spans="2:226" ht="17.25" thickBot="1" x14ac:dyDescent="0.35">
      <c r="B2" s="107"/>
      <c r="C2" s="107"/>
      <c r="D2" s="107"/>
      <c r="E2" s="107"/>
      <c r="F2" s="107"/>
      <c r="G2" s="107"/>
      <c r="K2" s="4"/>
      <c r="N2" s="1" t="s">
        <v>1</v>
      </c>
      <c r="P2" s="1" t="s">
        <v>1</v>
      </c>
    </row>
    <row r="3" spans="2:226" ht="15" customHeight="1" thickBot="1" x14ac:dyDescent="0.35">
      <c r="B3" s="107"/>
      <c r="C3" s="107"/>
      <c r="D3" s="107"/>
      <c r="E3" s="108"/>
      <c r="F3" s="109" t="str">
        <f>+CONCATENATE(P2,SUM(G10,G24,G38),P3)</f>
        <v>PLAZO: 8 MESES</v>
      </c>
      <c r="G3" s="110"/>
      <c r="I3" s="4"/>
      <c r="K3" s="4"/>
      <c r="M3" s="4"/>
      <c r="N3" s="1" t="s">
        <v>2</v>
      </c>
      <c r="O3" s="5"/>
      <c r="P3" s="1" t="s">
        <v>2</v>
      </c>
    </row>
    <row r="4" spans="2:226" ht="11.25" customHeight="1" x14ac:dyDescent="0.3">
      <c r="B4" s="91"/>
      <c r="C4" s="91"/>
      <c r="D4" s="91"/>
      <c r="E4" s="91"/>
      <c r="F4" s="6"/>
      <c r="G4" s="6"/>
    </row>
    <row r="5" spans="2:226" s="7" customFormat="1" ht="11.25" customHeight="1" x14ac:dyDescent="0.3">
      <c r="B5" s="111" t="s">
        <v>3</v>
      </c>
      <c r="C5" s="111"/>
      <c r="D5" s="111"/>
      <c r="E5" s="111"/>
      <c r="F5" s="111"/>
      <c r="G5" s="111"/>
      <c r="H5" s="90"/>
      <c r="I5" s="1"/>
      <c r="J5" s="90"/>
      <c r="K5" s="1"/>
      <c r="L5" s="1"/>
      <c r="M5" s="1"/>
      <c r="N5" s="1"/>
      <c r="O5" s="2"/>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row>
    <row r="6" spans="2:226" s="7" customFormat="1" ht="14.25" customHeight="1" thickBot="1" x14ac:dyDescent="0.35">
      <c r="B6" s="8"/>
      <c r="C6" s="9"/>
      <c r="D6" s="9"/>
      <c r="E6" s="9"/>
      <c r="F6" s="9"/>
      <c r="G6" s="9"/>
      <c r="H6" s="90"/>
      <c r="I6" s="1"/>
      <c r="J6" s="90"/>
      <c r="K6" s="1"/>
      <c r="L6" s="1"/>
      <c r="M6" s="1"/>
      <c r="N6" s="1"/>
      <c r="O6" s="2"/>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row>
    <row r="7" spans="2:226" s="7" customFormat="1" ht="16.5" customHeight="1" x14ac:dyDescent="0.3">
      <c r="B7" s="129" t="s">
        <v>4</v>
      </c>
      <c r="C7" s="131" t="s">
        <v>5</v>
      </c>
      <c r="D7" s="132"/>
      <c r="E7" s="10" t="s">
        <v>6</v>
      </c>
      <c r="F7" s="11" t="s">
        <v>7</v>
      </c>
      <c r="G7" s="12" t="s">
        <v>8</v>
      </c>
      <c r="H7" s="90"/>
      <c r="I7" s="1"/>
      <c r="J7" s="90"/>
      <c r="K7" s="114" t="s">
        <v>9</v>
      </c>
      <c r="L7" s="115"/>
      <c r="M7" s="1"/>
      <c r="N7" s="1"/>
      <c r="O7" s="2"/>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row>
    <row r="8" spans="2:226" s="7" customFormat="1" ht="16.5" customHeight="1" x14ac:dyDescent="0.3">
      <c r="B8" s="130"/>
      <c r="C8" s="133"/>
      <c r="D8" s="134"/>
      <c r="E8" s="13" t="s">
        <v>10</v>
      </c>
      <c r="F8" s="14" t="s">
        <v>11</v>
      </c>
      <c r="G8" s="15" t="s">
        <v>12</v>
      </c>
      <c r="H8" s="90"/>
      <c r="I8" s="1"/>
      <c r="J8" s="90"/>
      <c r="K8" s="116"/>
      <c r="L8" s="117"/>
      <c r="M8" s="1"/>
      <c r="N8" s="1"/>
      <c r="O8" s="2"/>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row>
    <row r="9" spans="2:226" s="7" customFormat="1" ht="17.25" customHeight="1" thickBot="1" x14ac:dyDescent="0.35">
      <c r="B9" s="16" t="s">
        <v>13</v>
      </c>
      <c r="C9" s="135"/>
      <c r="D9" s="136"/>
      <c r="E9" s="17" t="s">
        <v>14</v>
      </c>
      <c r="F9" s="18" t="s">
        <v>15</v>
      </c>
      <c r="G9" s="19" t="s">
        <v>16</v>
      </c>
      <c r="H9" s="90"/>
      <c r="I9" s="1"/>
      <c r="J9" s="90"/>
      <c r="K9" s="20" t="s">
        <v>7</v>
      </c>
      <c r="L9" s="21" t="s">
        <v>8</v>
      </c>
      <c r="M9" s="1"/>
      <c r="N9" s="1"/>
      <c r="O9" s="2"/>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row>
    <row r="10" spans="2:226" s="7" customFormat="1" ht="18.75" customHeight="1" thickBot="1" x14ac:dyDescent="0.35">
      <c r="B10" s="118" t="s">
        <v>70</v>
      </c>
      <c r="C10" s="119"/>
      <c r="D10" s="119"/>
      <c r="E10" s="119"/>
      <c r="F10" s="119"/>
      <c r="G10" s="22">
        <v>0.5</v>
      </c>
      <c r="H10" s="90"/>
      <c r="I10" s="1"/>
      <c r="J10" s="90"/>
      <c r="K10" s="20" t="s">
        <v>11</v>
      </c>
      <c r="L10" s="23" t="s">
        <v>17</v>
      </c>
      <c r="M10" s="1"/>
      <c r="N10" s="1"/>
      <c r="O10" s="2"/>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row>
    <row r="11" spans="2:226" s="7" customFormat="1" x14ac:dyDescent="0.3">
      <c r="B11" s="24"/>
      <c r="C11" s="112" t="s">
        <v>18</v>
      </c>
      <c r="D11" s="112"/>
      <c r="E11" s="112"/>
      <c r="F11" s="112"/>
      <c r="G11" s="113"/>
      <c r="H11" s="90"/>
      <c r="I11" s="1"/>
      <c r="J11" s="90"/>
      <c r="K11" s="25"/>
      <c r="L11" s="26"/>
      <c r="M11" s="1"/>
      <c r="N11" s="1"/>
      <c r="O11" s="2"/>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row>
    <row r="12" spans="2:226" s="7" customFormat="1" x14ac:dyDescent="0.3">
      <c r="B12" s="27"/>
      <c r="C12" s="28" t="s">
        <v>19</v>
      </c>
      <c r="D12" s="28"/>
      <c r="E12" s="29"/>
      <c r="F12" s="29"/>
      <c r="G12" s="30"/>
      <c r="H12" s="90"/>
      <c r="I12" s="1"/>
      <c r="J12" s="90"/>
      <c r="K12" s="25"/>
      <c r="L12" s="26"/>
      <c r="M12" s="1"/>
      <c r="N12" s="1"/>
      <c r="O12" s="2"/>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row>
    <row r="13" spans="2:226" s="7" customFormat="1" x14ac:dyDescent="0.3">
      <c r="B13" s="31">
        <v>1</v>
      </c>
      <c r="C13" s="92" t="s">
        <v>20</v>
      </c>
      <c r="D13" s="32"/>
      <c r="E13" s="94"/>
      <c r="F13" s="33">
        <v>0.5</v>
      </c>
      <c r="G13" s="96">
        <f t="shared" ref="G13:G20" si="0">+ROUND(B13*E13*F13*$G$10,0)</f>
        <v>0</v>
      </c>
      <c r="H13" s="90"/>
      <c r="I13" s="1"/>
      <c r="J13" s="90"/>
      <c r="K13" s="35">
        <v>0</v>
      </c>
      <c r="L13" s="34">
        <f>+ROUND(B13*E13*K13*$G$10,0)</f>
        <v>0</v>
      </c>
      <c r="M13" s="1"/>
      <c r="N13" s="1"/>
      <c r="O13" s="2"/>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row>
    <row r="14" spans="2:226" s="7" customFormat="1" x14ac:dyDescent="0.3">
      <c r="B14" s="31">
        <v>1</v>
      </c>
      <c r="C14" s="92" t="s">
        <v>21</v>
      </c>
      <c r="D14" s="32"/>
      <c r="E14" s="95"/>
      <c r="F14" s="33">
        <v>0.3</v>
      </c>
      <c r="G14" s="96">
        <f t="shared" si="0"/>
        <v>0</v>
      </c>
      <c r="H14" s="90"/>
      <c r="I14" s="1"/>
      <c r="J14" s="90"/>
      <c r="K14" s="35"/>
      <c r="L14" s="26"/>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row>
    <row r="15" spans="2:226" s="7" customFormat="1" x14ac:dyDescent="0.3">
      <c r="B15" s="31">
        <v>1</v>
      </c>
      <c r="C15" s="92" t="s">
        <v>22</v>
      </c>
      <c r="D15" s="32"/>
      <c r="E15" s="95"/>
      <c r="F15" s="33">
        <v>0.3</v>
      </c>
      <c r="G15" s="96">
        <f t="shared" si="0"/>
        <v>0</v>
      </c>
      <c r="H15" s="90"/>
      <c r="I15" s="1"/>
      <c r="J15" s="90"/>
      <c r="K15" s="35"/>
      <c r="L15" s="26"/>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row>
    <row r="16" spans="2:226" s="7" customFormat="1" x14ac:dyDescent="0.3">
      <c r="B16" s="31">
        <v>1</v>
      </c>
      <c r="C16" s="92" t="s">
        <v>23</v>
      </c>
      <c r="D16" s="32"/>
      <c r="E16" s="95"/>
      <c r="F16" s="33">
        <v>0.5</v>
      </c>
      <c r="G16" s="96">
        <f t="shared" si="0"/>
        <v>0</v>
      </c>
      <c r="H16" s="90"/>
      <c r="I16" s="1"/>
      <c r="J16" s="90"/>
      <c r="K16" s="35"/>
      <c r="L16" s="26"/>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row>
    <row r="17" spans="2:226" s="7" customFormat="1" x14ac:dyDescent="0.3">
      <c r="B17" s="36">
        <v>1</v>
      </c>
      <c r="C17" s="92" t="s">
        <v>24</v>
      </c>
      <c r="D17" s="32"/>
      <c r="E17" s="95"/>
      <c r="F17" s="33">
        <v>0.25</v>
      </c>
      <c r="G17" s="96">
        <f t="shared" si="0"/>
        <v>0</v>
      </c>
      <c r="H17" s="90"/>
      <c r="I17" s="1"/>
      <c r="J17" s="90"/>
      <c r="K17" s="35">
        <v>0.8</v>
      </c>
      <c r="L17" s="34">
        <f>+ROUND(B17*E17*K17*$G$10,0)</f>
        <v>0</v>
      </c>
      <c r="M17" s="1"/>
      <c r="N17" s="1"/>
      <c r="O17" s="2"/>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row>
    <row r="18" spans="2:226" s="7" customFormat="1" x14ac:dyDescent="0.3">
      <c r="B18" s="36">
        <v>1</v>
      </c>
      <c r="C18" s="92" t="s">
        <v>25</v>
      </c>
      <c r="D18" s="32"/>
      <c r="E18" s="95"/>
      <c r="F18" s="33">
        <v>0.25</v>
      </c>
      <c r="G18" s="96">
        <f t="shared" si="0"/>
        <v>0</v>
      </c>
      <c r="H18" s="90"/>
      <c r="I18" s="1"/>
      <c r="J18" s="90"/>
      <c r="K18" s="35">
        <v>0.8</v>
      </c>
      <c r="L18" s="34">
        <f>+ROUND(B18*E18*K18*$G$10,0)</f>
        <v>0</v>
      </c>
      <c r="M18" s="1"/>
      <c r="N18" s="1"/>
      <c r="O18" s="2"/>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row>
    <row r="19" spans="2:226" s="7" customFormat="1" x14ac:dyDescent="0.3">
      <c r="B19" s="36">
        <v>1</v>
      </c>
      <c r="C19" s="92" t="s">
        <v>26</v>
      </c>
      <c r="D19" s="32"/>
      <c r="E19" s="95"/>
      <c r="F19" s="33">
        <v>0.25</v>
      </c>
      <c r="G19" s="96">
        <f t="shared" si="0"/>
        <v>0</v>
      </c>
      <c r="H19" s="90"/>
      <c r="I19" s="1"/>
      <c r="J19" s="90"/>
      <c r="K19" s="35">
        <v>0</v>
      </c>
      <c r="L19" s="34">
        <f>+ROUND(B19*E19*K19*$G$10,0)</f>
        <v>0</v>
      </c>
      <c r="M19" s="1"/>
      <c r="N19" s="1"/>
      <c r="O19" s="2"/>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row>
    <row r="20" spans="2:226" s="7" customFormat="1" x14ac:dyDescent="0.3">
      <c r="B20" s="36">
        <v>1</v>
      </c>
      <c r="C20" s="92" t="s">
        <v>27</v>
      </c>
      <c r="D20" s="32"/>
      <c r="E20" s="95"/>
      <c r="F20" s="33">
        <v>0.5</v>
      </c>
      <c r="G20" s="96">
        <f t="shared" si="0"/>
        <v>0</v>
      </c>
      <c r="H20" s="90"/>
      <c r="I20" s="1"/>
      <c r="J20" s="90"/>
      <c r="K20" s="35">
        <v>0.85</v>
      </c>
      <c r="L20" s="34">
        <f>+ROUND(B20*E20*K20*$G$10,0)</f>
        <v>0</v>
      </c>
      <c r="M20" s="1"/>
      <c r="N20" s="1"/>
      <c r="O20" s="2"/>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row>
    <row r="21" spans="2:226" s="7" customFormat="1" x14ac:dyDescent="0.3">
      <c r="B21" s="37"/>
      <c r="C21" s="120" t="s">
        <v>28</v>
      </c>
      <c r="D21" s="121"/>
      <c r="E21" s="121"/>
      <c r="F21" s="122"/>
      <c r="G21" s="97">
        <f>SUM(G12:G20)</f>
        <v>0</v>
      </c>
      <c r="H21" s="90"/>
      <c r="I21" s="1"/>
      <c r="J21" s="90"/>
      <c r="K21" s="38"/>
      <c r="L21" s="39">
        <f>SUM(L12:L20)</f>
        <v>0</v>
      </c>
      <c r="M21" s="40"/>
      <c r="N21" s="1"/>
      <c r="O21" s="2"/>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row>
    <row r="22" spans="2:226" s="7" customFormat="1" x14ac:dyDescent="0.3">
      <c r="B22" s="41"/>
      <c r="C22" s="123" t="s">
        <v>29</v>
      </c>
      <c r="D22" s="124"/>
      <c r="E22" s="124"/>
      <c r="F22" s="125"/>
      <c r="G22" s="42"/>
      <c r="H22" s="90"/>
      <c r="I22" s="43"/>
      <c r="J22" s="90"/>
      <c r="K22" s="57"/>
      <c r="L22" s="58">
        <f>G22</f>
        <v>0</v>
      </c>
      <c r="M22" s="40"/>
      <c r="N22" s="1"/>
      <c r="O22" s="44"/>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row>
    <row r="23" spans="2:226" s="7" customFormat="1" ht="17.25" thickBot="1" x14ac:dyDescent="0.35">
      <c r="B23" s="45"/>
      <c r="C23" s="126" t="s">
        <v>30</v>
      </c>
      <c r="D23" s="127"/>
      <c r="E23" s="127"/>
      <c r="F23" s="128"/>
      <c r="G23" s="98">
        <f>ROUND(+G21*(G22),0)</f>
        <v>0</v>
      </c>
      <c r="H23" s="90"/>
      <c r="I23" s="40"/>
      <c r="J23" s="90"/>
      <c r="K23" s="46"/>
      <c r="L23" s="47">
        <f t="shared" ref="L23" si="1">ROUND(+L21*(L22),0)</f>
        <v>0</v>
      </c>
      <c r="M23" s="40"/>
      <c r="N23" s="1"/>
      <c r="O23" s="48"/>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row>
    <row r="24" spans="2:226" s="7" customFormat="1" ht="15.75" customHeight="1" thickBot="1" x14ac:dyDescent="0.35">
      <c r="B24" s="118" t="s">
        <v>71</v>
      </c>
      <c r="C24" s="119"/>
      <c r="D24" s="119"/>
      <c r="E24" s="119"/>
      <c r="F24" s="119"/>
      <c r="G24" s="22">
        <v>6</v>
      </c>
      <c r="H24" s="90"/>
      <c r="I24" s="40"/>
      <c r="J24" s="90"/>
      <c r="K24" s="35"/>
      <c r="L24" s="26"/>
      <c r="M24" s="40"/>
      <c r="N24" s="1"/>
      <c r="O24" s="48"/>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row>
    <row r="25" spans="2:226" s="7" customFormat="1" x14ac:dyDescent="0.3">
      <c r="B25" s="24"/>
      <c r="C25" s="49" t="s">
        <v>18</v>
      </c>
      <c r="D25" s="49"/>
      <c r="E25" s="49"/>
      <c r="F25" s="49"/>
      <c r="G25" s="50"/>
      <c r="H25" s="90"/>
      <c r="I25" s="40"/>
      <c r="J25" s="90"/>
      <c r="K25" s="35"/>
      <c r="L25" s="26"/>
      <c r="M25" s="40"/>
      <c r="N25" s="1"/>
      <c r="O25" s="48"/>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row>
    <row r="26" spans="2:226" s="7" customFormat="1" x14ac:dyDescent="0.3">
      <c r="B26" s="27"/>
      <c r="C26" s="29" t="s">
        <v>31</v>
      </c>
      <c r="D26" s="29"/>
      <c r="E26" s="29"/>
      <c r="F26" s="29"/>
      <c r="G26" s="51"/>
      <c r="H26" s="90"/>
      <c r="I26" s="40"/>
      <c r="J26" s="90"/>
      <c r="K26" s="35"/>
      <c r="L26" s="26"/>
      <c r="M26" s="40"/>
      <c r="N26" s="1"/>
      <c r="O26" s="48"/>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row>
    <row r="27" spans="2:226" s="7" customFormat="1" x14ac:dyDescent="0.3">
      <c r="B27" s="36">
        <v>1</v>
      </c>
      <c r="C27" s="92" t="str">
        <f>+C13</f>
        <v>Director de Interventoria (Especialista Vias/Geotecnia)</v>
      </c>
      <c r="D27" s="32"/>
      <c r="E27" s="95"/>
      <c r="F27" s="52">
        <v>0.2</v>
      </c>
      <c r="G27" s="96">
        <f t="shared" ref="G27:G34" si="2">+ROUND(B27*E27*F27*$G$24,0)</f>
        <v>0</v>
      </c>
      <c r="H27" s="90"/>
      <c r="I27" s="40"/>
      <c r="J27" s="90"/>
      <c r="K27" s="35">
        <v>0</v>
      </c>
      <c r="L27" s="34">
        <f>+ROUND(B27*E27*K27*$G$24,0)</f>
        <v>0</v>
      </c>
      <c r="M27" s="40"/>
      <c r="N27" s="53">
        <f t="shared" ref="N27:N34" si="3">+G27*$G$36</f>
        <v>0</v>
      </c>
      <c r="O27" s="48"/>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row>
    <row r="28" spans="2:226" s="7" customFormat="1" x14ac:dyDescent="0.3">
      <c r="B28" s="36">
        <v>1</v>
      </c>
      <c r="C28" s="92" t="str">
        <f t="shared" ref="C28:C34" si="4">+C14</f>
        <v>Profesional Ambiental</v>
      </c>
      <c r="D28" s="32"/>
      <c r="E28" s="95"/>
      <c r="F28" s="52">
        <v>1</v>
      </c>
      <c r="G28" s="96">
        <f t="shared" si="2"/>
        <v>0</v>
      </c>
      <c r="H28" s="90"/>
      <c r="I28" s="40"/>
      <c r="J28" s="90"/>
      <c r="K28" s="35"/>
      <c r="L28" s="34"/>
      <c r="M28" s="40"/>
      <c r="N28" s="53">
        <f t="shared" si="3"/>
        <v>0</v>
      </c>
      <c r="O28" s="48"/>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row>
    <row r="29" spans="2:226" s="7" customFormat="1" x14ac:dyDescent="0.3">
      <c r="B29" s="36">
        <v>1</v>
      </c>
      <c r="C29" s="92" t="str">
        <f t="shared" si="4"/>
        <v>Profesional Social</v>
      </c>
      <c r="D29" s="32"/>
      <c r="E29" s="95"/>
      <c r="F29" s="52">
        <v>1</v>
      </c>
      <c r="G29" s="96">
        <f t="shared" si="2"/>
        <v>0</v>
      </c>
      <c r="H29" s="90"/>
      <c r="I29" s="40"/>
      <c r="J29" s="90"/>
      <c r="K29" s="35"/>
      <c r="L29" s="34"/>
      <c r="M29" s="40"/>
      <c r="N29" s="53">
        <f t="shared" si="3"/>
        <v>0</v>
      </c>
      <c r="O29" s="48"/>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row>
    <row r="30" spans="2:226" s="7" customFormat="1" x14ac:dyDescent="0.3">
      <c r="B30" s="36">
        <v>1</v>
      </c>
      <c r="C30" s="92" t="str">
        <f t="shared" si="4"/>
        <v>Profesional Civil (Residente de Interventoria)</v>
      </c>
      <c r="D30" s="32"/>
      <c r="E30" s="95"/>
      <c r="F30" s="52">
        <v>1</v>
      </c>
      <c r="G30" s="96">
        <f t="shared" si="2"/>
        <v>0</v>
      </c>
      <c r="H30" s="90"/>
      <c r="I30" s="40"/>
      <c r="J30" s="90"/>
      <c r="K30" s="35"/>
      <c r="L30" s="34"/>
      <c r="M30" s="40"/>
      <c r="N30" s="53">
        <f t="shared" si="3"/>
        <v>0</v>
      </c>
      <c r="O30" s="48"/>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row>
    <row r="31" spans="2:226" s="7" customFormat="1" x14ac:dyDescent="0.3">
      <c r="B31" s="36">
        <v>1</v>
      </c>
      <c r="C31" s="92" t="str">
        <f t="shared" si="4"/>
        <v>Profesional HSE</v>
      </c>
      <c r="D31" s="32"/>
      <c r="E31" s="95"/>
      <c r="F31" s="52">
        <v>1</v>
      </c>
      <c r="G31" s="96">
        <f t="shared" si="2"/>
        <v>0</v>
      </c>
      <c r="H31" s="90"/>
      <c r="I31" s="40"/>
      <c r="J31" s="90"/>
      <c r="K31" s="35">
        <v>0.8</v>
      </c>
      <c r="L31" s="34">
        <f>+ROUND(B31*E31*K31*$G$24,0)</f>
        <v>0</v>
      </c>
      <c r="M31" s="40"/>
      <c r="N31" s="53">
        <f t="shared" si="3"/>
        <v>0</v>
      </c>
      <c r="O31" s="48"/>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row>
    <row r="32" spans="2:226" s="7" customFormat="1" x14ac:dyDescent="0.3">
      <c r="B32" s="36">
        <v>1</v>
      </c>
      <c r="C32" s="92" t="str">
        <f t="shared" si="4"/>
        <v>Topografo</v>
      </c>
      <c r="D32" s="32"/>
      <c r="E32" s="95"/>
      <c r="F32" s="52">
        <v>0.5</v>
      </c>
      <c r="G32" s="96">
        <f t="shared" si="2"/>
        <v>0</v>
      </c>
      <c r="H32" s="90"/>
      <c r="I32" s="40"/>
      <c r="J32" s="90"/>
      <c r="K32" s="35">
        <v>0.8</v>
      </c>
      <c r="L32" s="34">
        <f>+ROUND(B32*E32*K32*$G$24,0)</f>
        <v>0</v>
      </c>
      <c r="M32" s="40"/>
      <c r="N32" s="53">
        <f t="shared" si="3"/>
        <v>0</v>
      </c>
      <c r="O32" s="48"/>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row>
    <row r="33" spans="2:226" s="7" customFormat="1" x14ac:dyDescent="0.3">
      <c r="B33" s="36">
        <v>1</v>
      </c>
      <c r="C33" s="92" t="str">
        <f t="shared" si="4"/>
        <v>Cadenero</v>
      </c>
      <c r="D33" s="32"/>
      <c r="E33" s="95"/>
      <c r="F33" s="52">
        <v>0.5</v>
      </c>
      <c r="G33" s="96">
        <f t="shared" si="2"/>
        <v>0</v>
      </c>
      <c r="H33" s="90"/>
      <c r="I33" s="40"/>
      <c r="J33" s="90"/>
      <c r="K33" s="35">
        <v>0</v>
      </c>
      <c r="L33" s="34">
        <f>+ROUND(B33*E33*K33*$G$24,0)</f>
        <v>0</v>
      </c>
      <c r="M33" s="40"/>
      <c r="N33" s="53">
        <f t="shared" si="3"/>
        <v>0</v>
      </c>
      <c r="O33" s="48"/>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row>
    <row r="34" spans="2:226" s="7" customFormat="1" x14ac:dyDescent="0.3">
      <c r="B34" s="36">
        <v>1</v>
      </c>
      <c r="C34" s="92" t="str">
        <f t="shared" si="4"/>
        <v>Profesional Control Documental</v>
      </c>
      <c r="D34" s="32"/>
      <c r="E34" s="95"/>
      <c r="F34" s="52">
        <v>0.5</v>
      </c>
      <c r="G34" s="96">
        <f t="shared" si="2"/>
        <v>0</v>
      </c>
      <c r="H34" s="90"/>
      <c r="I34" s="40"/>
      <c r="J34" s="90"/>
      <c r="K34" s="35">
        <v>0</v>
      </c>
      <c r="L34" s="34">
        <f>+ROUND(B34*E34*K34*$G$24,0)</f>
        <v>0</v>
      </c>
      <c r="M34" s="40"/>
      <c r="N34" s="53">
        <f t="shared" si="3"/>
        <v>0</v>
      </c>
      <c r="O34" s="48"/>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row>
    <row r="35" spans="2:226" s="7" customFormat="1" x14ac:dyDescent="0.3">
      <c r="B35" s="37"/>
      <c r="C35" s="120" t="s">
        <v>28</v>
      </c>
      <c r="D35" s="121"/>
      <c r="E35" s="121"/>
      <c r="F35" s="122"/>
      <c r="G35" s="97">
        <f>SUM(G27:G34)</f>
        <v>0</v>
      </c>
      <c r="H35" s="90"/>
      <c r="I35" s="40"/>
      <c r="J35" s="90"/>
      <c r="K35" s="38"/>
      <c r="L35" s="39" t="e">
        <f>SUM(#REF!)</f>
        <v>#REF!</v>
      </c>
      <c r="M35" s="40"/>
      <c r="N35" s="54"/>
      <c r="O35" s="48"/>
      <c r="P35" s="55"/>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row>
    <row r="36" spans="2:226" s="7" customFormat="1" x14ac:dyDescent="0.3">
      <c r="B36" s="41"/>
      <c r="C36" s="123" t="s">
        <v>29</v>
      </c>
      <c r="D36" s="124"/>
      <c r="E36" s="124"/>
      <c r="F36" s="125"/>
      <c r="G36" s="56">
        <f>+G22</f>
        <v>0</v>
      </c>
      <c r="H36" s="90"/>
      <c r="I36" s="43"/>
      <c r="J36" s="90"/>
      <c r="K36" s="57"/>
      <c r="L36" s="58">
        <f>G22</f>
        <v>0</v>
      </c>
      <c r="M36" s="40"/>
      <c r="N36" s="1"/>
      <c r="O36" s="44"/>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row>
    <row r="37" spans="2:226" s="7" customFormat="1" ht="17.25" thickBot="1" x14ac:dyDescent="0.35">
      <c r="B37" s="45"/>
      <c r="C37" s="126" t="s">
        <v>32</v>
      </c>
      <c r="D37" s="127"/>
      <c r="E37" s="127"/>
      <c r="F37" s="128"/>
      <c r="G37" s="98">
        <f>ROUND(+G35*(G36),0)</f>
        <v>0</v>
      </c>
      <c r="H37" s="90"/>
      <c r="I37" s="40"/>
      <c r="J37" s="90"/>
      <c r="K37" s="46"/>
      <c r="L37" s="47" t="e">
        <f t="shared" ref="L37" si="5">ROUND(+L35*(L36),0)</f>
        <v>#REF!</v>
      </c>
      <c r="M37" s="40"/>
      <c r="N37" s="1"/>
      <c r="O37" s="48"/>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row>
    <row r="38" spans="2:226" s="7" customFormat="1" ht="12" customHeight="1" thickBot="1" x14ac:dyDescent="0.35">
      <c r="B38" s="118" t="s">
        <v>33</v>
      </c>
      <c r="C38" s="119"/>
      <c r="D38" s="119"/>
      <c r="E38" s="119"/>
      <c r="F38" s="119"/>
      <c r="G38" s="22">
        <v>1.5</v>
      </c>
      <c r="H38" s="90"/>
      <c r="I38" s="40"/>
      <c r="J38" s="90"/>
      <c r="K38" s="35"/>
      <c r="L38" s="26"/>
      <c r="M38" s="40"/>
      <c r="N38" s="1"/>
      <c r="O38" s="48"/>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row>
    <row r="39" spans="2:226" s="7" customFormat="1" x14ac:dyDescent="0.3">
      <c r="B39" s="24"/>
      <c r="C39" s="112" t="s">
        <v>18</v>
      </c>
      <c r="D39" s="112"/>
      <c r="E39" s="112"/>
      <c r="F39" s="112"/>
      <c r="G39" s="113"/>
      <c r="H39" s="90"/>
      <c r="I39" s="40"/>
      <c r="J39" s="90"/>
      <c r="K39" s="35"/>
      <c r="L39" s="26"/>
      <c r="M39" s="40"/>
      <c r="N39" s="1"/>
      <c r="O39" s="48"/>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row>
    <row r="40" spans="2:226" s="7" customFormat="1" x14ac:dyDescent="0.3">
      <c r="B40" s="27"/>
      <c r="C40" s="29" t="s">
        <v>19</v>
      </c>
      <c r="D40" s="29"/>
      <c r="E40" s="29"/>
      <c r="F40" s="29"/>
      <c r="G40" s="30"/>
      <c r="H40" s="90"/>
      <c r="I40" s="40"/>
      <c r="J40" s="90"/>
      <c r="K40" s="35"/>
      <c r="L40" s="26"/>
      <c r="M40" s="43"/>
      <c r="N40" s="1"/>
      <c r="O40" s="48"/>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row>
    <row r="41" spans="2:226" s="7" customFormat="1" x14ac:dyDescent="0.3">
      <c r="B41" s="36">
        <v>1</v>
      </c>
      <c r="C41" s="92" t="str">
        <f>+C27</f>
        <v>Director de Interventoria (Especialista Vias/Geotecnia)</v>
      </c>
      <c r="D41" s="32"/>
      <c r="E41" s="95"/>
      <c r="F41" s="33">
        <v>0.5</v>
      </c>
      <c r="G41" s="96">
        <f>+ROUND(B41*E41*F41*$G$38,0)</f>
        <v>0</v>
      </c>
      <c r="H41" s="90"/>
      <c r="I41" s="40"/>
      <c r="J41" s="90"/>
      <c r="K41" s="35">
        <v>0</v>
      </c>
      <c r="L41" s="34">
        <f>+ROUND(B41*E41*K41*$G$38,0)</f>
        <v>0</v>
      </c>
      <c r="M41" s="40"/>
      <c r="N41" s="1"/>
      <c r="O41" s="48"/>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row>
    <row r="42" spans="2:226" s="7" customFormat="1" x14ac:dyDescent="0.3">
      <c r="B42" s="36">
        <v>1</v>
      </c>
      <c r="C42" s="92" t="str">
        <f t="shared" ref="C42:C48" si="6">+C28</f>
        <v>Profesional Ambiental</v>
      </c>
      <c r="D42" s="32"/>
      <c r="E42" s="95"/>
      <c r="F42" s="33">
        <v>0.3</v>
      </c>
      <c r="G42" s="96">
        <f t="shared" ref="G42:G44" si="7">+ROUND(B42*E42*F42*$G$38,0)</f>
        <v>0</v>
      </c>
      <c r="H42" s="90"/>
      <c r="I42" s="40"/>
      <c r="J42" s="90"/>
      <c r="K42" s="35"/>
      <c r="L42" s="34"/>
      <c r="M42" s="40"/>
      <c r="N42" s="1"/>
      <c r="O42" s="48"/>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row>
    <row r="43" spans="2:226" s="7" customFormat="1" x14ac:dyDescent="0.3">
      <c r="B43" s="36">
        <v>1</v>
      </c>
      <c r="C43" s="92" t="str">
        <f t="shared" si="6"/>
        <v>Profesional Social</v>
      </c>
      <c r="D43" s="32"/>
      <c r="E43" s="95"/>
      <c r="F43" s="33">
        <v>0.3</v>
      </c>
      <c r="G43" s="96">
        <f t="shared" si="7"/>
        <v>0</v>
      </c>
      <c r="H43" s="90"/>
      <c r="I43" s="40"/>
      <c r="J43" s="90"/>
      <c r="K43" s="35"/>
      <c r="L43" s="34"/>
      <c r="M43" s="40"/>
      <c r="N43" s="1"/>
      <c r="O43" s="48"/>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row>
    <row r="44" spans="2:226" s="7" customFormat="1" x14ac:dyDescent="0.3">
      <c r="B44" s="36">
        <v>1</v>
      </c>
      <c r="C44" s="92" t="str">
        <f t="shared" si="6"/>
        <v>Profesional Civil (Residente de Interventoria)</v>
      </c>
      <c r="D44" s="32"/>
      <c r="E44" s="95"/>
      <c r="F44" s="33">
        <v>0.5</v>
      </c>
      <c r="G44" s="96">
        <f t="shared" si="7"/>
        <v>0</v>
      </c>
      <c r="H44" s="90"/>
      <c r="I44" s="40"/>
      <c r="J44" s="90"/>
      <c r="K44" s="35"/>
      <c r="L44" s="34"/>
      <c r="M44" s="40"/>
      <c r="N44" s="1"/>
      <c r="O44" s="48"/>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row>
    <row r="45" spans="2:226" s="7" customFormat="1" x14ac:dyDescent="0.3">
      <c r="B45" s="36">
        <v>1</v>
      </c>
      <c r="C45" s="92" t="str">
        <f t="shared" si="6"/>
        <v>Profesional HSE</v>
      </c>
      <c r="D45" s="32"/>
      <c r="E45" s="95"/>
      <c r="F45" s="33">
        <v>0.25</v>
      </c>
      <c r="G45" s="96">
        <f>+ROUND(B45*E45*F45*$G$38,0)</f>
        <v>0</v>
      </c>
      <c r="H45" s="90"/>
      <c r="I45" s="40"/>
      <c r="J45" s="90"/>
      <c r="K45" s="35">
        <v>0.8</v>
      </c>
      <c r="L45" s="34">
        <f>+ROUND(B45*E45*K45*$G$38,0)</f>
        <v>0</v>
      </c>
      <c r="M45" s="40"/>
      <c r="N45" s="1"/>
      <c r="O45" s="48"/>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row>
    <row r="46" spans="2:226" s="7" customFormat="1" x14ac:dyDescent="0.3">
      <c r="B46" s="36">
        <v>1</v>
      </c>
      <c r="C46" s="92" t="str">
        <f t="shared" si="6"/>
        <v>Topografo</v>
      </c>
      <c r="D46" s="32"/>
      <c r="E46" s="95"/>
      <c r="F46" s="33">
        <v>0.25</v>
      </c>
      <c r="G46" s="96">
        <f>+ROUND(B46*E46*F46*$G$38,0)</f>
        <v>0</v>
      </c>
      <c r="H46" s="90"/>
      <c r="I46" s="40"/>
      <c r="J46" s="90"/>
      <c r="K46" s="35">
        <v>0.8</v>
      </c>
      <c r="L46" s="34">
        <f>+ROUND(B46*E46*K46*$G$38,0)</f>
        <v>0</v>
      </c>
      <c r="M46" s="40"/>
      <c r="N46" s="1"/>
      <c r="O46" s="48"/>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row>
    <row r="47" spans="2:226" s="7" customFormat="1" x14ac:dyDescent="0.3">
      <c r="B47" s="36">
        <v>1</v>
      </c>
      <c r="C47" s="92" t="str">
        <f t="shared" si="6"/>
        <v>Cadenero</v>
      </c>
      <c r="D47" s="32"/>
      <c r="E47" s="95"/>
      <c r="F47" s="33">
        <v>0.25</v>
      </c>
      <c r="G47" s="96">
        <f>+ROUND(B47*E47*F47*$G$38,0)</f>
        <v>0</v>
      </c>
      <c r="H47" s="90"/>
      <c r="I47" s="40"/>
      <c r="J47" s="90"/>
      <c r="K47" s="35">
        <v>0</v>
      </c>
      <c r="L47" s="34">
        <f>+ROUND(B47*E47*K47*$G$38,0)</f>
        <v>0</v>
      </c>
      <c r="M47" s="1"/>
      <c r="N47" s="1"/>
      <c r="O47" s="48"/>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row>
    <row r="48" spans="2:226" s="7" customFormat="1" x14ac:dyDescent="0.3">
      <c r="B48" s="36">
        <v>1</v>
      </c>
      <c r="C48" s="92" t="str">
        <f t="shared" si="6"/>
        <v>Profesional Control Documental</v>
      </c>
      <c r="D48" s="32"/>
      <c r="E48" s="95"/>
      <c r="F48" s="33">
        <v>0.5</v>
      </c>
      <c r="G48" s="96">
        <f>+ROUND(B48*E48*F48*$G$38,0)</f>
        <v>0</v>
      </c>
      <c r="H48" s="90"/>
      <c r="I48" s="40"/>
      <c r="J48" s="90"/>
      <c r="K48" s="35">
        <v>0</v>
      </c>
      <c r="L48" s="34">
        <f>+ROUND(B48*E48*K48*$G$38,0)</f>
        <v>0</v>
      </c>
      <c r="M48" s="1"/>
      <c r="N48" s="1"/>
      <c r="O48" s="48"/>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row>
    <row r="49" spans="2:226" s="7" customFormat="1" x14ac:dyDescent="0.3">
      <c r="B49" s="37"/>
      <c r="C49" s="120" t="s">
        <v>28</v>
      </c>
      <c r="D49" s="121"/>
      <c r="E49" s="121"/>
      <c r="F49" s="122"/>
      <c r="G49" s="97">
        <f>SUM(G41:G48)</f>
        <v>0</v>
      </c>
      <c r="H49" s="90"/>
      <c r="I49" s="40"/>
      <c r="J49" s="90"/>
      <c r="K49" s="38"/>
      <c r="L49" s="39">
        <f>SUM(L40:L48)</f>
        <v>0</v>
      </c>
      <c r="M49" s="53"/>
      <c r="N49" s="1"/>
      <c r="O49" s="48"/>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row>
    <row r="50" spans="2:226" s="7" customFormat="1" x14ac:dyDescent="0.3">
      <c r="B50" s="41"/>
      <c r="C50" s="123" t="s">
        <v>29</v>
      </c>
      <c r="D50" s="124"/>
      <c r="E50" s="124"/>
      <c r="F50" s="125"/>
      <c r="G50" s="56">
        <f>+G36</f>
        <v>0</v>
      </c>
      <c r="H50" s="90"/>
      <c r="I50" s="43"/>
      <c r="J50" s="90"/>
      <c r="K50" s="57"/>
      <c r="L50" s="58">
        <f>G22</f>
        <v>0</v>
      </c>
      <c r="M50" s="1"/>
      <c r="N50" s="1"/>
      <c r="O50" s="44"/>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row>
    <row r="51" spans="2:226" s="7" customFormat="1" ht="17.25" thickBot="1" x14ac:dyDescent="0.35">
      <c r="B51" s="45"/>
      <c r="C51" s="126" t="s">
        <v>34</v>
      </c>
      <c r="D51" s="127"/>
      <c r="E51" s="127"/>
      <c r="F51" s="128"/>
      <c r="G51" s="98">
        <f>ROUND(+G49*(G50),0)</f>
        <v>0</v>
      </c>
      <c r="H51" s="90"/>
      <c r="I51" s="40"/>
      <c r="J51" s="90"/>
      <c r="K51" s="46"/>
      <c r="L51" s="47">
        <f t="shared" ref="L51" si="8">ROUND(+L49*(L50),0)</f>
        <v>0</v>
      </c>
      <c r="M51" s="1"/>
      <c r="N51" s="1"/>
      <c r="O51" s="48"/>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row>
    <row r="52" spans="2:226" s="7" customFormat="1" x14ac:dyDescent="0.3">
      <c r="B52" s="137" t="s">
        <v>65</v>
      </c>
      <c r="C52" s="138"/>
      <c r="D52" s="138"/>
      <c r="E52" s="138"/>
      <c r="F52" s="139"/>
      <c r="G52" s="143">
        <f>+G51+G37+G23</f>
        <v>0</v>
      </c>
      <c r="H52" s="90"/>
      <c r="I52" s="40"/>
      <c r="J52" s="90"/>
      <c r="K52" s="158"/>
      <c r="L52" s="148" t="e">
        <f>+L51+L37+L23</f>
        <v>#REF!</v>
      </c>
      <c r="M52" s="1"/>
      <c r="N52" s="1"/>
      <c r="O52" s="48"/>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row>
    <row r="53" spans="2:226" s="7" customFormat="1" ht="16.5" customHeight="1" thickBot="1" x14ac:dyDescent="0.35">
      <c r="B53" s="140"/>
      <c r="C53" s="141"/>
      <c r="D53" s="141"/>
      <c r="E53" s="141"/>
      <c r="F53" s="142"/>
      <c r="G53" s="144"/>
      <c r="H53" s="90"/>
      <c r="I53" s="40"/>
      <c r="J53" s="90"/>
      <c r="K53" s="158"/>
      <c r="L53" s="148"/>
      <c r="M53" s="1"/>
      <c r="N53" s="1"/>
      <c r="O53" s="48"/>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row>
    <row r="54" spans="2:226" s="7" customFormat="1" x14ac:dyDescent="0.3">
      <c r="B54" s="149" t="s">
        <v>4</v>
      </c>
      <c r="C54" s="151" t="s">
        <v>35</v>
      </c>
      <c r="D54" s="153" t="s">
        <v>36</v>
      </c>
      <c r="E54" s="59" t="s">
        <v>37</v>
      </c>
      <c r="F54" s="155" t="s">
        <v>38</v>
      </c>
      <c r="G54" s="60" t="s">
        <v>8</v>
      </c>
      <c r="H54" s="90"/>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row>
    <row r="55" spans="2:226" s="7" customFormat="1" x14ac:dyDescent="0.3">
      <c r="B55" s="150"/>
      <c r="C55" s="151"/>
      <c r="D55" s="153"/>
      <c r="E55" s="14" t="s">
        <v>39</v>
      </c>
      <c r="F55" s="156"/>
      <c r="G55" s="15" t="s">
        <v>12</v>
      </c>
      <c r="H55" s="90"/>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row>
    <row r="56" spans="2:226" s="7" customFormat="1" ht="17.25" thickBot="1" x14ac:dyDescent="0.35">
      <c r="B56" s="61" t="s">
        <v>40</v>
      </c>
      <c r="C56" s="152"/>
      <c r="D56" s="154"/>
      <c r="E56" s="18" t="s">
        <v>41</v>
      </c>
      <c r="F56" s="18" t="s">
        <v>42</v>
      </c>
      <c r="G56" s="19" t="s">
        <v>43</v>
      </c>
      <c r="H56" s="90"/>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row>
    <row r="57" spans="2:226" s="7" customFormat="1" ht="21" customHeight="1" x14ac:dyDescent="0.3">
      <c r="B57" s="62"/>
      <c r="C57" s="63" t="s">
        <v>44</v>
      </c>
      <c r="D57" s="63"/>
      <c r="E57" s="63"/>
      <c r="F57" s="63"/>
      <c r="G57" s="64"/>
      <c r="H57" s="90"/>
      <c r="I57" s="93" t="s">
        <v>45</v>
      </c>
      <c r="J57" s="65" t="s">
        <v>46</v>
      </c>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row>
    <row r="58" spans="2:226" s="7" customFormat="1" ht="22.5" x14ac:dyDescent="0.3">
      <c r="B58" s="66">
        <v>1</v>
      </c>
      <c r="C58" s="67" t="s">
        <v>47</v>
      </c>
      <c r="D58" s="68" t="s">
        <v>48</v>
      </c>
      <c r="E58" s="69">
        <f>+G24</f>
        <v>6</v>
      </c>
      <c r="F58" s="99"/>
      <c r="G58" s="101">
        <f>ROUND(F58*E58*B58,0)</f>
        <v>0</v>
      </c>
      <c r="H58" s="90"/>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row>
    <row r="59" spans="2:226" s="7" customFormat="1" x14ac:dyDescent="0.3">
      <c r="B59" s="36">
        <v>1</v>
      </c>
      <c r="C59" s="67" t="s">
        <v>49</v>
      </c>
      <c r="D59" s="68" t="s">
        <v>48</v>
      </c>
      <c r="E59" s="69">
        <f>+E58</f>
        <v>6</v>
      </c>
      <c r="F59" s="99"/>
      <c r="G59" s="101">
        <f t="shared" ref="G59:G60" si="9">ROUND(F59*E59*B59,0)</f>
        <v>0</v>
      </c>
      <c r="H59" s="90"/>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row>
    <row r="60" spans="2:226" s="7" customFormat="1" ht="17.25" thickBot="1" x14ac:dyDescent="0.35">
      <c r="B60" s="70">
        <v>1</v>
      </c>
      <c r="C60" s="71" t="s">
        <v>50</v>
      </c>
      <c r="D60" s="72" t="s">
        <v>51</v>
      </c>
      <c r="E60" s="73">
        <v>1</v>
      </c>
      <c r="F60" s="100"/>
      <c r="G60" s="102">
        <f t="shared" si="9"/>
        <v>0</v>
      </c>
      <c r="H60" s="90"/>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row>
    <row r="61" spans="2:226" s="7" customFormat="1" x14ac:dyDescent="0.3">
      <c r="B61" s="74"/>
      <c r="C61" s="157" t="s">
        <v>66</v>
      </c>
      <c r="D61" s="157"/>
      <c r="E61" s="157"/>
      <c r="F61" s="157"/>
      <c r="G61" s="103">
        <f>SUM(G57:G60)</f>
        <v>0</v>
      </c>
      <c r="H61" s="90"/>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row>
    <row r="62" spans="2:226" s="7" customFormat="1" x14ac:dyDescent="0.3">
      <c r="B62" s="75"/>
      <c r="C62" s="159" t="s">
        <v>67</v>
      </c>
      <c r="D62" s="159"/>
      <c r="E62" s="159"/>
      <c r="F62" s="159"/>
      <c r="G62" s="104">
        <f>+G52+G61</f>
        <v>0</v>
      </c>
      <c r="H62" s="90"/>
      <c r="I62" s="90"/>
      <c r="J62" s="90"/>
      <c r="K62" s="77"/>
      <c r="L62" s="76" t="e">
        <f>+#REF!+L52</f>
        <v>#REF!</v>
      </c>
      <c r="M62" s="1"/>
      <c r="N62" s="90"/>
      <c r="O62" s="2"/>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row>
    <row r="63" spans="2:226" s="7" customFormat="1" x14ac:dyDescent="0.3">
      <c r="B63" s="75"/>
      <c r="C63" s="159" t="s">
        <v>68</v>
      </c>
      <c r="D63" s="159"/>
      <c r="E63" s="159"/>
      <c r="F63" s="159"/>
      <c r="G63" s="104">
        <f>+ROUND(G62*0.19,0)</f>
        <v>0</v>
      </c>
      <c r="H63" s="90"/>
      <c r="I63" s="90"/>
      <c r="J63" s="90"/>
      <c r="K63" s="77"/>
      <c r="L63" s="76" t="e">
        <f t="shared" ref="L63" si="10">+ROUND(L62*0.19,0)</f>
        <v>#REF!</v>
      </c>
      <c r="M63" s="1"/>
      <c r="N63" s="1"/>
      <c r="O63" s="78"/>
      <c r="P63" s="79">
        <f>+(135000)*1.025</f>
        <v>138375</v>
      </c>
      <c r="Q63" s="80" t="e">
        <f>+SUM(B13:B20)*G10+SUM(#REF!)*G24+SUM(B41:B48)*G38</f>
        <v>#REF!</v>
      </c>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row>
    <row r="64" spans="2:226" s="7" customFormat="1" ht="17.25" thickBot="1" x14ac:dyDescent="0.35">
      <c r="B64" s="81"/>
      <c r="C64" s="160" t="s">
        <v>69</v>
      </c>
      <c r="D64" s="160"/>
      <c r="E64" s="160"/>
      <c r="F64" s="160"/>
      <c r="G64" s="105">
        <f>+G63+G62</f>
        <v>0</v>
      </c>
      <c r="H64" s="90"/>
      <c r="I64" s="90">
        <v>445689322</v>
      </c>
      <c r="J64" s="90"/>
      <c r="K64" s="83"/>
      <c r="L64" s="82" t="e">
        <f t="shared" ref="L64" si="11">+L63+L62</f>
        <v>#REF!</v>
      </c>
      <c r="M64" s="1"/>
      <c r="N64" s="84">
        <v>370987239</v>
      </c>
      <c r="O64" s="85"/>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row>
    <row r="65" spans="2:226" s="7" customFormat="1" x14ac:dyDescent="0.3">
      <c r="B65" s="161" t="s">
        <v>52</v>
      </c>
      <c r="C65" s="162"/>
      <c r="D65" s="162"/>
      <c r="E65" s="162"/>
      <c r="F65" s="162"/>
      <c r="G65" s="163"/>
      <c r="H65" s="90"/>
      <c r="I65" s="1"/>
      <c r="J65" s="90"/>
      <c r="K65" s="1"/>
      <c r="L65" s="1"/>
      <c r="M65" s="1"/>
      <c r="O65" s="85"/>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row>
    <row r="66" spans="2:226" ht="36.75" customHeight="1" x14ac:dyDescent="0.3">
      <c r="B66" s="164" t="s">
        <v>53</v>
      </c>
      <c r="C66" s="165"/>
      <c r="D66" s="165"/>
      <c r="E66" s="165"/>
      <c r="F66" s="165"/>
      <c r="G66" s="166"/>
    </row>
    <row r="67" spans="2:226" s="7" customFormat="1" ht="21" customHeight="1" x14ac:dyDescent="0.3">
      <c r="B67" s="145" t="s">
        <v>54</v>
      </c>
      <c r="C67" s="146"/>
      <c r="D67" s="146"/>
      <c r="E67" s="146"/>
      <c r="F67" s="146"/>
      <c r="G67" s="147"/>
      <c r="H67" s="90"/>
      <c r="I67" s="86"/>
      <c r="J67" s="90"/>
      <c r="K67" s="1"/>
      <c r="L67" s="1"/>
      <c r="M67" s="1"/>
      <c r="N67" s="1"/>
      <c r="O67" s="2"/>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row>
    <row r="68" spans="2:226" s="7" customFormat="1" ht="21" customHeight="1" x14ac:dyDescent="0.3">
      <c r="B68" s="164" t="s">
        <v>55</v>
      </c>
      <c r="C68" s="165"/>
      <c r="D68" s="165"/>
      <c r="E68" s="165"/>
      <c r="F68" s="165"/>
      <c r="G68" s="166"/>
      <c r="H68" s="90"/>
      <c r="I68" s="53"/>
      <c r="J68" s="90"/>
      <c r="K68" s="1"/>
      <c r="L68" s="1"/>
      <c r="M68" s="1"/>
      <c r="N68" s="1"/>
      <c r="O68" s="2"/>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row>
    <row r="69" spans="2:226" s="7" customFormat="1" ht="26.25" customHeight="1" x14ac:dyDescent="0.3">
      <c r="B69" s="145" t="s">
        <v>56</v>
      </c>
      <c r="C69" s="146"/>
      <c r="D69" s="146"/>
      <c r="E69" s="146"/>
      <c r="F69" s="146"/>
      <c r="G69" s="147"/>
      <c r="H69" s="90"/>
      <c r="I69" s="53"/>
      <c r="J69" s="90"/>
      <c r="K69" s="1"/>
      <c r="L69" s="1"/>
      <c r="M69" s="1"/>
      <c r="N69" s="1"/>
      <c r="O69" s="2"/>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row>
    <row r="70" spans="2:226" s="7" customFormat="1" ht="24" customHeight="1" x14ac:dyDescent="0.3">
      <c r="B70" s="145" t="s">
        <v>57</v>
      </c>
      <c r="C70" s="146"/>
      <c r="D70" s="146"/>
      <c r="E70" s="146"/>
      <c r="F70" s="146"/>
      <c r="G70" s="147"/>
      <c r="H70" s="90"/>
      <c r="I70" s="53"/>
      <c r="J70" s="90"/>
      <c r="K70" s="1"/>
      <c r="L70" s="1"/>
      <c r="M70" s="1"/>
      <c r="N70" s="1"/>
      <c r="O70" s="2"/>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row>
    <row r="71" spans="2:226" s="7" customFormat="1" ht="24" customHeight="1" x14ac:dyDescent="0.3">
      <c r="B71" s="164" t="s">
        <v>58</v>
      </c>
      <c r="C71" s="165"/>
      <c r="D71" s="165"/>
      <c r="E71" s="165"/>
      <c r="F71" s="165"/>
      <c r="G71" s="166"/>
      <c r="H71" s="90"/>
      <c r="I71" s="53"/>
      <c r="J71" s="90"/>
      <c r="K71" s="1"/>
      <c r="L71" s="1"/>
      <c r="M71" s="1"/>
      <c r="N71" s="1"/>
      <c r="O71" s="2"/>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row>
    <row r="72" spans="2:226" s="87" customFormat="1" ht="21" customHeight="1" x14ac:dyDescent="0.3">
      <c r="B72" s="164" t="s">
        <v>59</v>
      </c>
      <c r="C72" s="165"/>
      <c r="D72" s="165"/>
      <c r="E72" s="165"/>
      <c r="F72" s="165"/>
      <c r="G72" s="166"/>
      <c r="H72" s="90"/>
      <c r="I72" s="1"/>
      <c r="J72" s="90"/>
      <c r="K72" s="1"/>
      <c r="L72" s="1"/>
      <c r="M72" s="1"/>
      <c r="N72" s="1"/>
      <c r="O72" s="2"/>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row>
    <row r="73" spans="2:226" s="87" customFormat="1" ht="45" customHeight="1" x14ac:dyDescent="0.3">
      <c r="B73" s="164" t="s">
        <v>60</v>
      </c>
      <c r="C73" s="165"/>
      <c r="D73" s="165"/>
      <c r="E73" s="165"/>
      <c r="F73" s="165"/>
      <c r="G73" s="166"/>
      <c r="H73" s="90"/>
      <c r="I73" s="1"/>
      <c r="J73" s="90"/>
      <c r="K73" s="1"/>
      <c r="L73" s="1"/>
      <c r="M73" s="1"/>
      <c r="N73" s="1"/>
      <c r="O73" s="2"/>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row>
    <row r="74" spans="2:226" s="87" customFormat="1" ht="21" customHeight="1" x14ac:dyDescent="0.3">
      <c r="B74" s="164" t="s">
        <v>61</v>
      </c>
      <c r="C74" s="165"/>
      <c r="D74" s="165"/>
      <c r="E74" s="165"/>
      <c r="F74" s="165"/>
      <c r="G74" s="166"/>
      <c r="H74" s="90"/>
      <c r="I74" s="1"/>
      <c r="J74" s="90"/>
      <c r="K74" s="1"/>
      <c r="L74" s="1"/>
      <c r="M74" s="1"/>
      <c r="N74" s="1"/>
      <c r="O74" s="2"/>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row>
    <row r="75" spans="2:226" ht="21" customHeight="1" x14ac:dyDescent="0.3">
      <c r="B75" s="164" t="s">
        <v>62</v>
      </c>
      <c r="C75" s="165"/>
      <c r="D75" s="165"/>
      <c r="E75" s="165"/>
      <c r="F75" s="165"/>
      <c r="G75" s="166"/>
    </row>
    <row r="76" spans="2:226" ht="21" customHeight="1" x14ac:dyDescent="0.3">
      <c r="B76" s="164" t="s">
        <v>63</v>
      </c>
      <c r="C76" s="165"/>
      <c r="D76" s="165"/>
      <c r="E76" s="165"/>
      <c r="F76" s="165"/>
      <c r="G76" s="166"/>
    </row>
    <row r="77" spans="2:226" ht="21" customHeight="1" thickBot="1" x14ac:dyDescent="0.35">
      <c r="B77" s="167" t="s">
        <v>64</v>
      </c>
      <c r="C77" s="168"/>
      <c r="D77" s="168"/>
      <c r="E77" s="168"/>
      <c r="F77" s="168"/>
      <c r="G77" s="169"/>
    </row>
  </sheetData>
  <sheetProtection algorithmName="SHA-512" hashValue="J02VCKI7v1xOsyzrJMhzlRN0cUC/2+WlLuRxxdwWfiZsqS9TnsMw5r8VODIdSl6MwDg+Y7OI67buNQvy+YhLlA==" saltValue="xJd0zNmLBTAPbupUY8RUVg==" spinCount="100000" sheet="1" objects="1" scenarios="1"/>
  <protectedRanges>
    <protectedRange algorithmName="SHA-512" hashValue="5FRjzaT2qtW3cJw/2GBhwl+sKcO6DvtiZS0H1cMHWD6dxtiUh/5vrGC35H9ELlkJCnvWJ4qU1al6UViGsCbreQ==" saltValue="aTXStziJ+xzLQmDcmK0LcA==" spinCount="100000" sqref="H68 K50:L50" name="ETAPA 3" securityDescriptor="O:WDG:WDD:(A;;CC;;;BU)"/>
    <protectedRange algorithmName="SHA-512" hashValue="OHjc/erdaQN536AqkMXeXgAEGFYRArf8le9gIhDVmt47NOSTWs17e9evc+sYv3EvnSMXXscupQzFsJuVPE1srA==" saltValue="hNg0aQYtCIo7UqKKsKkGXg==" spinCount="100000" sqref="H27:H30 K22:L22 K36:L36" name="ETAPA 1" securityDescriptor="O:WDG:WDD:(A;;CC;;;BU)"/>
  </protectedRanges>
  <mergeCells count="47">
    <mergeCell ref="B74:G74"/>
    <mergeCell ref="B75:G75"/>
    <mergeCell ref="B76:G76"/>
    <mergeCell ref="B77:G77"/>
    <mergeCell ref="B68:G68"/>
    <mergeCell ref="B69:G69"/>
    <mergeCell ref="B70:G70"/>
    <mergeCell ref="B71:G71"/>
    <mergeCell ref="B72:G72"/>
    <mergeCell ref="B73:G73"/>
    <mergeCell ref="B67:G67"/>
    <mergeCell ref="L52:L53"/>
    <mergeCell ref="B54:B55"/>
    <mergeCell ref="C54:C56"/>
    <mergeCell ref="D54:D56"/>
    <mergeCell ref="F54:F55"/>
    <mergeCell ref="C61:F61"/>
    <mergeCell ref="K52:K53"/>
    <mergeCell ref="C62:F62"/>
    <mergeCell ref="C63:F63"/>
    <mergeCell ref="C64:F64"/>
    <mergeCell ref="B65:G65"/>
    <mergeCell ref="B66:G66"/>
    <mergeCell ref="C49:F49"/>
    <mergeCell ref="C50:F50"/>
    <mergeCell ref="C51:F51"/>
    <mergeCell ref="B52:F53"/>
    <mergeCell ref="G52:G53"/>
    <mergeCell ref="C39:G39"/>
    <mergeCell ref="K7:L8"/>
    <mergeCell ref="B10:F10"/>
    <mergeCell ref="C11:G11"/>
    <mergeCell ref="C21:F21"/>
    <mergeCell ref="C22:F22"/>
    <mergeCell ref="C23:F23"/>
    <mergeCell ref="B7:B8"/>
    <mergeCell ref="C7:D9"/>
    <mergeCell ref="B24:F24"/>
    <mergeCell ref="C35:F35"/>
    <mergeCell ref="C36:F36"/>
    <mergeCell ref="C37:F37"/>
    <mergeCell ref="B38:F38"/>
    <mergeCell ref="B1:G1"/>
    <mergeCell ref="B2:G2"/>
    <mergeCell ref="B3:E3"/>
    <mergeCell ref="F3:G3"/>
    <mergeCell ref="B5:G5"/>
  </mergeCells>
  <printOptions horizontalCentered="1"/>
  <pageMargins left="0.19685039370078741" right="0.19685039370078741" top="0.19685039370078741" bottom="0.19685039370078741" header="0.31496062992125984" footer="0.31496062992125984"/>
  <pageSetup paperSize="5"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TELLO</vt:lpstr>
      <vt:lpstr>TELLO!Área_de_impresión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Yuly Andrea Pérez Cortes</dc:creator>
  <cp:lastModifiedBy>Yuly Andrea Pérez Cortes</cp:lastModifiedBy>
  <dcterms:created xsi:type="dcterms:W3CDTF">2021-07-08T16:00:41Z</dcterms:created>
  <dcterms:modified xsi:type="dcterms:W3CDTF">2021-07-08T17:23:17Z</dcterms:modified>
</cp:coreProperties>
</file>