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Usuario\Desktop\ART21\Estruc\FCP2303deadline\SierraN\cacao_PuebloBello\"/>
    </mc:Choice>
  </mc:AlternateContent>
  <xr:revisionPtr revIDLastSave="0" documentId="13_ncr:1_{DDE23980-67E4-45AA-9D33-98AF7DD70404}" xr6:coauthVersionLast="45" xr6:coauthVersionMax="45" xr10:uidLastSave="{00000000-0000-0000-0000-000000000000}"/>
  <bookViews>
    <workbookView xWindow="10200" yWindow="360" windowWidth="9990" windowHeight="10470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H70" i="1" l="1"/>
  <c r="F67" i="1"/>
  <c r="F66" i="1"/>
  <c r="I64" i="1"/>
  <c r="F63" i="1"/>
  <c r="H63" i="1" s="1"/>
  <c r="H61" i="1"/>
  <c r="F61" i="1"/>
  <c r="H60" i="1"/>
  <c r="F60" i="1"/>
  <c r="F59" i="1"/>
  <c r="F58" i="1"/>
  <c r="F57" i="1"/>
  <c r="H57" i="1" s="1"/>
  <c r="F56" i="1"/>
  <c r="H56" i="1" s="1"/>
  <c r="F55" i="1"/>
  <c r="H55" i="1" s="1"/>
  <c r="I53" i="1"/>
  <c r="H50" i="1"/>
  <c r="F50" i="1"/>
  <c r="H43" i="1"/>
  <c r="F43" i="1"/>
  <c r="H33" i="1"/>
  <c r="F33" i="1"/>
  <c r="H24" i="1"/>
  <c r="F24" i="1"/>
  <c r="H14" i="1"/>
  <c r="F14" i="1"/>
  <c r="F9" i="1"/>
  <c r="I72" i="1" l="1"/>
  <c r="H64" i="1"/>
  <c r="F70" i="1"/>
  <c r="H72" i="1"/>
  <c r="F72" i="1" s="1"/>
  <c r="F53" i="1"/>
  <c r="H53" i="1"/>
  <c r="F64" i="1"/>
  <c r="H75" i="1" l="1"/>
  <c r="I75" i="1" l="1"/>
</calcChain>
</file>

<file path=xl/sharedStrings.xml><?xml version="1.0" encoding="utf-8"?>
<sst xmlns="http://schemas.openxmlformats.org/spreadsheetml/2006/main" count="135" uniqueCount="95">
  <si>
    <t>PRESUPUESTO DEL PROYECTO</t>
  </si>
  <si>
    <t>AGENCIA DE RENOVACION DEL TERRITORIO - ART</t>
  </si>
  <si>
    <t>NOMBRE DEL PROYECTO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</si>
  <si>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</si>
  <si>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</si>
  <si>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</si>
  <si>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</si>
  <si>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</si>
  <si>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</si>
  <si>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</si>
  <si>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a</t>
  </si>
  <si>
    <t>Mano de obra</t>
  </si>
  <si>
    <t>Jornales</t>
  </si>
  <si>
    <t>b</t>
  </si>
  <si>
    <t>Unidad</t>
  </si>
  <si>
    <t>c</t>
  </si>
  <si>
    <t>d</t>
  </si>
  <si>
    <t>e</t>
  </si>
  <si>
    <t>f</t>
  </si>
  <si>
    <t>g</t>
  </si>
  <si>
    <t>h</t>
  </si>
  <si>
    <t>SUBTOTAL COMPONENTE 1</t>
  </si>
  <si>
    <t>2.7</t>
  </si>
  <si>
    <t>SUBTOTAL COMPONENTE. 2</t>
  </si>
  <si>
    <t>TOTAL PRESUPUESTO INVERSIÓN DIRECTA</t>
  </si>
  <si>
    <t>%</t>
  </si>
  <si>
    <t xml:space="preserve"> </t>
  </si>
  <si>
    <t>Fortalecimiento de las prácticas de producción y beneficio de cacao, mediante programa de extensión y transferencia de tecnología, en pequeños productores del municipio de pueblo bello, cesar</t>
  </si>
  <si>
    <t xml:space="preserve">COMPONENTE 1.  Activos productivos y mano de obra </t>
  </si>
  <si>
    <t xml:space="preserve">Actividad 1.1.  mano de obra de los participantes 
Actividad 1.2. Materiales, equipos e insumos </t>
  </si>
  <si>
    <t xml:space="preserve"> Análisis de suelos caracterización básica Q01 IGAC</t>
  </si>
  <si>
    <t xml:space="preserve"> Unidad </t>
  </si>
  <si>
    <t>Análisis de Cadmio disponible Q71 IGAC</t>
  </si>
  <si>
    <t xml:space="preserve">Análisis completo de agua para riego </t>
  </si>
  <si>
    <t>Transporte de muestras</t>
  </si>
  <si>
    <t>Subtotal insumos analisis</t>
  </si>
  <si>
    <t>Insumos para productores de la organización APROFRUVER</t>
  </si>
  <si>
    <t xml:space="preserve"> Correctivos para el suelo (Cal agrícola) </t>
  </si>
  <si>
    <t xml:space="preserve"> Litros </t>
  </si>
  <si>
    <t xml:space="preserve"> Urea  </t>
  </si>
  <si>
    <t xml:space="preserve"> Bulto (50 Kg) </t>
  </si>
  <si>
    <t xml:space="preserve"> Fertilizante completo TRIPLE 15</t>
  </si>
  <si>
    <t>Fertilizante foliar completo</t>
  </si>
  <si>
    <t>Litros</t>
  </si>
  <si>
    <t>Materia orgánica</t>
  </si>
  <si>
    <t>Bulto x 50 kg</t>
  </si>
  <si>
    <t xml:space="preserve"> Fungicidas </t>
  </si>
  <si>
    <t xml:space="preserve"> Litro</t>
  </si>
  <si>
    <t xml:space="preserve"> Insecticidas </t>
  </si>
  <si>
    <t xml:space="preserve"> Herbicidas </t>
  </si>
  <si>
    <t>Subtotal insumos APROFRUVER</t>
  </si>
  <si>
    <t>Herramientas para producción a ser entregadas por el proyecto para 86 productores (ACAPAPB-TAYRONACA)</t>
  </si>
  <si>
    <t>Tijera poda mediana (telescopio)</t>
  </si>
  <si>
    <t>Tijera poda con extensor</t>
  </si>
  <si>
    <t>Tijera de poda pequeña profesional</t>
  </si>
  <si>
    <t>Serrucho curvo podador</t>
  </si>
  <si>
    <t>Costo del sistema de distribución de agua al interior del predio (ACAPAPB-TAYRONACA)</t>
  </si>
  <si>
    <t>Materiales (interno más $300mil manguera conducción)</t>
  </si>
  <si>
    <t>Hectárea</t>
  </si>
  <si>
    <t>Mano de obra especializada</t>
  </si>
  <si>
    <t>Subtotal  equipos y herramientas (ACAPAPB-TAYRONACA)</t>
  </si>
  <si>
    <t>Equipamiento para productores de la organización APROFFRUVER</t>
  </si>
  <si>
    <t>Cajones y caseta de fermentación</t>
  </si>
  <si>
    <t xml:space="preserve">Secador de túnel </t>
  </si>
  <si>
    <t>Paleta revolvedora</t>
  </si>
  <si>
    <t>Paleta de volteo</t>
  </si>
  <si>
    <t>Rastrillo revolvedor PVC</t>
  </si>
  <si>
    <t>Termómetro de punzón</t>
  </si>
  <si>
    <t>Zaranda de clasificación</t>
  </si>
  <si>
    <t>Tratamiento de lixiviados</t>
  </si>
  <si>
    <t>Subtotal equipamiento APROFFRUVER</t>
  </si>
  <si>
    <t>Equipos e implementos para poscosecha y beneficio para productores de las organizaciones ACAPAPB y TAYRONACA</t>
  </si>
  <si>
    <t>Secador</t>
  </si>
  <si>
    <t>Balanza de precisión</t>
  </si>
  <si>
    <t>Medidor de humedad</t>
  </si>
  <si>
    <t>Filtros para agua</t>
  </si>
  <si>
    <t>Incubadora para manejo de microorganismos</t>
  </si>
  <si>
    <t>Subtotal Equipos e implementos ACAPAPB y TAYRONACA</t>
  </si>
  <si>
    <t>COMPONENTE 2.  Extension agropecuaria y fortalecimiento de las capacidades asociativas y de las organizaciones</t>
  </si>
  <si>
    <t xml:space="preserve">Director de proyecto </t>
  </si>
  <si>
    <t xml:space="preserve">mes </t>
  </si>
  <si>
    <t>Tecnólogos*2</t>
  </si>
  <si>
    <t>Asesor socioempresarial</t>
  </si>
  <si>
    <t>Sesiones formación técnica (refrigerios)</t>
  </si>
  <si>
    <t>unidad</t>
  </si>
  <si>
    <t>Sesiones formación técnica (materiales)</t>
  </si>
  <si>
    <t xml:space="preserve">global </t>
  </si>
  <si>
    <t xml:space="preserve">Sesiones de fortalecimiento capacidades asociativas (1) Refrigerios </t>
  </si>
  <si>
    <t xml:space="preserve">Sesiones de fortalecimiento capacidades asociativas (1) materiales </t>
  </si>
  <si>
    <t>COMPONENTE 3. gastos  operativo del proyecto</t>
  </si>
  <si>
    <t>Transporte  materiales, insumos y herramientas</t>
  </si>
  <si>
    <t>Viaje</t>
  </si>
  <si>
    <t>Transporte cosecha</t>
  </si>
  <si>
    <t>Viaje x cosecha</t>
  </si>
  <si>
    <t>SUBTOTAL COMPONENTE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</si>
</sst>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\ #,##0_);[Red]\(&quot;$&quot;\ #,##0\)"/>
    <numFmt numFmtId="165" formatCode="_-* #,##0_-;\-* #,##0_-;_-* &quot;-&quot;??_-;_-@"/>
    <numFmt numFmtId="166" formatCode="_-&quot;$&quot;* #,##0_-;\-&quot;$&quot;* #,##0_-;_-&quot;$&quot;* &quot;-&quot;??_-;_-@"/>
    <numFmt numFmtId="167" formatCode="_-* #,##0_-;\-* #,##0_-;_-* &quot;-&quot;_-;_-@"/>
    <numFmt numFmtId="168" formatCode="_-&quot;$&quot;* #,##0.0_-;\-&quot;$&quot;* #,##0.0_-;_-&quot;$&quot;* &quot;-&quot;??_-;_-@"/>
    <numFmt numFmtId="169" formatCode="_-&quot;$&quot;* #,##0.00_-;\-&quot;$&quot;* #,##0.00_-;_-&quot;$&quot;* &quot;-&quot;??_-;_-@"/>
  </numFmts>
  <fonts count="9" x14ac:knownFonts="1">
    <font>
      <sz val="11"/>
      <color rgb="FF000000"/>
      <name val="Calibri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i/>
      <sz val="11"/>
      <name val="Arial"/>
      <family val="2"/>
    </font>
    <font>
      <i/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3" fillId="2" borderId="16" xfId="0" applyFont="1" applyFill="1" applyBorder="1" applyAlignment="1">
      <alignment horizontal="center" vertical="center"/>
    </xf>
    <xf numFmtId="0" fontId="3" fillId="0" borderId="0" xfId="0" applyFont="1"/>
    <xf numFmtId="0" fontId="2" fillId="0" borderId="17" xfId="0" applyFont="1" applyBorder="1"/>
    <xf numFmtId="0" fontId="2" fillId="0" borderId="7" xfId="0" applyFont="1" applyBorder="1"/>
    <xf numFmtId="0" fontId="2" fillId="0" borderId="26" xfId="0" applyFont="1" applyBorder="1"/>
    <xf numFmtId="0" fontId="2" fillId="0" borderId="8" xfId="0" applyFont="1" applyBorder="1"/>
    <xf numFmtId="0" fontId="2" fillId="0" borderId="18" xfId="0" applyFont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horizontal="left"/>
    </xf>
    <xf numFmtId="165" fontId="3" fillId="2" borderId="16" xfId="0" applyNumberFormat="1" applyFont="1" applyFill="1" applyBorder="1"/>
    <xf numFmtId="166" fontId="3" fillId="2" borderId="16" xfId="0" applyNumberFormat="1" applyFont="1" applyFill="1" applyBorder="1"/>
    <xf numFmtId="0" fontId="3" fillId="2" borderId="27" xfId="0" applyFont="1" applyFill="1" applyBorder="1"/>
    <xf numFmtId="0" fontId="4" fillId="3" borderId="17" xfId="0" applyFont="1" applyFill="1" applyBorder="1" applyAlignment="1">
      <alignment horizontal="left" vertical="center"/>
    </xf>
    <xf numFmtId="0" fontId="2" fillId="0" borderId="23" xfId="0" applyFont="1" applyBorder="1"/>
    <xf numFmtId="0" fontId="5" fillId="4" borderId="29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3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165" fontId="5" fillId="2" borderId="16" xfId="0" applyNumberFormat="1" applyFont="1" applyFill="1" applyBorder="1" applyAlignment="1">
      <alignment vertical="center"/>
    </xf>
    <xf numFmtId="166" fontId="5" fillId="2" borderId="1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4" fillId="3" borderId="12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center" vertical="center"/>
    </xf>
    <xf numFmtId="165" fontId="4" fillId="3" borderId="12" xfId="0" applyNumberFormat="1" applyFont="1" applyFill="1" applyBorder="1" applyAlignment="1">
      <alignment horizontal="center" vertical="center" wrapText="1"/>
    </xf>
    <xf numFmtId="166" fontId="4" fillId="3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left" vertical="center" wrapText="1"/>
    </xf>
    <xf numFmtId="0" fontId="1" fillId="6" borderId="28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2" fillId="0" borderId="16" xfId="0" applyFont="1" applyBorder="1"/>
    <xf numFmtId="0" fontId="2" fillId="0" borderId="27" xfId="0" applyFont="1" applyBorder="1"/>
    <xf numFmtId="0" fontId="1" fillId="2" borderId="15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wrapText="1"/>
    </xf>
    <xf numFmtId="0" fontId="2" fillId="2" borderId="24" xfId="0" applyFont="1" applyFill="1" applyBorder="1" applyAlignment="1">
      <alignment wrapText="1"/>
    </xf>
    <xf numFmtId="0" fontId="2" fillId="2" borderId="24" xfId="0" applyFont="1" applyFill="1" applyBorder="1" applyAlignment="1">
      <alignment horizontal="left" wrapText="1"/>
    </xf>
    <xf numFmtId="3" fontId="2" fillId="2" borderId="24" xfId="0" applyNumberFormat="1" applyFont="1" applyFill="1" applyBorder="1" applyAlignment="1">
      <alignment horizontal="center" wrapText="1"/>
    </xf>
    <xf numFmtId="165" fontId="2" fillId="2" borderId="24" xfId="0" applyNumberFormat="1" applyFont="1" applyFill="1" applyBorder="1" applyAlignment="1">
      <alignment horizontal="right" wrapText="1"/>
    </xf>
    <xf numFmtId="166" fontId="2" fillId="2" borderId="16" xfId="0" applyNumberFormat="1" applyFont="1" applyFill="1" applyBorder="1" applyAlignment="1">
      <alignment horizontal="right" wrapText="1"/>
    </xf>
    <xf numFmtId="166" fontId="2" fillId="2" borderId="13" xfId="0" applyNumberFormat="1" applyFont="1" applyFill="1" applyBorder="1" applyAlignment="1">
      <alignment horizontal="right" wrapText="1"/>
    </xf>
    <xf numFmtId="166" fontId="2" fillId="2" borderId="18" xfId="0" applyNumberFormat="1" applyFont="1" applyFill="1" applyBorder="1" applyAlignment="1">
      <alignment horizontal="right" wrapText="1"/>
    </xf>
    <xf numFmtId="166" fontId="3" fillId="2" borderId="16" xfId="0" applyNumberFormat="1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166" fontId="2" fillId="2" borderId="9" xfId="0" applyNumberFormat="1" applyFont="1" applyFill="1" applyBorder="1" applyAlignment="1">
      <alignment horizontal="right" wrapText="1"/>
    </xf>
    <xf numFmtId="0" fontId="3" fillId="2" borderId="15" xfId="0" applyFont="1" applyFill="1" applyBorder="1" applyAlignment="1">
      <alignment horizontal="left" wrapText="1"/>
    </xf>
    <xf numFmtId="166" fontId="2" fillId="2" borderId="39" xfId="0" applyNumberFormat="1" applyFont="1" applyFill="1" applyBorder="1" applyAlignment="1">
      <alignment horizontal="right" wrapText="1"/>
    </xf>
    <xf numFmtId="0" fontId="3" fillId="2" borderId="33" xfId="0" applyFont="1" applyFill="1" applyBorder="1" applyAlignment="1">
      <alignment horizontal="left" wrapText="1"/>
    </xf>
    <xf numFmtId="166" fontId="2" fillId="2" borderId="33" xfId="0" applyNumberFormat="1" applyFont="1" applyFill="1" applyBorder="1" applyAlignment="1">
      <alignment horizontal="right" wrapText="1"/>
    </xf>
    <xf numFmtId="0" fontId="3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left" wrapText="1"/>
    </xf>
    <xf numFmtId="3" fontId="3" fillId="0" borderId="13" xfId="0" applyNumberFormat="1" applyFont="1" applyBorder="1" applyAlignment="1">
      <alignment horizontal="center" wrapText="1"/>
    </xf>
    <xf numFmtId="165" fontId="3" fillId="2" borderId="13" xfId="0" applyNumberFormat="1" applyFont="1" applyFill="1" applyBorder="1" applyAlignment="1">
      <alignment horizontal="right" wrapText="1"/>
    </xf>
    <xf numFmtId="166" fontId="3" fillId="2" borderId="13" xfId="0" applyNumberFormat="1" applyFont="1" applyFill="1" applyBorder="1" applyAlignment="1">
      <alignment horizontal="right" wrapText="1"/>
    </xf>
    <xf numFmtId="166" fontId="3" fillId="2" borderId="16" xfId="0" applyNumberFormat="1" applyFont="1" applyFill="1" applyBorder="1" applyAlignment="1">
      <alignment horizontal="right" wrapText="1"/>
    </xf>
    <xf numFmtId="166" fontId="3" fillId="2" borderId="18" xfId="0" applyNumberFormat="1" applyFont="1" applyFill="1" applyBorder="1" applyAlignment="1">
      <alignment horizontal="right" wrapText="1"/>
    </xf>
    <xf numFmtId="166" fontId="3" fillId="2" borderId="33" xfId="0" applyNumberFormat="1" applyFont="1" applyFill="1" applyBorder="1" applyAlignment="1">
      <alignment horizontal="right" wrapText="1"/>
    </xf>
    <xf numFmtId="166" fontId="3" fillId="2" borderId="9" xfId="0" applyNumberFormat="1" applyFont="1" applyFill="1" applyBorder="1" applyAlignment="1">
      <alignment horizontal="right" wrapText="1"/>
    </xf>
    <xf numFmtId="0" fontId="6" fillId="2" borderId="16" xfId="0" applyFont="1" applyFill="1" applyBorder="1" applyAlignment="1">
      <alignment wrapText="1"/>
    </xf>
    <xf numFmtId="3" fontId="3" fillId="2" borderId="13" xfId="0" applyNumberFormat="1" applyFont="1" applyFill="1" applyBorder="1" applyAlignment="1">
      <alignment horizontal="center" wrapText="1"/>
    </xf>
    <xf numFmtId="166" fontId="3" fillId="2" borderId="20" xfId="0" applyNumberFormat="1" applyFont="1" applyFill="1" applyBorder="1" applyAlignment="1">
      <alignment horizontal="right" wrapText="1"/>
    </xf>
    <xf numFmtId="164" fontId="3" fillId="0" borderId="33" xfId="0" applyNumberFormat="1" applyFont="1" applyBorder="1" applyAlignment="1">
      <alignment horizontal="right" vertical="center"/>
    </xf>
    <xf numFmtId="164" fontId="3" fillId="0" borderId="40" xfId="0" applyNumberFormat="1" applyFont="1" applyBorder="1" applyAlignment="1">
      <alignment horizontal="right" vertical="center"/>
    </xf>
    <xf numFmtId="166" fontId="1" fillId="2" borderId="33" xfId="0" applyNumberFormat="1" applyFont="1" applyFill="1" applyBorder="1" applyAlignment="1">
      <alignment horizontal="right" wrapText="1"/>
    </xf>
    <xf numFmtId="165" fontId="3" fillId="2" borderId="30" xfId="0" applyNumberFormat="1" applyFont="1" applyFill="1" applyBorder="1" applyAlignment="1">
      <alignment horizontal="right" wrapText="1"/>
    </xf>
    <xf numFmtId="166" fontId="3" fillId="2" borderId="42" xfId="0" applyNumberFormat="1" applyFont="1" applyFill="1" applyBorder="1" applyAlignment="1">
      <alignment horizontal="right" wrapText="1"/>
    </xf>
    <xf numFmtId="164" fontId="3" fillId="0" borderId="40" xfId="0" applyNumberFormat="1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164" fontId="3" fillId="0" borderId="43" xfId="0" applyNumberFormat="1" applyFont="1" applyBorder="1" applyAlignment="1">
      <alignment horizontal="right" vertical="center"/>
    </xf>
    <xf numFmtId="164" fontId="3" fillId="0" borderId="38" xfId="0" applyNumberFormat="1" applyFont="1" applyBorder="1" applyAlignment="1">
      <alignment horizontal="center" vertical="center"/>
    </xf>
    <xf numFmtId="166" fontId="3" fillId="2" borderId="38" xfId="0" applyNumberFormat="1" applyFont="1" applyFill="1" applyBorder="1" applyAlignment="1">
      <alignment horizontal="right" wrapText="1"/>
    </xf>
    <xf numFmtId="166" fontId="3" fillId="2" borderId="39" xfId="0" applyNumberFormat="1" applyFont="1" applyFill="1" applyBorder="1" applyAlignment="1">
      <alignment horizontal="right" wrapText="1"/>
    </xf>
    <xf numFmtId="164" fontId="1" fillId="0" borderId="33" xfId="0" applyNumberFormat="1" applyFont="1" applyBorder="1" applyAlignment="1">
      <alignment horizontal="right" vertical="center"/>
    </xf>
    <xf numFmtId="164" fontId="1" fillId="0" borderId="33" xfId="0" applyNumberFormat="1" applyFont="1" applyBorder="1" applyAlignment="1">
      <alignment horizontal="center" vertical="center"/>
    </xf>
    <xf numFmtId="164" fontId="1" fillId="8" borderId="33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wrapText="1"/>
    </xf>
    <xf numFmtId="3" fontId="3" fillId="0" borderId="24" xfId="0" applyNumberFormat="1" applyFont="1" applyBorder="1" applyAlignment="1">
      <alignment horizontal="center" wrapText="1"/>
    </xf>
    <xf numFmtId="165" fontId="3" fillId="2" borderId="24" xfId="0" applyNumberFormat="1" applyFont="1" applyFill="1" applyBorder="1" applyAlignment="1">
      <alignment horizontal="right" wrapText="1"/>
    </xf>
    <xf numFmtId="166" fontId="1" fillId="2" borderId="24" xfId="0" applyNumberFormat="1" applyFont="1" applyFill="1" applyBorder="1" applyAlignment="1">
      <alignment horizontal="right" wrapText="1"/>
    </xf>
    <xf numFmtId="166" fontId="1" fillId="2" borderId="16" xfId="0" applyNumberFormat="1" applyFont="1" applyFill="1" applyBorder="1" applyAlignment="1">
      <alignment horizontal="right" wrapText="1"/>
    </xf>
    <xf numFmtId="166" fontId="1" fillId="7" borderId="24" xfId="0" applyNumberFormat="1" applyFont="1" applyFill="1" applyBorder="1" applyAlignment="1">
      <alignment horizontal="right" wrapText="1"/>
    </xf>
    <xf numFmtId="0" fontId="3" fillId="2" borderId="24" xfId="0" applyFont="1" applyFill="1" applyBorder="1" applyAlignment="1">
      <alignment wrapText="1"/>
    </xf>
    <xf numFmtId="0" fontId="3" fillId="2" borderId="19" xfId="0" applyFont="1" applyFill="1" applyBorder="1" applyAlignment="1">
      <alignment horizontal="left" wrapText="1"/>
    </xf>
    <xf numFmtId="3" fontId="3" fillId="0" borderId="19" xfId="0" applyNumberFormat="1" applyFont="1" applyBorder="1" applyAlignment="1">
      <alignment horizontal="center" wrapText="1"/>
    </xf>
    <xf numFmtId="165" fontId="3" fillId="2" borderId="19" xfId="0" applyNumberFormat="1" applyFont="1" applyFill="1" applyBorder="1" applyAlignment="1">
      <alignment horizontal="right" wrapText="1"/>
    </xf>
    <xf numFmtId="166" fontId="3" fillId="2" borderId="19" xfId="0" applyNumberFormat="1" applyFont="1" applyFill="1" applyBorder="1" applyAlignment="1">
      <alignment horizontal="right" wrapText="1"/>
    </xf>
    <xf numFmtId="0" fontId="3" fillId="2" borderId="19" xfId="0" applyFont="1" applyFill="1" applyBorder="1" applyAlignment="1">
      <alignment wrapText="1"/>
    </xf>
    <xf numFmtId="3" fontId="3" fillId="2" borderId="19" xfId="0" applyNumberFormat="1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left" wrapText="1"/>
    </xf>
    <xf numFmtId="0" fontId="2" fillId="0" borderId="21" xfId="0" applyFont="1" applyBorder="1"/>
    <xf numFmtId="166" fontId="1" fillId="4" borderId="12" xfId="0" applyNumberFormat="1" applyFont="1" applyFill="1" applyBorder="1" applyAlignment="1">
      <alignment wrapText="1"/>
    </xf>
    <xf numFmtId="166" fontId="1" fillId="4" borderId="14" xfId="0" applyNumberFormat="1" applyFont="1" applyFill="1" applyBorder="1" applyAlignment="1">
      <alignment wrapText="1"/>
    </xf>
    <xf numFmtId="0" fontId="1" fillId="5" borderId="28" xfId="0" applyFont="1" applyFill="1" applyBorder="1" applyAlignment="1">
      <alignment horizontal="left" wrapText="1"/>
    </xf>
    <xf numFmtId="0" fontId="3" fillId="2" borderId="22" xfId="0" applyFont="1" applyFill="1" applyBorder="1" applyAlignment="1">
      <alignment wrapText="1"/>
    </xf>
    <xf numFmtId="0" fontId="2" fillId="0" borderId="16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3" fontId="2" fillId="0" borderId="24" xfId="0" applyNumberFormat="1" applyFont="1" applyBorder="1" applyAlignment="1">
      <alignment horizontal="center" wrapText="1"/>
    </xf>
    <xf numFmtId="165" fontId="2" fillId="0" borderId="24" xfId="0" applyNumberFormat="1" applyFont="1" applyBorder="1" applyAlignment="1">
      <alignment horizontal="center" wrapText="1"/>
    </xf>
    <xf numFmtId="166" fontId="3" fillId="2" borderId="24" xfId="0" applyNumberFormat="1" applyFont="1" applyFill="1" applyBorder="1" applyAlignment="1">
      <alignment horizontal="center" wrapText="1"/>
    </xf>
    <xf numFmtId="166" fontId="3" fillId="2" borderId="16" xfId="0" applyNumberFormat="1" applyFont="1" applyFill="1" applyBorder="1" applyAlignment="1">
      <alignment horizontal="center" wrapText="1"/>
    </xf>
    <xf numFmtId="166" fontId="3" fillId="2" borderId="18" xfId="0" applyNumberFormat="1" applyFont="1" applyFill="1" applyBorder="1" applyAlignment="1">
      <alignment horizontal="center" wrapText="1"/>
    </xf>
    <xf numFmtId="0" fontId="3" fillId="2" borderId="28" xfId="0" applyFont="1" applyFill="1" applyBorder="1" applyAlignment="1">
      <alignment wrapText="1"/>
    </xf>
    <xf numFmtId="0" fontId="2" fillId="0" borderId="8" xfId="0" applyFont="1" applyBorder="1" applyAlignment="1">
      <alignment horizontal="left" wrapText="1"/>
    </xf>
    <xf numFmtId="3" fontId="2" fillId="0" borderId="19" xfId="0" applyNumberFormat="1" applyFont="1" applyBorder="1" applyAlignment="1">
      <alignment horizontal="center" wrapText="1"/>
    </xf>
    <xf numFmtId="165" fontId="2" fillId="0" borderId="19" xfId="0" applyNumberFormat="1" applyFont="1" applyBorder="1" applyAlignment="1">
      <alignment horizontal="center" wrapText="1"/>
    </xf>
    <xf numFmtId="166" fontId="3" fillId="2" borderId="12" xfId="0" applyNumberFormat="1" applyFont="1" applyFill="1" applyBorder="1" applyAlignment="1">
      <alignment wrapText="1"/>
    </xf>
    <xf numFmtId="166" fontId="3" fillId="2" borderId="12" xfId="0" applyNumberFormat="1" applyFont="1" applyFill="1" applyBorder="1" applyAlignment="1">
      <alignment horizontal="center" wrapText="1"/>
    </xf>
    <xf numFmtId="166" fontId="3" fillId="2" borderId="14" xfId="0" applyNumberFormat="1" applyFont="1" applyFill="1" applyBorder="1" applyAlignment="1">
      <alignment wrapText="1"/>
    </xf>
    <xf numFmtId="167" fontId="3" fillId="2" borderId="16" xfId="0" applyNumberFormat="1" applyFont="1" applyFill="1" applyBorder="1" applyAlignment="1">
      <alignment wrapText="1"/>
    </xf>
    <xf numFmtId="165" fontId="2" fillId="0" borderId="12" xfId="0" applyNumberFormat="1" applyFont="1" applyBorder="1" applyAlignment="1">
      <alignment horizontal="center" wrapText="1"/>
    </xf>
    <xf numFmtId="166" fontId="3" fillId="7" borderId="19" xfId="0" applyNumberFormat="1" applyFont="1" applyFill="1" applyBorder="1" applyAlignment="1">
      <alignment horizontal="center" wrapText="1"/>
    </xf>
    <xf numFmtId="3" fontId="2" fillId="0" borderId="29" xfId="0" applyNumberFormat="1" applyFont="1" applyBorder="1" applyAlignment="1">
      <alignment horizontal="center" wrapText="1"/>
    </xf>
    <xf numFmtId="166" fontId="3" fillId="7" borderId="8" xfId="0" applyNumberFormat="1" applyFont="1" applyFill="1" applyBorder="1" applyAlignment="1">
      <alignment horizontal="center" wrapText="1"/>
    </xf>
    <xf numFmtId="166" fontId="3" fillId="2" borderId="19" xfId="0" applyNumberFormat="1" applyFont="1" applyFill="1" applyBorder="1" applyAlignment="1">
      <alignment horizontal="center" wrapText="1"/>
    </xf>
    <xf numFmtId="166" fontId="3" fillId="2" borderId="20" xfId="0" applyNumberFormat="1" applyFont="1" applyFill="1" applyBorder="1" applyAlignment="1">
      <alignment horizontal="center" wrapText="1"/>
    </xf>
    <xf numFmtId="0" fontId="3" fillId="2" borderId="25" xfId="0" applyFont="1" applyFill="1" applyBorder="1" applyAlignment="1">
      <alignment wrapText="1"/>
    </xf>
    <xf numFmtId="0" fontId="2" fillId="0" borderId="19" xfId="0" applyFont="1" applyBorder="1" applyAlignment="1">
      <alignment horizontal="left" wrapText="1"/>
    </xf>
    <xf numFmtId="166" fontId="3" fillId="2" borderId="19" xfId="0" applyNumberFormat="1" applyFont="1" applyFill="1" applyBorder="1" applyAlignment="1">
      <alignment wrapText="1"/>
    </xf>
    <xf numFmtId="166" fontId="3" fillId="2" borderId="20" xfId="0" applyNumberFormat="1" applyFont="1" applyFill="1" applyBorder="1" applyAlignment="1">
      <alignment wrapText="1"/>
    </xf>
    <xf numFmtId="164" fontId="3" fillId="8" borderId="33" xfId="0" applyNumberFormat="1" applyFont="1" applyFill="1" applyBorder="1" applyAlignment="1">
      <alignment horizontal="right" vertical="center"/>
    </xf>
    <xf numFmtId="0" fontId="2" fillId="0" borderId="33" xfId="0" applyFont="1" applyBorder="1" applyAlignment="1">
      <alignment horizontal="left" wrapText="1"/>
    </xf>
    <xf numFmtId="165" fontId="2" fillId="2" borderId="24" xfId="0" applyNumberFormat="1" applyFont="1" applyFill="1" applyBorder="1" applyAlignment="1">
      <alignment horizontal="left" wrapText="1"/>
    </xf>
    <xf numFmtId="166" fontId="3" fillId="2" borderId="14" xfId="0" applyNumberFormat="1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165" fontId="6" fillId="2" borderId="19" xfId="0" applyNumberFormat="1" applyFont="1" applyFill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166" fontId="2" fillId="2" borderId="33" xfId="0" applyNumberFormat="1" applyFont="1" applyFill="1" applyBorder="1" applyAlignment="1">
      <alignment wrapText="1"/>
    </xf>
    <xf numFmtId="166" fontId="3" fillId="0" borderId="44" xfId="0" applyNumberFormat="1" applyFont="1" applyBorder="1" applyAlignment="1">
      <alignment horizontal="right" wrapText="1"/>
    </xf>
    <xf numFmtId="166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66" fontId="2" fillId="0" borderId="33" xfId="0" applyNumberFormat="1" applyFont="1" applyBorder="1" applyAlignment="1">
      <alignment horizontal="right" wrapText="1"/>
    </xf>
    <xf numFmtId="166" fontId="3" fillId="0" borderId="39" xfId="0" applyNumberFormat="1" applyFont="1" applyBorder="1" applyAlignment="1">
      <alignment horizontal="right" wrapText="1"/>
    </xf>
    <xf numFmtId="0" fontId="3" fillId="2" borderId="28" xfId="0" applyFont="1" applyFill="1" applyBorder="1" applyAlignment="1">
      <alignment horizontal="left" wrapText="1"/>
    </xf>
    <xf numFmtId="3" fontId="3" fillId="2" borderId="24" xfId="0" applyNumberFormat="1" applyFont="1" applyFill="1" applyBorder="1" applyAlignment="1">
      <alignment horizontal="center" wrapText="1"/>
    </xf>
    <xf numFmtId="166" fontId="3" fillId="2" borderId="24" xfId="0" applyNumberFormat="1" applyFont="1" applyFill="1" applyBorder="1" applyAlignment="1">
      <alignment horizontal="right" wrapText="1"/>
    </xf>
    <xf numFmtId="0" fontId="1" fillId="4" borderId="28" xfId="0" applyFont="1" applyFill="1" applyBorder="1" applyAlignment="1">
      <alignment horizontal="left"/>
    </xf>
    <xf numFmtId="168" fontId="1" fillId="4" borderId="19" xfId="0" applyNumberFormat="1" applyFont="1" applyFill="1" applyBorder="1"/>
    <xf numFmtId="166" fontId="3" fillId="2" borderId="19" xfId="0" applyNumberFormat="1" applyFont="1" applyFill="1" applyBorder="1"/>
    <xf numFmtId="166" fontId="1" fillId="4" borderId="20" xfId="0" applyNumberFormat="1" applyFont="1" applyFill="1" applyBorder="1"/>
    <xf numFmtId="0" fontId="3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left"/>
    </xf>
    <xf numFmtId="166" fontId="6" fillId="2" borderId="16" xfId="0" applyNumberFormat="1" applyFont="1" applyFill="1" applyBorder="1" applyAlignment="1">
      <alignment horizontal="center"/>
    </xf>
    <xf numFmtId="165" fontId="3" fillId="2" borderId="16" xfId="0" applyNumberFormat="1" applyFont="1" applyFill="1" applyBorder="1" applyAlignment="1">
      <alignment horizontal="center"/>
    </xf>
    <xf numFmtId="168" fontId="3" fillId="2" borderId="16" xfId="0" applyNumberFormat="1" applyFont="1" applyFill="1" applyBorder="1"/>
    <xf numFmtId="166" fontId="3" fillId="2" borderId="16" xfId="0" applyNumberFormat="1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 wrapText="1"/>
    </xf>
    <xf numFmtId="166" fontId="3" fillId="4" borderId="16" xfId="0" applyNumberFormat="1" applyFont="1" applyFill="1" applyBorder="1"/>
    <xf numFmtId="169" fontId="1" fillId="4" borderId="20" xfId="0" applyNumberFormat="1" applyFont="1" applyFill="1" applyBorder="1"/>
    <xf numFmtId="0" fontId="3" fillId="2" borderId="2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left"/>
    </xf>
    <xf numFmtId="0" fontId="3" fillId="2" borderId="19" xfId="0" applyFont="1" applyFill="1" applyBorder="1"/>
    <xf numFmtId="165" fontId="3" fillId="2" borderId="19" xfId="0" applyNumberFormat="1" applyFont="1" applyFill="1" applyBorder="1"/>
    <xf numFmtId="168" fontId="3" fillId="2" borderId="19" xfId="0" applyNumberFormat="1" applyFont="1" applyFill="1" applyBorder="1"/>
    <xf numFmtId="169" fontId="3" fillId="2" borderId="20" xfId="0" applyNumberFormat="1" applyFont="1" applyFill="1" applyBorder="1"/>
    <xf numFmtId="168" fontId="3" fillId="2" borderId="12" xfId="0" applyNumberFormat="1" applyFont="1" applyFill="1" applyBorder="1"/>
    <xf numFmtId="168" fontId="3" fillId="2" borderId="12" xfId="0" applyNumberFormat="1" applyFont="1" applyFill="1" applyBorder="1" applyAlignment="1">
      <alignment horizontal="center"/>
    </xf>
    <xf numFmtId="169" fontId="3" fillId="2" borderId="14" xfId="0" applyNumberFormat="1" applyFont="1" applyFill="1" applyBorder="1" applyAlignment="1">
      <alignment horizontal="center"/>
    </xf>
    <xf numFmtId="168" fontId="3" fillId="2" borderId="19" xfId="0" applyNumberFormat="1" applyFont="1" applyFill="1" applyBorder="1" applyAlignment="1">
      <alignment horizontal="center"/>
    </xf>
    <xf numFmtId="169" fontId="3" fillId="2" borderId="20" xfId="0" applyNumberFormat="1" applyFont="1" applyFill="1" applyBorder="1" applyAlignment="1">
      <alignment horizontal="center"/>
    </xf>
    <xf numFmtId="169" fontId="3" fillId="2" borderId="27" xfId="0" applyNumberFormat="1" applyFont="1" applyFill="1" applyBorder="1"/>
    <xf numFmtId="0" fontId="3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166" fontId="2" fillId="2" borderId="24" xfId="0" applyNumberFormat="1" applyFont="1" applyFill="1" applyBorder="1" applyAlignment="1">
      <alignment horizontal="center" wrapText="1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164" fontId="5" fillId="0" borderId="33" xfId="0" applyNumberFormat="1" applyFont="1" applyBorder="1" applyAlignment="1">
      <alignment horizontal="center" vertical="center"/>
    </xf>
    <xf numFmtId="164" fontId="5" fillId="8" borderId="33" xfId="0" applyNumberFormat="1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/>
    </xf>
    <xf numFmtId="164" fontId="1" fillId="0" borderId="33" xfId="0" applyNumberFormat="1" applyFont="1" applyBorder="1" applyAlignment="1">
      <alignment horizontal="center" vertical="center" wrapText="1"/>
    </xf>
    <xf numFmtId="164" fontId="1" fillId="8" borderId="33" xfId="0" applyNumberFormat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wrapText="1"/>
    </xf>
    <xf numFmtId="164" fontId="1" fillId="8" borderId="33" xfId="0" applyNumberFormat="1" applyFont="1" applyFill="1" applyBorder="1" applyAlignment="1">
      <alignment horizontal="right" vertical="center"/>
    </xf>
    <xf numFmtId="0" fontId="3" fillId="2" borderId="41" xfId="0" applyFont="1" applyFill="1" applyBorder="1" applyAlignment="1">
      <alignment wrapText="1"/>
    </xf>
    <xf numFmtId="0" fontId="3" fillId="0" borderId="41" xfId="0" applyFont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8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3" fillId="0" borderId="33" xfId="0" applyFont="1" applyBorder="1"/>
    <xf numFmtId="164" fontId="3" fillId="8" borderId="33" xfId="0" applyNumberFormat="1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wrapText="1"/>
    </xf>
    <xf numFmtId="0" fontId="7" fillId="0" borderId="33" xfId="0" applyFont="1" applyBorder="1" applyAlignment="1">
      <alignment horizontal="center" vertical="center"/>
    </xf>
    <xf numFmtId="38" fontId="2" fillId="0" borderId="33" xfId="0" applyNumberFormat="1" applyFont="1" applyBorder="1" applyAlignment="1">
      <alignment horizontal="right" vertical="center"/>
    </xf>
    <xf numFmtId="164" fontId="2" fillId="0" borderId="33" xfId="0" applyNumberFormat="1" applyFont="1" applyBorder="1" applyAlignment="1">
      <alignment horizontal="right" vertical="center"/>
    </xf>
    <xf numFmtId="164" fontId="7" fillId="0" borderId="33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left" wrapText="1"/>
    </xf>
    <xf numFmtId="0" fontId="8" fillId="2" borderId="24" xfId="0" applyFont="1" applyFill="1" applyBorder="1" applyAlignment="1">
      <alignment horizontal="left" wrapText="1"/>
    </xf>
    <xf numFmtId="169" fontId="3" fillId="2" borderId="16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1285875</xdr:colOff>
      <xdr:row>0</xdr:row>
      <xdr:rowOff>276225</xdr:rowOff>
    </xdr:from>
    <xdr:ext cx="0" cy="209550"/>
    <xdr:pic>
      <xdr:nvPicPr>
        <xdr:cNvPr id="5" name="image1.png">
          <a:extLst>
            <a:ext uri="{FF2B5EF4-FFF2-40B4-BE49-F238E27FC236}">
              <a16:creationId xmlns:a16="http://schemas.microsoft.com/office/drawing/2014/main" id="{4A2EEAE1-D634-420B-8218-A793315364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91775" y="276225"/>
          <a:ext cx="0" cy="2095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FF24FD79-6B17-4144-887A-852BAAFB400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44025" y="114300"/>
          <a:ext cx="8477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7" name="image3.png">
          <a:extLst>
            <a:ext uri="{FF2B5EF4-FFF2-40B4-BE49-F238E27FC236}">
              <a16:creationId xmlns:a16="http://schemas.microsoft.com/office/drawing/2014/main" id="{C64865CE-519B-4748-8B93-DA695AA4A71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8600" y="0"/>
          <a:ext cx="2743200" cy="590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4"/>
  <sheetViews>
    <sheetView tabSelected="1" topLeftCell="B54" zoomScale="50" zoomScaleNormal="50" workbookViewId="0">
      <selection activeCell="B77" sqref="A77:XFD84"/>
    </sheetView>
  </sheetViews>
  <sheetFormatPr baseColWidth="10" defaultColWidth="14.42578125" defaultRowHeight="15" customHeight="1" x14ac:dyDescent="0.2"/>
  <cols>
    <col min="1" max="1" width="3.42578125" style="6" customWidth="1"/>
    <col min="2" max="2" width="50.42578125" style="6" customWidth="1"/>
    <col min="3" max="3" width="18" style="174" customWidth="1"/>
    <col min="4" max="4" width="11.42578125" style="6" customWidth="1"/>
    <col min="5" max="5" width="25.140625" style="6" bestFit="1" customWidth="1"/>
    <col min="6" max="6" width="22.28515625" style="6" customWidth="1"/>
    <col min="7" max="7" width="1.7109375" style="6" customWidth="1"/>
    <col min="8" max="8" width="23.28515625" style="6" bestFit="1" customWidth="1"/>
    <col min="9" max="9" width="24.140625" style="6" bestFit="1" customWidth="1"/>
    <col min="10" max="10" width="15.85546875" style="6" customWidth="1"/>
    <col min="11" max="11" width="2.42578125" style="6" customWidth="1"/>
    <col min="12" max="12" width="16.7109375" style="6" customWidth="1"/>
    <col min="13" max="29" width="11.42578125" style="6" customWidth="1"/>
    <col min="30" max="16384" width="14.42578125" style="6"/>
  </cols>
  <sheetData>
    <row r="1" spans="1:29" ht="23.25" customHeight="1" x14ac:dyDescent="0.2">
      <c r="A1" s="1"/>
      <c r="B1" s="2"/>
      <c r="C1" s="175" t="s">
        <v>0</v>
      </c>
      <c r="D1" s="3"/>
      <c r="E1" s="3"/>
      <c r="F1" s="3"/>
      <c r="G1" s="3"/>
      <c r="H1" s="4"/>
      <c r="I1" s="17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23.25" customHeight="1" x14ac:dyDescent="0.2">
      <c r="A2" s="7"/>
      <c r="B2" s="8"/>
      <c r="C2" s="177" t="s">
        <v>1</v>
      </c>
      <c r="D2" s="9"/>
      <c r="E2" s="9"/>
      <c r="F2" s="9"/>
      <c r="G2" s="9"/>
      <c r="H2" s="10"/>
      <c r="I2" s="1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0.5" customHeight="1" x14ac:dyDescent="0.2">
      <c r="A3" s="12"/>
      <c r="B3" s="13"/>
      <c r="C3" s="14"/>
      <c r="D3" s="13"/>
      <c r="E3" s="15"/>
      <c r="F3" s="16"/>
      <c r="G3" s="13"/>
      <c r="H3" s="13"/>
      <c r="I3" s="17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ht="57" customHeight="1" x14ac:dyDescent="0.2">
      <c r="A4" s="18" t="s">
        <v>2</v>
      </c>
      <c r="B4" s="19"/>
      <c r="C4" s="20" t="s">
        <v>27</v>
      </c>
      <c r="D4" s="9"/>
      <c r="E4" s="9"/>
      <c r="F4" s="9"/>
      <c r="G4" s="9"/>
      <c r="H4" s="9"/>
      <c r="I4" s="21"/>
      <c r="J4" s="22"/>
      <c r="K4" s="2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ht="24.75" customHeight="1" x14ac:dyDescent="0.2">
      <c r="A5" s="23"/>
      <c r="B5" s="24"/>
      <c r="C5" s="25"/>
      <c r="D5" s="24"/>
      <c r="E5" s="26"/>
      <c r="F5" s="27"/>
      <c r="G5" s="13"/>
      <c r="H5" s="28"/>
      <c r="I5" s="29"/>
      <c r="J5" s="30"/>
      <c r="K5" s="31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ht="39" customHeight="1" x14ac:dyDescent="0.2">
      <c r="A6" s="32" t="s">
        <v>3</v>
      </c>
      <c r="B6" s="33"/>
      <c r="C6" s="34" t="s">
        <v>4</v>
      </c>
      <c r="D6" s="35" t="s">
        <v>5</v>
      </c>
      <c r="E6" s="36" t="s">
        <v>6</v>
      </c>
      <c r="F6" s="37" t="s">
        <v>7</v>
      </c>
      <c r="G6" s="38"/>
      <c r="H6" s="39" t="s">
        <v>8</v>
      </c>
      <c r="I6" s="40" t="s">
        <v>9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30" customHeight="1" x14ac:dyDescent="0.2">
      <c r="A7" s="41" t="s">
        <v>28</v>
      </c>
      <c r="B7" s="9"/>
      <c r="C7" s="9"/>
      <c r="D7" s="9"/>
      <c r="E7" s="9"/>
      <c r="F7" s="9"/>
      <c r="G7" s="9"/>
      <c r="H7" s="9"/>
      <c r="I7" s="21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ht="46.5" customHeight="1" x14ac:dyDescent="0.2">
      <c r="A8" s="42" t="s">
        <v>29</v>
      </c>
      <c r="B8" s="9"/>
      <c r="C8" s="9"/>
      <c r="D8" s="9"/>
      <c r="E8" s="9"/>
      <c r="F8" s="9"/>
      <c r="G8" s="9"/>
      <c r="H8" s="9"/>
      <c r="I8" s="21"/>
      <c r="J8" s="43"/>
      <c r="K8" s="44"/>
      <c r="L8" s="44"/>
      <c r="M8" s="44"/>
      <c r="N8" s="44"/>
      <c r="O8" s="44"/>
      <c r="P8" s="44"/>
      <c r="Q8" s="44"/>
      <c r="R8" s="44"/>
      <c r="S8" s="44"/>
      <c r="T8" s="45"/>
      <c r="U8" s="46"/>
      <c r="V8" s="44"/>
      <c r="W8" s="44"/>
      <c r="X8" s="44"/>
      <c r="Y8" s="44"/>
      <c r="Z8" s="44"/>
      <c r="AA8" s="44"/>
      <c r="AB8" s="44"/>
      <c r="AC8" s="44"/>
    </row>
    <row r="9" spans="1:29" thickBot="1" x14ac:dyDescent="0.25">
      <c r="A9" s="47" t="s">
        <v>10</v>
      </c>
      <c r="B9" s="48" t="s">
        <v>11</v>
      </c>
      <c r="C9" s="49" t="s">
        <v>12</v>
      </c>
      <c r="D9" s="50">
        <v>4462</v>
      </c>
      <c r="E9" s="51">
        <v>35000</v>
      </c>
      <c r="F9" s="178">
        <f>D9*E9</f>
        <v>156170000</v>
      </c>
      <c r="G9" s="52"/>
      <c r="H9" s="53"/>
      <c r="I9" s="54">
        <v>156170000</v>
      </c>
      <c r="J9" s="55"/>
      <c r="K9" s="56"/>
      <c r="L9" s="55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</row>
    <row r="10" spans="1:29" thickBot="1" x14ac:dyDescent="0.25">
      <c r="A10" s="47" t="s">
        <v>13</v>
      </c>
      <c r="B10" s="179" t="s">
        <v>30</v>
      </c>
      <c r="C10" s="180" t="s">
        <v>31</v>
      </c>
      <c r="D10" s="181">
        <v>1</v>
      </c>
      <c r="E10" s="182">
        <v>88230</v>
      </c>
      <c r="F10" s="182">
        <v>8558310</v>
      </c>
      <c r="G10" s="52"/>
      <c r="H10" s="183">
        <v>8558310</v>
      </c>
      <c r="I10" s="57"/>
      <c r="J10" s="55"/>
      <c r="K10" s="56"/>
      <c r="L10" s="55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</row>
    <row r="11" spans="1:29" thickBot="1" x14ac:dyDescent="0.25">
      <c r="A11" s="47" t="s">
        <v>15</v>
      </c>
      <c r="B11" s="184" t="s">
        <v>32</v>
      </c>
      <c r="C11" s="185" t="s">
        <v>14</v>
      </c>
      <c r="D11" s="186">
        <v>1</v>
      </c>
      <c r="E11" s="187">
        <v>39444</v>
      </c>
      <c r="F11" s="187">
        <v>3826068</v>
      </c>
      <c r="G11" s="52"/>
      <c r="H11" s="183">
        <v>3826068</v>
      </c>
      <c r="I11" s="57"/>
      <c r="J11" s="55"/>
      <c r="K11" s="56"/>
      <c r="L11" s="55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</row>
    <row r="12" spans="1:29" thickBot="1" x14ac:dyDescent="0.25">
      <c r="A12" s="47" t="s">
        <v>16</v>
      </c>
      <c r="B12" s="184" t="s">
        <v>33</v>
      </c>
      <c r="C12" s="185" t="s">
        <v>14</v>
      </c>
      <c r="D12" s="186">
        <v>1</v>
      </c>
      <c r="E12" s="187">
        <v>62280</v>
      </c>
      <c r="F12" s="187">
        <v>6041160</v>
      </c>
      <c r="G12" s="52"/>
      <c r="H12" s="183">
        <v>6041160</v>
      </c>
      <c r="I12" s="57"/>
      <c r="J12" s="55"/>
      <c r="K12" s="56"/>
      <c r="L12" s="55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</row>
    <row r="13" spans="1:29" ht="14.25" x14ac:dyDescent="0.2">
      <c r="A13" s="58" t="s">
        <v>17</v>
      </c>
      <c r="B13" s="188" t="s">
        <v>34</v>
      </c>
      <c r="C13" s="189" t="s">
        <v>14</v>
      </c>
      <c r="D13" s="190">
        <v>1</v>
      </c>
      <c r="E13" s="191">
        <v>15000</v>
      </c>
      <c r="F13" s="191">
        <v>1455000</v>
      </c>
      <c r="G13" s="52"/>
      <c r="H13" s="192">
        <v>1455000</v>
      </c>
      <c r="I13" s="59"/>
      <c r="J13" s="55"/>
      <c r="K13" s="56"/>
      <c r="L13" s="55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</row>
    <row r="14" spans="1:29" x14ac:dyDescent="0.2">
      <c r="A14" s="60"/>
      <c r="B14" s="193" t="s">
        <v>35</v>
      </c>
      <c r="C14" s="194"/>
      <c r="D14" s="195"/>
      <c r="E14" s="183"/>
      <c r="F14" s="196">
        <f>SUM(F10:F13)</f>
        <v>19880538</v>
      </c>
      <c r="G14" s="61"/>
      <c r="H14" s="197">
        <f>SUM(H10:H13)</f>
        <v>19880538</v>
      </c>
      <c r="I14" s="61"/>
      <c r="J14" s="55"/>
      <c r="K14" s="56"/>
      <c r="L14" s="55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</row>
    <row r="15" spans="1:29" ht="28.5" x14ac:dyDescent="0.2">
      <c r="A15" s="47"/>
      <c r="B15" s="62" t="s">
        <v>36</v>
      </c>
      <c r="C15" s="63"/>
      <c r="D15" s="64"/>
      <c r="E15" s="65"/>
      <c r="F15" s="66"/>
      <c r="G15" s="67"/>
      <c r="H15" s="66"/>
      <c r="I15" s="68"/>
      <c r="J15" s="55"/>
      <c r="K15" s="56"/>
      <c r="L15" s="55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</row>
    <row r="16" spans="1:29" ht="14.25" x14ac:dyDescent="0.2">
      <c r="A16" s="47" t="s">
        <v>10</v>
      </c>
      <c r="B16" s="198" t="s">
        <v>37</v>
      </c>
      <c r="C16" s="199" t="s">
        <v>38</v>
      </c>
      <c r="D16" s="200">
        <v>6</v>
      </c>
      <c r="E16" s="80">
        <v>55000</v>
      </c>
      <c r="F16" s="201">
        <v>3657060</v>
      </c>
      <c r="G16" s="69"/>
      <c r="H16" s="201">
        <v>3657060</v>
      </c>
      <c r="I16" s="70"/>
      <c r="J16" s="55"/>
      <c r="K16" s="56"/>
      <c r="L16" s="55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</row>
    <row r="17" spans="1:29" ht="14.25" x14ac:dyDescent="0.2">
      <c r="A17" s="47" t="s">
        <v>13</v>
      </c>
      <c r="B17" s="198" t="s">
        <v>39</v>
      </c>
      <c r="C17" s="199" t="s">
        <v>40</v>
      </c>
      <c r="D17" s="200">
        <v>3</v>
      </c>
      <c r="E17" s="80">
        <v>88500</v>
      </c>
      <c r="F17" s="201">
        <v>2920500</v>
      </c>
      <c r="G17" s="69"/>
      <c r="H17" s="201">
        <v>2920500</v>
      </c>
      <c r="I17" s="70"/>
      <c r="J17" s="55"/>
      <c r="K17" s="56"/>
      <c r="L17" s="55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</row>
    <row r="18" spans="1:29" ht="14.25" x14ac:dyDescent="0.2">
      <c r="A18" s="47" t="s">
        <v>15</v>
      </c>
      <c r="B18" s="198" t="s">
        <v>41</v>
      </c>
      <c r="C18" s="199" t="s">
        <v>40</v>
      </c>
      <c r="D18" s="200">
        <v>3</v>
      </c>
      <c r="E18" s="80">
        <v>116400</v>
      </c>
      <c r="F18" s="201">
        <v>3841200</v>
      </c>
      <c r="G18" s="69"/>
      <c r="H18" s="201">
        <v>3841200</v>
      </c>
      <c r="I18" s="70"/>
      <c r="J18" s="55"/>
      <c r="K18" s="56"/>
      <c r="L18" s="55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</row>
    <row r="19" spans="1:29" ht="14.25" x14ac:dyDescent="0.2">
      <c r="A19" s="47" t="s">
        <v>16</v>
      </c>
      <c r="B19" s="198" t="s">
        <v>42</v>
      </c>
      <c r="C19" s="199" t="s">
        <v>43</v>
      </c>
      <c r="D19" s="200">
        <v>9</v>
      </c>
      <c r="E19" s="80">
        <v>80000</v>
      </c>
      <c r="F19" s="201">
        <v>7920000</v>
      </c>
      <c r="G19" s="69"/>
      <c r="H19" s="201">
        <v>7920000</v>
      </c>
      <c r="I19" s="70"/>
      <c r="J19" s="55"/>
      <c r="K19" s="71"/>
      <c r="L19" s="55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</row>
    <row r="20" spans="1:29" ht="14.25" x14ac:dyDescent="0.2">
      <c r="A20" s="47" t="s">
        <v>17</v>
      </c>
      <c r="B20" s="198" t="s">
        <v>44</v>
      </c>
      <c r="C20" s="199" t="s">
        <v>45</v>
      </c>
      <c r="D20" s="200">
        <v>16</v>
      </c>
      <c r="E20" s="80">
        <v>40000</v>
      </c>
      <c r="F20" s="201">
        <v>1056000</v>
      </c>
      <c r="G20" s="69"/>
      <c r="H20" s="201">
        <v>1056000</v>
      </c>
      <c r="I20" s="70"/>
      <c r="J20" s="55"/>
      <c r="K20" s="56"/>
      <c r="L20" s="55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</row>
    <row r="21" spans="1:29" ht="14.25" x14ac:dyDescent="0.2">
      <c r="A21" s="47" t="s">
        <v>18</v>
      </c>
      <c r="B21" s="198" t="s">
        <v>46</v>
      </c>
      <c r="C21" s="199" t="s">
        <v>47</v>
      </c>
      <c r="D21" s="200">
        <v>3</v>
      </c>
      <c r="E21" s="80">
        <v>32000</v>
      </c>
      <c r="F21" s="201">
        <v>792000</v>
      </c>
      <c r="G21" s="69"/>
      <c r="H21" s="201">
        <v>792000</v>
      </c>
      <c r="I21" s="70"/>
      <c r="J21" s="55"/>
      <c r="K21" s="56"/>
      <c r="L21" s="55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</row>
    <row r="22" spans="1:29" ht="14.25" x14ac:dyDescent="0.2">
      <c r="A22" s="47" t="s">
        <v>19</v>
      </c>
      <c r="B22" s="198" t="s">
        <v>48</v>
      </c>
      <c r="C22" s="199" t="s">
        <v>47</v>
      </c>
      <c r="D22" s="200">
        <v>2</v>
      </c>
      <c r="E22" s="80">
        <v>36000</v>
      </c>
      <c r="F22" s="201">
        <v>748000</v>
      </c>
      <c r="G22" s="69"/>
      <c r="H22" s="201">
        <v>748000</v>
      </c>
      <c r="I22" s="70"/>
      <c r="J22" s="55"/>
      <c r="K22" s="56"/>
      <c r="L22" s="55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</row>
    <row r="23" spans="1:29" ht="14.25" x14ac:dyDescent="0.2">
      <c r="A23" s="47" t="s">
        <v>20</v>
      </c>
      <c r="B23" s="198" t="s">
        <v>49</v>
      </c>
      <c r="C23" s="199" t="s">
        <v>47</v>
      </c>
      <c r="D23" s="200">
        <v>2</v>
      </c>
      <c r="E23" s="80">
        <v>34000</v>
      </c>
      <c r="F23" s="201">
        <v>7040000</v>
      </c>
      <c r="G23" s="69"/>
      <c r="H23" s="201">
        <v>7040000</v>
      </c>
      <c r="I23" s="70"/>
      <c r="J23" s="55"/>
      <c r="K23" s="56"/>
      <c r="L23" s="55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</row>
    <row r="24" spans="1:29" x14ac:dyDescent="0.2">
      <c r="A24" s="47"/>
      <c r="B24" s="202" t="s">
        <v>50</v>
      </c>
      <c r="C24" s="199"/>
      <c r="D24" s="200"/>
      <c r="E24" s="80"/>
      <c r="F24" s="203">
        <f>SUM(F16:F23)</f>
        <v>27974760</v>
      </c>
      <c r="G24" s="69"/>
      <c r="H24" s="204">
        <f>SUM(H16:H23)</f>
        <v>27974760</v>
      </c>
      <c r="I24" s="70"/>
      <c r="J24" s="55"/>
      <c r="K24" s="56"/>
      <c r="L24" s="55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</row>
    <row r="25" spans="1:29" ht="42.75" x14ac:dyDescent="0.2">
      <c r="A25" s="47"/>
      <c r="B25" s="62" t="s">
        <v>51</v>
      </c>
      <c r="C25" s="63"/>
      <c r="D25" s="72"/>
      <c r="E25" s="65"/>
      <c r="F25" s="66"/>
      <c r="G25" s="67"/>
      <c r="H25" s="66"/>
      <c r="I25" s="73"/>
      <c r="J25" s="55"/>
      <c r="K25" s="56"/>
      <c r="L25" s="55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</row>
    <row r="26" spans="1:29" ht="14.25" x14ac:dyDescent="0.2">
      <c r="A26" s="47"/>
      <c r="B26" s="198" t="s">
        <v>52</v>
      </c>
      <c r="C26" s="199" t="s">
        <v>14</v>
      </c>
      <c r="D26" s="200">
        <v>1</v>
      </c>
      <c r="E26" s="74">
        <v>140000</v>
      </c>
      <c r="F26" s="74">
        <v>12040000</v>
      </c>
      <c r="G26" s="69"/>
      <c r="H26" s="74">
        <v>12040000</v>
      </c>
      <c r="I26" s="70"/>
      <c r="J26" s="55"/>
      <c r="K26" s="56"/>
      <c r="L26" s="55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</row>
    <row r="27" spans="1:29" ht="14.25" x14ac:dyDescent="0.2">
      <c r="A27" s="47"/>
      <c r="B27" s="198" t="s">
        <v>53</v>
      </c>
      <c r="C27" s="199" t="s">
        <v>14</v>
      </c>
      <c r="D27" s="200">
        <v>1</v>
      </c>
      <c r="E27" s="74">
        <v>275000</v>
      </c>
      <c r="F27" s="74">
        <v>23650000</v>
      </c>
      <c r="G27" s="69"/>
      <c r="H27" s="74">
        <v>23650000</v>
      </c>
      <c r="I27" s="70"/>
      <c r="J27" s="55"/>
      <c r="K27" s="56"/>
      <c r="L27" s="55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</row>
    <row r="28" spans="1:29" ht="14.25" x14ac:dyDescent="0.2">
      <c r="A28" s="47"/>
      <c r="B28" s="198" t="s">
        <v>54</v>
      </c>
      <c r="C28" s="199" t="s">
        <v>14</v>
      </c>
      <c r="D28" s="200">
        <v>1</v>
      </c>
      <c r="E28" s="74">
        <v>145000</v>
      </c>
      <c r="F28" s="74">
        <v>12470000</v>
      </c>
      <c r="G28" s="69"/>
      <c r="H28" s="74">
        <v>12470000</v>
      </c>
      <c r="I28" s="70"/>
      <c r="J28" s="55"/>
      <c r="K28" s="56"/>
      <c r="L28" s="55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</row>
    <row r="29" spans="1:29" ht="14.25" x14ac:dyDescent="0.2">
      <c r="A29" s="47"/>
      <c r="B29" s="198" t="s">
        <v>55</v>
      </c>
      <c r="C29" s="199" t="s">
        <v>14</v>
      </c>
      <c r="D29" s="200">
        <v>1</v>
      </c>
      <c r="E29" s="74">
        <v>44900</v>
      </c>
      <c r="F29" s="74">
        <v>3861400</v>
      </c>
      <c r="G29" s="69"/>
      <c r="H29" s="74">
        <v>3861400</v>
      </c>
      <c r="I29" s="70"/>
      <c r="J29" s="55"/>
      <c r="K29" s="56"/>
      <c r="L29" s="55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</row>
    <row r="30" spans="1:29" ht="28.5" x14ac:dyDescent="0.2">
      <c r="A30" s="47"/>
      <c r="B30" s="62" t="s">
        <v>56</v>
      </c>
      <c r="C30" s="63"/>
      <c r="D30" s="72"/>
      <c r="E30" s="65"/>
      <c r="F30" s="66"/>
      <c r="G30" s="67"/>
      <c r="H30" s="66"/>
      <c r="I30" s="73"/>
      <c r="J30" s="55"/>
      <c r="K30" s="56"/>
      <c r="L30" s="55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</row>
    <row r="31" spans="1:29" ht="18" customHeight="1" x14ac:dyDescent="0.2">
      <c r="A31" s="47"/>
      <c r="B31" s="205" t="s">
        <v>57</v>
      </c>
      <c r="C31" s="199" t="s">
        <v>58</v>
      </c>
      <c r="D31" s="200">
        <v>1</v>
      </c>
      <c r="E31" s="75">
        <v>3182894</v>
      </c>
      <c r="F31" s="74">
        <v>273728884</v>
      </c>
      <c r="G31" s="69"/>
      <c r="H31" s="74">
        <v>273728884</v>
      </c>
      <c r="I31" s="70"/>
      <c r="J31" s="55"/>
      <c r="K31" s="56"/>
      <c r="L31" s="55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</row>
    <row r="32" spans="1:29" ht="14.25" x14ac:dyDescent="0.2">
      <c r="A32" s="47"/>
      <c r="B32" s="198" t="s">
        <v>59</v>
      </c>
      <c r="C32" s="199" t="s">
        <v>58</v>
      </c>
      <c r="D32" s="200">
        <v>1</v>
      </c>
      <c r="E32" s="75">
        <v>300000</v>
      </c>
      <c r="F32" s="74">
        <v>25800000</v>
      </c>
      <c r="G32" s="69"/>
      <c r="H32" s="74">
        <v>25800000</v>
      </c>
      <c r="I32" s="70"/>
      <c r="J32" s="55"/>
      <c r="K32" s="56"/>
      <c r="L32" s="55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</row>
    <row r="33" spans="1:29" x14ac:dyDescent="0.25">
      <c r="A33" s="47"/>
      <c r="B33" s="202" t="s">
        <v>60</v>
      </c>
      <c r="C33" s="199"/>
      <c r="D33" s="200"/>
      <c r="E33" s="74"/>
      <c r="F33" s="85">
        <f>SUM(F26:F32)</f>
        <v>351550284</v>
      </c>
      <c r="G33" s="76"/>
      <c r="H33" s="206">
        <f>SUM(H26:H32)</f>
        <v>351550284</v>
      </c>
      <c r="I33" s="70"/>
      <c r="J33" s="55"/>
      <c r="K33" s="56"/>
      <c r="L33" s="55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</row>
    <row r="34" spans="1:29" ht="28.5" x14ac:dyDescent="0.2">
      <c r="A34" s="47"/>
      <c r="B34" s="207" t="s">
        <v>61</v>
      </c>
      <c r="C34" s="63"/>
      <c r="D34" s="208"/>
      <c r="E34" s="77"/>
      <c r="F34" s="78"/>
      <c r="G34" s="78"/>
      <c r="H34" s="78"/>
      <c r="I34" s="70"/>
      <c r="J34" s="55"/>
      <c r="K34" s="56"/>
      <c r="L34" s="55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</row>
    <row r="35" spans="1:29" ht="14.25" x14ac:dyDescent="0.2">
      <c r="A35" s="47"/>
      <c r="B35" s="198" t="s">
        <v>62</v>
      </c>
      <c r="C35" s="200" t="s">
        <v>14</v>
      </c>
      <c r="D35" s="200">
        <v>1</v>
      </c>
      <c r="E35" s="79">
        <v>1725500</v>
      </c>
      <c r="F35" s="80">
        <v>18980500</v>
      </c>
      <c r="G35" s="69"/>
      <c r="H35" s="80">
        <v>18980500</v>
      </c>
      <c r="I35" s="70"/>
      <c r="J35" s="55"/>
      <c r="K35" s="56"/>
      <c r="L35" s="55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</row>
    <row r="36" spans="1:29" ht="14.25" x14ac:dyDescent="0.2">
      <c r="A36" s="47"/>
      <c r="B36" s="198" t="s">
        <v>63</v>
      </c>
      <c r="C36" s="200" t="s">
        <v>14</v>
      </c>
      <c r="D36" s="200">
        <v>1</v>
      </c>
      <c r="E36" s="75">
        <v>2476630</v>
      </c>
      <c r="F36" s="80">
        <v>27242930</v>
      </c>
      <c r="G36" s="69"/>
      <c r="H36" s="80">
        <v>27242930</v>
      </c>
      <c r="I36" s="70"/>
      <c r="J36" s="55"/>
      <c r="K36" s="56"/>
      <c r="L36" s="55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</row>
    <row r="37" spans="1:29" ht="14.25" x14ac:dyDescent="0.2">
      <c r="A37" s="47"/>
      <c r="B37" s="209" t="s">
        <v>64</v>
      </c>
      <c r="C37" s="200" t="s">
        <v>14</v>
      </c>
      <c r="D37" s="200">
        <v>1</v>
      </c>
      <c r="E37" s="75">
        <v>45000</v>
      </c>
      <c r="F37" s="80">
        <v>495000</v>
      </c>
      <c r="G37" s="69"/>
      <c r="H37" s="80">
        <v>495000</v>
      </c>
      <c r="I37" s="70"/>
      <c r="J37" s="55"/>
      <c r="K37" s="56"/>
      <c r="L37" s="55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</row>
    <row r="38" spans="1:29" ht="14.25" x14ac:dyDescent="0.2">
      <c r="A38" s="47"/>
      <c r="B38" s="209" t="s">
        <v>65</v>
      </c>
      <c r="C38" s="200" t="s">
        <v>14</v>
      </c>
      <c r="D38" s="200">
        <v>1</v>
      </c>
      <c r="E38" s="75">
        <v>50000</v>
      </c>
      <c r="F38" s="80">
        <v>550000</v>
      </c>
      <c r="G38" s="69"/>
      <c r="H38" s="80">
        <v>550000</v>
      </c>
      <c r="I38" s="70"/>
      <c r="J38" s="55"/>
      <c r="K38" s="56"/>
      <c r="L38" s="55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</row>
    <row r="39" spans="1:29" ht="14.25" x14ac:dyDescent="0.2">
      <c r="A39" s="47"/>
      <c r="B39" s="198" t="s">
        <v>66</v>
      </c>
      <c r="C39" s="200" t="s">
        <v>14</v>
      </c>
      <c r="D39" s="200">
        <v>1</v>
      </c>
      <c r="E39" s="75">
        <v>55000</v>
      </c>
      <c r="F39" s="80">
        <v>605000</v>
      </c>
      <c r="G39" s="69"/>
      <c r="H39" s="80">
        <v>605000</v>
      </c>
      <c r="I39" s="70"/>
      <c r="J39" s="55"/>
      <c r="K39" s="56"/>
      <c r="L39" s="55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</row>
    <row r="40" spans="1:29" ht="14.25" x14ac:dyDescent="0.2">
      <c r="A40" s="47"/>
      <c r="B40" s="198" t="s">
        <v>67</v>
      </c>
      <c r="C40" s="200" t="s">
        <v>14</v>
      </c>
      <c r="D40" s="200">
        <v>1</v>
      </c>
      <c r="E40" s="75">
        <v>90000</v>
      </c>
      <c r="F40" s="80">
        <v>990000</v>
      </c>
      <c r="G40" s="69"/>
      <c r="H40" s="80">
        <v>990000</v>
      </c>
      <c r="I40" s="70"/>
      <c r="J40" s="55"/>
      <c r="K40" s="56"/>
      <c r="L40" s="55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</row>
    <row r="41" spans="1:29" ht="14.25" x14ac:dyDescent="0.2">
      <c r="A41" s="47"/>
      <c r="B41" s="198" t="s">
        <v>68</v>
      </c>
      <c r="C41" s="200" t="s">
        <v>14</v>
      </c>
      <c r="D41" s="200">
        <v>1</v>
      </c>
      <c r="E41" s="75">
        <v>60000</v>
      </c>
      <c r="F41" s="80">
        <v>660000</v>
      </c>
      <c r="G41" s="69"/>
      <c r="H41" s="80">
        <v>660000</v>
      </c>
      <c r="I41" s="70"/>
      <c r="J41" s="55"/>
      <c r="K41" s="56"/>
      <c r="L41" s="55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</row>
    <row r="42" spans="1:29" ht="14.25" x14ac:dyDescent="0.2">
      <c r="A42" s="47"/>
      <c r="B42" s="210" t="s">
        <v>69</v>
      </c>
      <c r="C42" s="211" t="s">
        <v>14</v>
      </c>
      <c r="D42" s="211">
        <v>1</v>
      </c>
      <c r="E42" s="81">
        <v>160000</v>
      </c>
      <c r="F42" s="82">
        <v>1760000</v>
      </c>
      <c r="G42" s="83"/>
      <c r="H42" s="82">
        <v>1760000</v>
      </c>
      <c r="I42" s="84"/>
      <c r="J42" s="55"/>
      <c r="K42" s="56"/>
      <c r="L42" s="55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</row>
    <row r="43" spans="1:29" x14ac:dyDescent="0.25">
      <c r="A43" s="47"/>
      <c r="B43" s="202" t="s">
        <v>70</v>
      </c>
      <c r="C43" s="212"/>
      <c r="D43" s="212"/>
      <c r="E43" s="85"/>
      <c r="F43" s="86">
        <f>SUM(F35:F42)</f>
        <v>51283430</v>
      </c>
      <c r="G43" s="76"/>
      <c r="H43" s="87">
        <f>SUM(H35:H42)</f>
        <v>51283430</v>
      </c>
      <c r="I43" s="76"/>
      <c r="J43" s="55"/>
      <c r="K43" s="56"/>
      <c r="L43" s="55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</row>
    <row r="44" spans="1:29" ht="38.25" customHeight="1" x14ac:dyDescent="0.2">
      <c r="A44" s="47"/>
      <c r="B44" s="207" t="s">
        <v>71</v>
      </c>
      <c r="C44" s="63"/>
      <c r="D44" s="64"/>
      <c r="E44" s="65"/>
      <c r="F44" s="66"/>
      <c r="G44" s="67"/>
      <c r="H44" s="66"/>
      <c r="I44" s="68"/>
      <c r="J44" s="55"/>
      <c r="K44" s="56"/>
      <c r="L44" s="55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</row>
    <row r="45" spans="1:29" ht="15.75" customHeight="1" x14ac:dyDescent="0.2">
      <c r="A45" s="47"/>
      <c r="B45" s="193" t="s">
        <v>72</v>
      </c>
      <c r="C45" s="195" t="s">
        <v>14</v>
      </c>
      <c r="D45" s="195">
        <v>1</v>
      </c>
      <c r="E45" s="183">
        <v>129000000</v>
      </c>
      <c r="F45" s="183">
        <v>129000000</v>
      </c>
      <c r="G45" s="61"/>
      <c r="H45" s="183">
        <v>129000000</v>
      </c>
      <c r="I45" s="70"/>
      <c r="J45" s="55"/>
      <c r="K45" s="56"/>
      <c r="L45" s="55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</row>
    <row r="46" spans="1:29" ht="15.75" customHeight="1" x14ac:dyDescent="0.2">
      <c r="A46" s="47"/>
      <c r="B46" s="193" t="s">
        <v>73</v>
      </c>
      <c r="C46" s="195" t="s">
        <v>14</v>
      </c>
      <c r="D46" s="195">
        <v>1</v>
      </c>
      <c r="E46" s="183">
        <v>559300</v>
      </c>
      <c r="F46" s="183">
        <v>559300</v>
      </c>
      <c r="G46" s="61"/>
      <c r="H46" s="183">
        <v>559300</v>
      </c>
      <c r="I46" s="70"/>
      <c r="J46" s="55"/>
      <c r="K46" s="56"/>
      <c r="L46" s="55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</row>
    <row r="47" spans="1:29" ht="15.75" customHeight="1" x14ac:dyDescent="0.2">
      <c r="A47" s="47"/>
      <c r="B47" s="193" t="s">
        <v>74</v>
      </c>
      <c r="C47" s="195" t="s">
        <v>14</v>
      </c>
      <c r="D47" s="195">
        <v>1</v>
      </c>
      <c r="E47" s="183">
        <v>8687000</v>
      </c>
      <c r="F47" s="183">
        <v>8687000</v>
      </c>
      <c r="G47" s="61"/>
      <c r="H47" s="183">
        <v>8687000</v>
      </c>
      <c r="I47" s="70"/>
      <c r="J47" s="55"/>
      <c r="K47" s="56"/>
      <c r="L47" s="55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</row>
    <row r="48" spans="1:29" ht="15.75" customHeight="1" x14ac:dyDescent="0.2">
      <c r="A48" s="47"/>
      <c r="B48" s="193" t="s">
        <v>75</v>
      </c>
      <c r="C48" s="195" t="s">
        <v>14</v>
      </c>
      <c r="D48" s="195">
        <v>1</v>
      </c>
      <c r="E48" s="183">
        <v>1666000</v>
      </c>
      <c r="F48" s="183">
        <v>1666000</v>
      </c>
      <c r="G48" s="61"/>
      <c r="H48" s="183">
        <v>1666000</v>
      </c>
      <c r="I48" s="70"/>
      <c r="J48" s="55"/>
      <c r="K48" s="56"/>
      <c r="L48" s="55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</row>
    <row r="49" spans="1:29" ht="15.75" customHeight="1" x14ac:dyDescent="0.2">
      <c r="A49" s="47"/>
      <c r="B49" s="213" t="s">
        <v>76</v>
      </c>
      <c r="C49" s="195" t="s">
        <v>14</v>
      </c>
      <c r="D49" s="195">
        <v>1</v>
      </c>
      <c r="E49" s="183">
        <v>13505000</v>
      </c>
      <c r="F49" s="183">
        <v>13505000</v>
      </c>
      <c r="G49" s="61"/>
      <c r="H49" s="183">
        <v>13505000</v>
      </c>
      <c r="I49" s="70"/>
      <c r="J49" s="55"/>
      <c r="K49" s="56"/>
      <c r="L49" s="55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</row>
    <row r="50" spans="1:29" ht="15.75" customHeight="1" x14ac:dyDescent="0.25">
      <c r="A50" s="47"/>
      <c r="B50" s="202" t="s">
        <v>77</v>
      </c>
      <c r="C50" s="88"/>
      <c r="D50" s="89"/>
      <c r="E50" s="90"/>
      <c r="F50" s="91">
        <f>SUM(F45:F49)</f>
        <v>153417300</v>
      </c>
      <c r="G50" s="92"/>
      <c r="H50" s="93">
        <f>SUM(H45:H49)</f>
        <v>153417300</v>
      </c>
      <c r="I50" s="73"/>
      <c r="J50" s="55"/>
      <c r="K50" s="56"/>
      <c r="L50" s="55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</row>
    <row r="51" spans="1:29" ht="15.75" customHeight="1" x14ac:dyDescent="0.2">
      <c r="A51" s="47"/>
      <c r="B51" s="94"/>
      <c r="C51" s="95"/>
      <c r="D51" s="96"/>
      <c r="E51" s="97"/>
      <c r="F51" s="98"/>
      <c r="G51" s="67"/>
      <c r="H51" s="98"/>
      <c r="I51" s="73"/>
      <c r="J51" s="55"/>
      <c r="K51" s="56"/>
      <c r="L51" s="55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</row>
    <row r="52" spans="1:29" ht="15.75" customHeight="1" x14ac:dyDescent="0.2">
      <c r="A52" s="47"/>
      <c r="B52" s="99"/>
      <c r="C52" s="95"/>
      <c r="D52" s="100"/>
      <c r="E52" s="97"/>
      <c r="F52" s="98"/>
      <c r="G52" s="67"/>
      <c r="H52" s="98"/>
      <c r="I52" s="73"/>
      <c r="J52" s="55"/>
      <c r="K52" s="56"/>
      <c r="L52" s="55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</row>
    <row r="53" spans="1:29" ht="15.75" customHeight="1" x14ac:dyDescent="0.25">
      <c r="A53" s="101" t="s">
        <v>21</v>
      </c>
      <c r="B53" s="102"/>
      <c r="C53" s="102"/>
      <c r="D53" s="102"/>
      <c r="E53" s="33"/>
      <c r="F53" s="103">
        <f>F50+F43+F33+F14</f>
        <v>576131552</v>
      </c>
      <c r="G53" s="55"/>
      <c r="H53" s="103">
        <f>H50+H43+H33+H14</f>
        <v>576131552</v>
      </c>
      <c r="I53" s="104">
        <f>SUM(I9:I52)</f>
        <v>156170000</v>
      </c>
      <c r="J53" s="55"/>
      <c r="K53" s="56"/>
      <c r="L53" s="55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</row>
    <row r="54" spans="1:29" ht="23.25" customHeight="1" x14ac:dyDescent="0.25">
      <c r="A54" s="105" t="s">
        <v>78</v>
      </c>
      <c r="B54" s="9"/>
      <c r="C54" s="9"/>
      <c r="D54" s="9"/>
      <c r="E54" s="9"/>
      <c r="F54" s="9"/>
      <c r="G54" s="9"/>
      <c r="H54" s="9"/>
      <c r="I54" s="21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</row>
    <row r="55" spans="1:29" ht="15.75" customHeight="1" x14ac:dyDescent="0.2">
      <c r="A55" s="106" t="s">
        <v>10</v>
      </c>
      <c r="B55" s="107" t="s">
        <v>79</v>
      </c>
      <c r="C55" s="108" t="s">
        <v>80</v>
      </c>
      <c r="D55" s="109">
        <v>12</v>
      </c>
      <c r="E55" s="110">
        <v>3000000</v>
      </c>
      <c r="F55" s="111">
        <f t="shared" ref="F55:F63" si="0">+D55*E55</f>
        <v>36000000</v>
      </c>
      <c r="G55" s="112"/>
      <c r="H55" s="111">
        <f t="shared" ref="H55:H63" si="1">+F55</f>
        <v>36000000</v>
      </c>
      <c r="I55" s="113"/>
      <c r="J55" s="55"/>
      <c r="K55" s="56"/>
      <c r="L55" s="55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</row>
    <row r="56" spans="1:29" ht="15.75" customHeight="1" x14ac:dyDescent="0.2">
      <c r="A56" s="114" t="s">
        <v>13</v>
      </c>
      <c r="B56" s="214" t="s">
        <v>81</v>
      </c>
      <c r="C56" s="115" t="s">
        <v>80</v>
      </c>
      <c r="D56" s="116">
        <v>24</v>
      </c>
      <c r="E56" s="117">
        <v>2300000</v>
      </c>
      <c r="F56" s="118">
        <f t="shared" si="0"/>
        <v>55200000</v>
      </c>
      <c r="G56" s="55"/>
      <c r="H56" s="119">
        <f t="shared" si="1"/>
        <v>55200000</v>
      </c>
      <c r="I56" s="120"/>
      <c r="J56" s="55"/>
      <c r="K56" s="56"/>
      <c r="L56" s="55"/>
      <c r="M56" s="121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</row>
    <row r="57" spans="1:29" ht="15.75" customHeight="1" x14ac:dyDescent="0.2">
      <c r="A57" s="114" t="s">
        <v>15</v>
      </c>
      <c r="B57" s="214" t="s">
        <v>82</v>
      </c>
      <c r="C57" s="115" t="s">
        <v>80</v>
      </c>
      <c r="D57" s="116">
        <v>9</v>
      </c>
      <c r="E57" s="122">
        <v>2250000</v>
      </c>
      <c r="F57" s="123">
        <f>D57*E57</f>
        <v>20250000</v>
      </c>
      <c r="G57" s="55"/>
      <c r="H57" s="119">
        <f t="shared" si="1"/>
        <v>20250000</v>
      </c>
      <c r="I57" s="120"/>
      <c r="J57" s="55"/>
      <c r="K57" s="56"/>
      <c r="L57" s="55"/>
      <c r="M57" s="121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</row>
    <row r="58" spans="1:29" ht="15.75" customHeight="1" x14ac:dyDescent="0.2">
      <c r="A58" s="114" t="s">
        <v>16</v>
      </c>
      <c r="B58" s="214" t="s">
        <v>83</v>
      </c>
      <c r="C58" s="115" t="s">
        <v>84</v>
      </c>
      <c r="D58" s="124">
        <v>97</v>
      </c>
      <c r="E58" s="215">
        <v>10000</v>
      </c>
      <c r="F58" s="125">
        <f>D58*E58</f>
        <v>970000</v>
      </c>
      <c r="G58" s="112"/>
      <c r="H58" s="126">
        <v>970000</v>
      </c>
      <c r="I58" s="127"/>
      <c r="J58" s="55"/>
      <c r="K58" s="56"/>
      <c r="L58" s="55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</row>
    <row r="59" spans="1:29" ht="15.75" customHeight="1" x14ac:dyDescent="0.2">
      <c r="A59" s="128" t="s">
        <v>17</v>
      </c>
      <c r="B59" s="214" t="s">
        <v>85</v>
      </c>
      <c r="C59" s="129" t="s">
        <v>86</v>
      </c>
      <c r="D59" s="124">
        <v>1</v>
      </c>
      <c r="E59" s="215">
        <v>250000</v>
      </c>
      <c r="F59" s="125">
        <f>D59*E59</f>
        <v>250000</v>
      </c>
      <c r="G59" s="130"/>
      <c r="H59" s="126">
        <v>250000</v>
      </c>
      <c r="I59" s="131"/>
      <c r="J59" s="55"/>
      <c r="K59" s="56"/>
      <c r="L59" s="55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</row>
    <row r="60" spans="1:29" ht="33.75" customHeight="1" x14ac:dyDescent="0.2">
      <c r="A60" s="114"/>
      <c r="B60" s="216" t="s">
        <v>87</v>
      </c>
      <c r="C60" s="115" t="s">
        <v>84</v>
      </c>
      <c r="D60" s="124">
        <v>97</v>
      </c>
      <c r="E60" s="132">
        <v>2000</v>
      </c>
      <c r="F60" s="125">
        <f>D60*E60</f>
        <v>194000</v>
      </c>
      <c r="G60" s="55"/>
      <c r="H60" s="126">
        <f>D60*E60</f>
        <v>194000</v>
      </c>
      <c r="I60" s="120"/>
      <c r="J60" s="55"/>
      <c r="K60" s="56"/>
      <c r="L60" s="55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</row>
    <row r="61" spans="1:29" ht="31.5" customHeight="1" x14ac:dyDescent="0.2">
      <c r="A61" s="114"/>
      <c r="B61" s="205" t="s">
        <v>88</v>
      </c>
      <c r="C61" s="115" t="s">
        <v>86</v>
      </c>
      <c r="D61" s="124">
        <v>1</v>
      </c>
      <c r="E61" s="74">
        <v>150000</v>
      </c>
      <c r="F61" s="125">
        <f>D61*E61</f>
        <v>150000</v>
      </c>
      <c r="G61" s="55"/>
      <c r="H61" s="126">
        <f>D61*E61</f>
        <v>150000</v>
      </c>
      <c r="I61" s="120"/>
      <c r="J61" s="55"/>
      <c r="K61" s="56"/>
      <c r="L61" s="55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</row>
    <row r="62" spans="1:29" ht="15.75" customHeight="1" x14ac:dyDescent="0.2">
      <c r="A62" s="114"/>
      <c r="B62" s="133"/>
      <c r="C62" s="115"/>
      <c r="D62" s="116"/>
      <c r="E62" s="134"/>
      <c r="F62" s="126"/>
      <c r="G62" s="112"/>
      <c r="H62" s="126"/>
      <c r="I62" s="135"/>
      <c r="J62" s="55"/>
      <c r="K62" s="56"/>
      <c r="L62" s="55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</row>
    <row r="63" spans="1:29" ht="30" hidden="1" customHeight="1" x14ac:dyDescent="0.2">
      <c r="A63" s="128" t="s">
        <v>22</v>
      </c>
      <c r="B63" s="136"/>
      <c r="C63" s="95"/>
      <c r="D63" s="137"/>
      <c r="E63" s="138"/>
      <c r="F63" s="126">
        <f t="shared" si="0"/>
        <v>0</v>
      </c>
      <c r="G63" s="55"/>
      <c r="H63" s="119">
        <f t="shared" si="1"/>
        <v>0</v>
      </c>
      <c r="I63" s="131"/>
      <c r="J63" s="55"/>
      <c r="K63" s="56"/>
      <c r="L63" s="55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</row>
    <row r="64" spans="1:29" ht="24.75" customHeight="1" x14ac:dyDescent="0.25">
      <c r="A64" s="101" t="s">
        <v>23</v>
      </c>
      <c r="B64" s="102"/>
      <c r="C64" s="102"/>
      <c r="D64" s="102"/>
      <c r="E64" s="33"/>
      <c r="F64" s="103">
        <f>SUM(F55:F63)</f>
        <v>113014000</v>
      </c>
      <c r="G64" s="55"/>
      <c r="H64" s="103">
        <f>SUM(H55:H63)</f>
        <v>113014000</v>
      </c>
      <c r="I64" s="104">
        <f>SUM(I55:I59)</f>
        <v>0</v>
      </c>
      <c r="J64" s="55"/>
      <c r="K64" s="56"/>
      <c r="L64" s="55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</row>
    <row r="65" spans="1:29" ht="24.75" customHeight="1" x14ac:dyDescent="0.25">
      <c r="A65" s="105" t="s">
        <v>89</v>
      </c>
      <c r="B65" s="102"/>
      <c r="C65" s="102"/>
      <c r="D65" s="102"/>
      <c r="E65" s="102"/>
      <c r="F65" s="102"/>
      <c r="G65" s="102"/>
      <c r="H65" s="102"/>
      <c r="I65" s="21"/>
      <c r="J65" s="55"/>
      <c r="K65" s="56"/>
      <c r="L65" s="55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</row>
    <row r="66" spans="1:29" ht="27.75" customHeight="1" x14ac:dyDescent="0.2">
      <c r="A66" s="139" t="s">
        <v>10</v>
      </c>
      <c r="B66" s="213" t="s">
        <v>90</v>
      </c>
      <c r="C66" s="217" t="s">
        <v>91</v>
      </c>
      <c r="D66" s="218">
        <v>97</v>
      </c>
      <c r="E66" s="219">
        <v>150000</v>
      </c>
      <c r="F66" s="220">
        <f>D66*E66</f>
        <v>14550000</v>
      </c>
      <c r="G66" s="140"/>
      <c r="H66" s="220">
        <v>14550000</v>
      </c>
      <c r="I66" s="141"/>
      <c r="J66" s="142"/>
      <c r="K66" s="143"/>
      <c r="L66" s="142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</row>
    <row r="67" spans="1:29" ht="15.75" customHeight="1" x14ac:dyDescent="0.2">
      <c r="A67" s="139" t="s">
        <v>13</v>
      </c>
      <c r="B67" s="193" t="s">
        <v>92</v>
      </c>
      <c r="C67" s="221" t="s">
        <v>93</v>
      </c>
      <c r="D67" s="218">
        <v>97</v>
      </c>
      <c r="E67" s="219">
        <v>120000</v>
      </c>
      <c r="F67" s="220">
        <f>D67*E67</f>
        <v>11640000</v>
      </c>
      <c r="G67" s="144"/>
      <c r="H67" s="220">
        <v>11640000</v>
      </c>
      <c r="I67" s="145"/>
      <c r="J67" s="142"/>
      <c r="K67" s="143"/>
      <c r="L67" s="142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</row>
    <row r="68" spans="1:29" ht="15.75" customHeight="1" x14ac:dyDescent="0.2">
      <c r="A68" s="146"/>
      <c r="B68" s="222"/>
      <c r="C68" s="88"/>
      <c r="D68" s="147"/>
      <c r="E68" s="90"/>
      <c r="F68" s="148"/>
      <c r="G68" s="67"/>
      <c r="H68" s="148"/>
      <c r="I68" s="68"/>
      <c r="J68" s="55"/>
      <c r="K68" s="56"/>
      <c r="L68" s="55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</row>
    <row r="69" spans="1:29" ht="15.75" customHeight="1" x14ac:dyDescent="0.2">
      <c r="A69" s="146"/>
      <c r="B69" s="223"/>
      <c r="C69" s="95"/>
      <c r="D69" s="100"/>
      <c r="E69" s="97"/>
      <c r="F69" s="98"/>
      <c r="G69" s="67"/>
      <c r="H69" s="98"/>
      <c r="I69" s="73"/>
      <c r="J69" s="55"/>
      <c r="K69" s="56"/>
      <c r="L69" s="55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</row>
    <row r="70" spans="1:29" ht="15.75" customHeight="1" x14ac:dyDescent="0.25">
      <c r="A70" s="149" t="s">
        <v>94</v>
      </c>
      <c r="B70" s="9"/>
      <c r="C70" s="9"/>
      <c r="D70" s="9"/>
      <c r="E70" s="10"/>
      <c r="F70" s="150">
        <f>SUM(F66:F69)</f>
        <v>26190000</v>
      </c>
      <c r="G70" s="151"/>
      <c r="H70" s="150">
        <f>SUM(H66:H69)</f>
        <v>26190000</v>
      </c>
      <c r="I70" s="152"/>
      <c r="J70" s="16"/>
      <c r="K70" s="13"/>
      <c r="L70" s="16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spans="1:29" ht="14.25" customHeight="1" x14ac:dyDescent="0.2">
      <c r="A71" s="153"/>
      <c r="B71" s="44"/>
      <c r="C71" s="154"/>
      <c r="D71" s="155"/>
      <c r="E71" s="156"/>
      <c r="F71" s="157"/>
      <c r="G71" s="158"/>
      <c r="H71" s="157"/>
      <c r="I71" s="159"/>
      <c r="J71" s="16"/>
      <c r="K71" s="13"/>
      <c r="L71" s="16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</row>
    <row r="72" spans="1:29" ht="15.75" customHeight="1" x14ac:dyDescent="0.25">
      <c r="A72" s="149" t="s">
        <v>24</v>
      </c>
      <c r="B72" s="9"/>
      <c r="C72" s="9"/>
      <c r="D72" s="9"/>
      <c r="E72" s="10"/>
      <c r="F72" s="150">
        <f>+H72+I72</f>
        <v>899480312</v>
      </c>
      <c r="G72" s="160"/>
      <c r="H72" s="150">
        <f>H70+H64+H50+H43+H33+H24+H14</f>
        <v>743310312</v>
      </c>
      <c r="I72" s="161">
        <f>+I53+I64+I70</f>
        <v>156170000</v>
      </c>
      <c r="J72" s="16"/>
      <c r="K72" s="13"/>
      <c r="L72" s="16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</row>
    <row r="73" spans="1:29" ht="14.25" x14ac:dyDescent="0.2">
      <c r="A73" s="162"/>
      <c r="B73" s="10"/>
      <c r="C73" s="163"/>
      <c r="D73" s="164"/>
      <c r="E73" s="165"/>
      <c r="F73" s="166"/>
      <c r="G73" s="16"/>
      <c r="H73" s="166"/>
      <c r="I73" s="167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</row>
    <row r="74" spans="1:29" ht="14.25" x14ac:dyDescent="0.2">
      <c r="A74" s="162"/>
      <c r="B74" s="10"/>
      <c r="C74" s="163"/>
      <c r="D74" s="164"/>
      <c r="E74" s="165"/>
      <c r="F74" s="168"/>
      <c r="G74" s="16"/>
      <c r="H74" s="169" t="s">
        <v>25</v>
      </c>
      <c r="I74" s="170" t="s">
        <v>25</v>
      </c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</row>
    <row r="75" spans="1:29" ht="14.25" x14ac:dyDescent="0.2">
      <c r="A75" s="12"/>
      <c r="B75" s="13"/>
      <c r="C75" s="14"/>
      <c r="D75" s="13"/>
      <c r="E75" s="15"/>
      <c r="F75" s="166">
        <v>100</v>
      </c>
      <c r="G75" s="164"/>
      <c r="H75" s="171">
        <f>+F75*H72/F72</f>
        <v>82.637752275783001</v>
      </c>
      <c r="I75" s="172">
        <f>+F75*I72/F72</f>
        <v>17.362247724217003</v>
      </c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</row>
    <row r="76" spans="1:29" ht="14.25" x14ac:dyDescent="0.2">
      <c r="A76" s="12"/>
      <c r="B76" s="13"/>
      <c r="C76" s="14"/>
      <c r="D76" s="13"/>
      <c r="E76" s="15"/>
      <c r="F76" s="157"/>
      <c r="G76" s="13"/>
      <c r="H76" s="157"/>
      <c r="I76" s="17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</row>
    <row r="77" spans="1:29" ht="15.75" customHeight="1" x14ac:dyDescent="0.2">
      <c r="A77" s="13"/>
      <c r="B77" s="13"/>
      <c r="C77" s="14"/>
      <c r="D77" s="13"/>
      <c r="E77" s="15"/>
      <c r="F77" s="16" t="s">
        <v>26</v>
      </c>
      <c r="G77" s="13"/>
      <c r="H77" s="224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</row>
    <row r="78" spans="1:29" ht="15.75" customHeight="1" x14ac:dyDescent="0.2">
      <c r="A78" s="13"/>
      <c r="B78" s="13"/>
      <c r="C78" s="14"/>
      <c r="D78" s="13"/>
      <c r="E78" s="15"/>
      <c r="F78" s="16"/>
      <c r="G78" s="13"/>
      <c r="H78" s="16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spans="1:29" ht="15.75" customHeight="1" x14ac:dyDescent="0.2">
      <c r="A79" s="13"/>
      <c r="B79" s="13"/>
      <c r="C79" s="14"/>
      <c r="D79" s="13"/>
      <c r="E79" s="15"/>
      <c r="F79" s="16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1:29" ht="15.75" customHeight="1" x14ac:dyDescent="0.2">
      <c r="A80" s="13"/>
      <c r="B80" s="13"/>
      <c r="C80" s="14"/>
      <c r="D80" s="13"/>
      <c r="E80" s="15"/>
      <c r="F80" s="16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</row>
    <row r="81" spans="1:29" ht="15.75" customHeight="1" x14ac:dyDescent="0.2">
      <c r="A81" s="13"/>
      <c r="B81" s="13"/>
      <c r="C81" s="14"/>
      <c r="D81" s="13"/>
      <c r="E81" s="15"/>
      <c r="F81" s="16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ht="15.75" customHeight="1" x14ac:dyDescent="0.2">
      <c r="A82" s="13"/>
      <c r="B82" s="13"/>
      <c r="C82" s="14"/>
      <c r="D82" s="13"/>
      <c r="E82" s="15"/>
      <c r="F82" s="16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ht="15.75" customHeight="1" x14ac:dyDescent="0.2">
      <c r="A83" s="13"/>
      <c r="B83" s="13"/>
      <c r="C83" s="14"/>
      <c r="D83" s="13"/>
      <c r="E83" s="15"/>
      <c r="F83" s="16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spans="1:29" ht="15.75" customHeight="1" x14ac:dyDescent="0.2">
      <c r="A84" s="13"/>
      <c r="B84" s="13"/>
      <c r="C84" s="14"/>
      <c r="D84" s="13"/>
      <c r="E84" s="15"/>
      <c r="F84" s="16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spans="1:29" ht="15.75" customHeight="1" x14ac:dyDescent="0.2">
      <c r="A85" s="13"/>
      <c r="B85" s="13"/>
      <c r="C85" s="14"/>
      <c r="D85" s="13"/>
      <c r="E85" s="15"/>
      <c r="F85" s="16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</row>
    <row r="86" spans="1:29" ht="15.75" customHeight="1" x14ac:dyDescent="0.2">
      <c r="A86" s="13"/>
      <c r="B86" s="13"/>
      <c r="C86" s="14"/>
      <c r="D86" s="13"/>
      <c r="E86" s="15"/>
      <c r="F86" s="16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spans="1:29" ht="15.75" customHeight="1" x14ac:dyDescent="0.2">
      <c r="A87" s="13"/>
      <c r="B87" s="13"/>
      <c r="C87" s="14"/>
      <c r="D87" s="13"/>
      <c r="E87" s="15"/>
      <c r="F87" s="16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spans="1:29" ht="15.75" customHeight="1" x14ac:dyDescent="0.2">
      <c r="A88" s="13"/>
      <c r="B88" s="13"/>
      <c r="C88" s="14"/>
      <c r="D88" s="13"/>
      <c r="E88" s="15"/>
      <c r="F88" s="16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spans="1:29" ht="15.75" customHeight="1" x14ac:dyDescent="0.2">
      <c r="A89" s="13"/>
      <c r="B89" s="13"/>
      <c r="C89" s="14"/>
      <c r="D89" s="13"/>
      <c r="E89" s="15"/>
      <c r="F89" s="16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</row>
    <row r="90" spans="1:29" ht="15.75" customHeight="1" x14ac:dyDescent="0.2">
      <c r="A90" s="13"/>
      <c r="B90" s="13"/>
      <c r="C90" s="14"/>
      <c r="D90" s="13"/>
      <c r="E90" s="15"/>
      <c r="F90" s="16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</row>
    <row r="91" spans="1:29" ht="15.75" customHeight="1" x14ac:dyDescent="0.2">
      <c r="A91" s="13"/>
      <c r="B91" s="13"/>
      <c r="C91" s="14"/>
      <c r="D91" s="13"/>
      <c r="E91" s="15"/>
      <c r="F91" s="16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</row>
    <row r="92" spans="1:29" ht="15.75" customHeight="1" x14ac:dyDescent="0.2">
      <c r="A92" s="13"/>
      <c r="B92" s="13"/>
      <c r="C92" s="14"/>
      <c r="D92" s="13"/>
      <c r="E92" s="15"/>
      <c r="F92" s="16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</row>
    <row r="93" spans="1:29" ht="15.75" customHeight="1" x14ac:dyDescent="0.2">
      <c r="A93" s="13"/>
      <c r="B93" s="13"/>
      <c r="C93" s="14"/>
      <c r="D93" s="13"/>
      <c r="E93" s="15"/>
      <c r="F93" s="16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</row>
    <row r="94" spans="1:29" ht="15.75" customHeight="1" x14ac:dyDescent="0.2">
      <c r="A94" s="13"/>
      <c r="B94" s="13"/>
      <c r="C94" s="14"/>
      <c r="D94" s="13"/>
      <c r="E94" s="15"/>
      <c r="F94" s="16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</row>
    <row r="95" spans="1:29" ht="15.75" customHeight="1" x14ac:dyDescent="0.2">
      <c r="A95" s="13"/>
      <c r="B95" s="13"/>
      <c r="C95" s="14"/>
      <c r="D95" s="13"/>
      <c r="E95" s="15"/>
      <c r="F95" s="16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</row>
    <row r="96" spans="1:29" ht="15.75" customHeight="1" x14ac:dyDescent="0.2">
      <c r="A96" s="13"/>
      <c r="B96" s="13"/>
      <c r="C96" s="14"/>
      <c r="D96" s="13"/>
      <c r="E96" s="15"/>
      <c r="F96" s="16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spans="1:29" ht="15.75" customHeight="1" x14ac:dyDescent="0.2">
      <c r="A97" s="13"/>
      <c r="B97" s="13"/>
      <c r="C97" s="14"/>
      <c r="D97" s="13"/>
      <c r="E97" s="15"/>
      <c r="F97" s="16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</row>
    <row r="98" spans="1:29" ht="15.75" customHeight="1" x14ac:dyDescent="0.2">
      <c r="A98" s="13"/>
      <c r="B98" s="13"/>
      <c r="C98" s="14"/>
      <c r="D98" s="13"/>
      <c r="E98" s="15"/>
      <c r="F98" s="16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</row>
    <row r="99" spans="1:29" ht="15.75" customHeight="1" x14ac:dyDescent="0.2">
      <c r="A99" s="13"/>
      <c r="B99" s="13"/>
      <c r="C99" s="14"/>
      <c r="D99" s="13"/>
      <c r="E99" s="15"/>
      <c r="F99" s="16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</row>
    <row r="100" spans="1:29" ht="15.75" customHeight="1" x14ac:dyDescent="0.2">
      <c r="A100" s="13"/>
      <c r="B100" s="13"/>
      <c r="C100" s="14"/>
      <c r="D100" s="13"/>
      <c r="E100" s="15"/>
      <c r="F100" s="16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1:29" ht="15.75" customHeight="1" x14ac:dyDescent="0.2">
      <c r="A101" s="13"/>
      <c r="B101" s="13"/>
      <c r="C101" s="14"/>
      <c r="D101" s="13"/>
      <c r="E101" s="15"/>
      <c r="F101" s="16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</row>
    <row r="102" spans="1:29" ht="15.75" customHeight="1" x14ac:dyDescent="0.2">
      <c r="A102" s="13"/>
      <c r="B102" s="13"/>
      <c r="C102" s="14"/>
      <c r="D102" s="13"/>
      <c r="E102" s="15"/>
      <c r="F102" s="16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</row>
    <row r="103" spans="1:29" ht="15.75" customHeight="1" x14ac:dyDescent="0.2">
      <c r="A103" s="13"/>
      <c r="B103" s="13"/>
      <c r="C103" s="14"/>
      <c r="D103" s="13"/>
      <c r="E103" s="15"/>
      <c r="F103" s="16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</row>
    <row r="104" spans="1:29" ht="15.75" customHeight="1" x14ac:dyDescent="0.2">
      <c r="A104" s="13"/>
      <c r="B104" s="13"/>
      <c r="C104" s="14"/>
      <c r="D104" s="13"/>
      <c r="E104" s="15"/>
      <c r="F104" s="16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</row>
    <row r="105" spans="1:29" ht="15.75" customHeight="1" x14ac:dyDescent="0.2">
      <c r="A105" s="13"/>
      <c r="B105" s="13"/>
      <c r="C105" s="14"/>
      <c r="D105" s="13"/>
      <c r="E105" s="15"/>
      <c r="F105" s="16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</row>
    <row r="106" spans="1:29" ht="15.75" customHeight="1" x14ac:dyDescent="0.2">
      <c r="A106" s="13"/>
      <c r="B106" s="13"/>
      <c r="C106" s="14"/>
      <c r="D106" s="13"/>
      <c r="E106" s="15"/>
      <c r="F106" s="16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</row>
    <row r="107" spans="1:29" ht="15.75" customHeight="1" x14ac:dyDescent="0.2">
      <c r="A107" s="13"/>
      <c r="B107" s="13"/>
      <c r="C107" s="14"/>
      <c r="D107" s="13"/>
      <c r="E107" s="15"/>
      <c r="F107" s="16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</row>
    <row r="108" spans="1:29" ht="15.75" customHeight="1" x14ac:dyDescent="0.2">
      <c r="A108" s="13"/>
      <c r="B108" s="13"/>
      <c r="C108" s="14"/>
      <c r="D108" s="13"/>
      <c r="E108" s="15"/>
      <c r="F108" s="16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</row>
    <row r="109" spans="1:29" ht="15.75" customHeight="1" x14ac:dyDescent="0.2">
      <c r="A109" s="13"/>
      <c r="B109" s="13"/>
      <c r="C109" s="14"/>
      <c r="D109" s="13"/>
      <c r="E109" s="15"/>
      <c r="F109" s="16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</row>
    <row r="110" spans="1:29" ht="15.75" customHeight="1" x14ac:dyDescent="0.2">
      <c r="A110" s="13"/>
      <c r="B110" s="13"/>
      <c r="C110" s="14"/>
      <c r="D110" s="13"/>
      <c r="E110" s="15"/>
      <c r="F110" s="16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</row>
    <row r="111" spans="1:29" ht="15.75" customHeight="1" x14ac:dyDescent="0.2">
      <c r="A111" s="13"/>
      <c r="B111" s="13"/>
      <c r="C111" s="14"/>
      <c r="D111" s="13"/>
      <c r="E111" s="15"/>
      <c r="F111" s="16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</row>
    <row r="112" spans="1:29" ht="15.75" customHeight="1" x14ac:dyDescent="0.2">
      <c r="A112" s="13"/>
      <c r="B112" s="13"/>
      <c r="C112" s="14"/>
      <c r="D112" s="13"/>
      <c r="E112" s="15"/>
      <c r="F112" s="16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</row>
    <row r="113" spans="1:29" ht="15.75" customHeight="1" x14ac:dyDescent="0.2">
      <c r="A113" s="13"/>
      <c r="B113" s="13"/>
      <c r="C113" s="14"/>
      <c r="D113" s="13"/>
      <c r="E113" s="15"/>
      <c r="F113" s="16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</row>
    <row r="114" spans="1:29" ht="15.75" customHeight="1" x14ac:dyDescent="0.2">
      <c r="A114" s="13"/>
      <c r="B114" s="13"/>
      <c r="C114" s="14"/>
      <c r="D114" s="13"/>
      <c r="E114" s="15"/>
      <c r="F114" s="16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</row>
  </sheetData>
  <mergeCells count="20">
    <mergeCell ref="A73:B73"/>
    <mergeCell ref="A74:B74"/>
    <mergeCell ref="A64:E64"/>
    <mergeCell ref="A65:I65"/>
    <mergeCell ref="A70:E70"/>
    <mergeCell ref="A71:B71"/>
    <mergeCell ref="A72:E72"/>
    <mergeCell ref="J8:T8"/>
    <mergeCell ref="U8:AC8"/>
    <mergeCell ref="A53:E53"/>
    <mergeCell ref="A54:I54"/>
    <mergeCell ref="C1:H1"/>
    <mergeCell ref="C2:H2"/>
    <mergeCell ref="A4:B4"/>
    <mergeCell ref="C4:I4"/>
    <mergeCell ref="A1:B2"/>
    <mergeCell ref="I1:I2"/>
    <mergeCell ref="A6:B6"/>
    <mergeCell ref="A7:I7"/>
    <mergeCell ref="A8:I8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50:E52 D15:E15 D25:E25 D30:E30 E34 D44:E44 D68:E69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Usuario</cp:lastModifiedBy>
  <cp:revision/>
  <dcterms:created xsi:type="dcterms:W3CDTF">2020-09-02T19:51:25Z</dcterms:created>
  <dcterms:modified xsi:type="dcterms:W3CDTF">2021-04-09T23:49:55Z</dcterms:modified>
  <cp:category/>
  <cp:contentStatus/>
</cp:coreProperties>
</file>