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hisWorkbook"/>
  <mc:AlternateContent xmlns:mc="http://schemas.openxmlformats.org/markup-compatibility/2006">
    <mc:Choice Requires="x15">
      <x15ac:absPath xmlns:x15ac="http://schemas.microsoft.com/office/spreadsheetml/2010/11/ac" url="C:\Users\t_amsanchez\Downloads\"/>
    </mc:Choice>
  </mc:AlternateContent>
  <xr:revisionPtr revIDLastSave="0" documentId="8_{F731B493-896C-45BE-89E2-9C5C99DCA974}" xr6:coauthVersionLast="47" xr6:coauthVersionMax="47" xr10:uidLastSave="{00000000-0000-0000-0000-000000000000}"/>
  <bookViews>
    <workbookView xWindow="-120" yWindow="-120" windowWidth="20730" windowHeight="11160" tabRatio="757" activeTab="9" xr2:uid="{00000000-000D-0000-FFFF-FFFF00000000}"/>
  </bookViews>
  <sheets>
    <sheet name="Anexo 1_DISEÑO y ESTRUCTURA" sheetId="11" r:id="rId1"/>
    <sheet name="R1" sheetId="12" r:id="rId2"/>
    <sheet name="R2" sheetId="1" r:id="rId3"/>
    <sheet name="R3" sheetId="13" r:id="rId4"/>
    <sheet name="R4" sheetId="14" r:id="rId5"/>
    <sheet name="R5" sheetId="15" r:id="rId6"/>
    <sheet name="R6" sheetId="16" r:id="rId7"/>
    <sheet name="R7" sheetId="17" r:id="rId8"/>
    <sheet name="R8" sheetId="18" r:id="rId9"/>
    <sheet name="R9" sheetId="19" r:id="rId10"/>
    <sheet name="R10" sheetId="20" r:id="rId1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76" i="15" l="1"/>
  <c r="P124" i="15"/>
  <c r="D23" i="12"/>
  <c r="D11" i="12"/>
  <c r="D41" i="20"/>
  <c r="D40" i="20"/>
  <c r="D35" i="20"/>
  <c r="D30" i="20"/>
  <c r="D29" i="20"/>
  <c r="D27" i="20"/>
  <c r="D26" i="20"/>
  <c r="D25" i="20"/>
  <c r="D24" i="20"/>
  <c r="D23" i="20"/>
  <c r="D22" i="20"/>
  <c r="D21" i="20"/>
  <c r="D19" i="20"/>
  <c r="D18" i="20"/>
  <c r="D15" i="20"/>
  <c r="D14" i="20"/>
  <c r="D13" i="20"/>
  <c r="D12" i="20"/>
  <c r="D11" i="20"/>
  <c r="P196" i="20"/>
  <c r="R195" i="20"/>
  <c r="P195" i="20" s="1"/>
  <c r="R193" i="20"/>
  <c r="R192" i="20"/>
  <c r="R191" i="20"/>
  <c r="R190" i="20"/>
  <c r="R189" i="20"/>
  <c r="P189" i="20" s="1"/>
  <c r="R188" i="20"/>
  <c r="P188" i="20" s="1"/>
  <c r="R187" i="20"/>
  <c r="P187" i="20" s="1"/>
  <c r="R186" i="20"/>
  <c r="P186" i="20" s="1"/>
  <c r="R185" i="20"/>
  <c r="P185" i="20" s="1"/>
  <c r="R183" i="20"/>
  <c r="R182" i="20"/>
  <c r="R181" i="20"/>
  <c r="R180" i="20"/>
  <c r="R179" i="20"/>
  <c r="P179" i="20" s="1"/>
  <c r="R178" i="20"/>
  <c r="P178" i="20"/>
  <c r="R177" i="20"/>
  <c r="P177" i="20"/>
  <c r="R176" i="20"/>
  <c r="P176" i="20" s="1"/>
  <c r="R175" i="20"/>
  <c r="P175" i="20" s="1"/>
  <c r="R174" i="20"/>
  <c r="P174" i="20"/>
  <c r="R173" i="20"/>
  <c r="P173" i="20" s="1"/>
  <c r="R172" i="20"/>
  <c r="P172" i="20" s="1"/>
  <c r="R171" i="20"/>
  <c r="P171" i="20" s="1"/>
  <c r="R170" i="20"/>
  <c r="P170" i="20"/>
  <c r="R169" i="20"/>
  <c r="P169" i="20" s="1"/>
  <c r="R168" i="20"/>
  <c r="P168" i="20" s="1"/>
  <c r="R167" i="20"/>
  <c r="P167" i="20" s="1"/>
  <c r="R166" i="20"/>
  <c r="P166" i="20" s="1"/>
  <c r="R165" i="20"/>
  <c r="P165" i="20"/>
  <c r="R164" i="20"/>
  <c r="P164" i="20" s="1"/>
  <c r="R163" i="20"/>
  <c r="P163" i="20" s="1"/>
  <c r="R162" i="20"/>
  <c r="P162" i="20" s="1"/>
  <c r="R161" i="20"/>
  <c r="P161" i="20"/>
  <c r="R160" i="20"/>
  <c r="P160" i="20" s="1"/>
  <c r="R159" i="20"/>
  <c r="P159" i="20" s="1"/>
  <c r="R158" i="20"/>
  <c r="P158" i="20"/>
  <c r="R157" i="20"/>
  <c r="P157" i="20" s="1"/>
  <c r="R156" i="20"/>
  <c r="P156" i="20" s="1"/>
  <c r="R155" i="20"/>
  <c r="P155" i="20" s="1"/>
  <c r="R154" i="20"/>
  <c r="P154" i="20"/>
  <c r="R153" i="20"/>
  <c r="P153" i="20" s="1"/>
  <c r="R152" i="20"/>
  <c r="P152" i="20" s="1"/>
  <c r="R151" i="20"/>
  <c r="P151" i="20" s="1"/>
  <c r="R150" i="20"/>
  <c r="P150" i="20" s="1"/>
  <c r="R149" i="20"/>
  <c r="P149" i="20"/>
  <c r="R148" i="20"/>
  <c r="P148" i="20" s="1"/>
  <c r="R147" i="20"/>
  <c r="P147" i="20" s="1"/>
  <c r="R146" i="20"/>
  <c r="P146" i="20" s="1"/>
  <c r="R145" i="20"/>
  <c r="P145" i="20"/>
  <c r="R144" i="20"/>
  <c r="P144" i="20" s="1"/>
  <c r="R143" i="20"/>
  <c r="P143" i="20" s="1"/>
  <c r="R142" i="20"/>
  <c r="P142" i="20"/>
  <c r="R141" i="20"/>
  <c r="P141" i="20" s="1"/>
  <c r="R140" i="20"/>
  <c r="P140" i="20" s="1"/>
  <c r="R139" i="20"/>
  <c r="P139" i="20" s="1"/>
  <c r="R138" i="20"/>
  <c r="P138" i="20"/>
  <c r="R137" i="20"/>
  <c r="P137" i="20" s="1"/>
  <c r="R136" i="20"/>
  <c r="P136" i="20" s="1"/>
  <c r="R135" i="20"/>
  <c r="P135" i="20" s="1"/>
  <c r="R134" i="20"/>
  <c r="P134" i="20" s="1"/>
  <c r="R133" i="20"/>
  <c r="P133" i="20"/>
  <c r="R132" i="20"/>
  <c r="P132" i="20" s="1"/>
  <c r="R131" i="20"/>
  <c r="P131" i="20" s="1"/>
  <c r="R130" i="20"/>
  <c r="P130" i="20" s="1"/>
  <c r="R129" i="20"/>
  <c r="P129" i="20"/>
  <c r="R128" i="20"/>
  <c r="P128" i="20" s="1"/>
  <c r="R127" i="20"/>
  <c r="P127" i="20" s="1"/>
  <c r="R126" i="20"/>
  <c r="P126" i="20"/>
  <c r="R125" i="20"/>
  <c r="P125" i="20" s="1"/>
  <c r="R124" i="20"/>
  <c r="P124" i="20" s="1"/>
  <c r="R123" i="20"/>
  <c r="P123" i="20" s="1"/>
  <c r="R122" i="20"/>
  <c r="P122" i="20"/>
  <c r="R121" i="20"/>
  <c r="P121" i="20" s="1"/>
  <c r="R120" i="20"/>
  <c r="P120" i="20" s="1"/>
  <c r="R119" i="20"/>
  <c r="P119" i="20" s="1"/>
  <c r="R118" i="20"/>
  <c r="P118" i="20" s="1"/>
  <c r="R117" i="20"/>
  <c r="P117" i="20"/>
  <c r="R116" i="20"/>
  <c r="P116" i="20" s="1"/>
  <c r="R115" i="20"/>
  <c r="P115" i="20" s="1"/>
  <c r="R114" i="20"/>
  <c r="P114" i="20" s="1"/>
  <c r="R113" i="20"/>
  <c r="P113" i="20"/>
  <c r="R112" i="20"/>
  <c r="P112" i="20" s="1"/>
  <c r="R111" i="20"/>
  <c r="P111" i="20" s="1"/>
  <c r="R110" i="20"/>
  <c r="P110" i="20"/>
  <c r="R109" i="20"/>
  <c r="P109" i="20" s="1"/>
  <c r="R108" i="20"/>
  <c r="P108" i="20" s="1"/>
  <c r="R107" i="20"/>
  <c r="P107" i="20" s="1"/>
  <c r="R106" i="20"/>
  <c r="P106" i="20"/>
  <c r="R105" i="20"/>
  <c r="P105" i="20" s="1"/>
  <c r="R104" i="20"/>
  <c r="P104" i="20" s="1"/>
  <c r="R103" i="20"/>
  <c r="P103" i="20" s="1"/>
  <c r="R102" i="20"/>
  <c r="P102" i="20" s="1"/>
  <c r="R101" i="20"/>
  <c r="P101" i="20"/>
  <c r="R100" i="20"/>
  <c r="P100" i="20" s="1"/>
  <c r="R99" i="20"/>
  <c r="P99" i="20" s="1"/>
  <c r="R98" i="20"/>
  <c r="P98" i="20" s="1"/>
  <c r="R97" i="20"/>
  <c r="P97" i="20"/>
  <c r="R96" i="20"/>
  <c r="P96" i="20" s="1"/>
  <c r="R95" i="20"/>
  <c r="P95" i="20" s="1"/>
  <c r="R94" i="20"/>
  <c r="P94" i="20"/>
  <c r="R93" i="20"/>
  <c r="P93" i="20"/>
  <c r="R92" i="20"/>
  <c r="P92" i="20" s="1"/>
  <c r="R91" i="20"/>
  <c r="P91" i="20" s="1"/>
  <c r="R90" i="20"/>
  <c r="P90" i="20"/>
  <c r="R89" i="20"/>
  <c r="P89" i="20" s="1"/>
  <c r="R88" i="20"/>
  <c r="P88" i="20" s="1"/>
  <c r="R87" i="20"/>
  <c r="P87" i="20" s="1"/>
  <c r="R86" i="20"/>
  <c r="P86" i="20" s="1"/>
  <c r="R85" i="20"/>
  <c r="P85" i="20"/>
  <c r="R84" i="20"/>
  <c r="P84" i="20" s="1"/>
  <c r="R83" i="20"/>
  <c r="P83" i="20" s="1"/>
  <c r="R82" i="20"/>
  <c r="P82" i="20" s="1"/>
  <c r="R81" i="20"/>
  <c r="P81" i="20"/>
  <c r="R80" i="20"/>
  <c r="P80" i="20" s="1"/>
  <c r="R79" i="20"/>
  <c r="P79" i="20" s="1"/>
  <c r="R78" i="20"/>
  <c r="P78" i="20"/>
  <c r="R77" i="20"/>
  <c r="P77" i="20" s="1"/>
  <c r="R76" i="20"/>
  <c r="P76" i="20" s="1"/>
  <c r="R75" i="20"/>
  <c r="P75" i="20" s="1"/>
  <c r="R74" i="20"/>
  <c r="P74" i="20" s="1"/>
  <c r="R73" i="20"/>
  <c r="P73" i="20"/>
  <c r="R72" i="20"/>
  <c r="P72" i="20" s="1"/>
  <c r="R71" i="20"/>
  <c r="P71" i="20" s="1"/>
  <c r="R70" i="20"/>
  <c r="P70" i="20"/>
  <c r="R69" i="20"/>
  <c r="P69" i="20" s="1"/>
  <c r="R68" i="20"/>
  <c r="P68" i="20" s="1"/>
  <c r="R67" i="20"/>
  <c r="P67" i="20" s="1"/>
  <c r="R66" i="20"/>
  <c r="P66" i="20" s="1"/>
  <c r="R65" i="20"/>
  <c r="P65" i="20"/>
  <c r="R64" i="20"/>
  <c r="P64" i="20" s="1"/>
  <c r="R63" i="20"/>
  <c r="P63" i="20" s="1"/>
  <c r="R62" i="20"/>
  <c r="P62" i="20"/>
  <c r="R61" i="20"/>
  <c r="P61" i="20" s="1"/>
  <c r="R60" i="20"/>
  <c r="P60" i="20" s="1"/>
  <c r="R59" i="20"/>
  <c r="P59" i="20" s="1"/>
  <c r="R58" i="20"/>
  <c r="P58" i="20" s="1"/>
  <c r="R57" i="20"/>
  <c r="P57" i="20"/>
  <c r="R56" i="20"/>
  <c r="P56" i="20" s="1"/>
  <c r="R55" i="20"/>
  <c r="P55" i="20" s="1"/>
  <c r="R54" i="20"/>
  <c r="P54" i="20"/>
  <c r="R53" i="20"/>
  <c r="P53" i="20" s="1"/>
  <c r="R52" i="20"/>
  <c r="P52" i="20" s="1"/>
  <c r="R51" i="20"/>
  <c r="P51" i="20" s="1"/>
  <c r="R50" i="20"/>
  <c r="P50" i="20" s="1"/>
  <c r="R49" i="20"/>
  <c r="P49" i="20"/>
  <c r="R48" i="20"/>
  <c r="P48" i="20" s="1"/>
  <c r="R47" i="20"/>
  <c r="P47" i="20" s="1"/>
  <c r="D41" i="19"/>
  <c r="H40" i="19"/>
  <c r="D40" i="19"/>
  <c r="H35" i="19"/>
  <c r="D35" i="19"/>
  <c r="H30" i="19"/>
  <c r="D30" i="19"/>
  <c r="D29" i="19"/>
  <c r="D27" i="19"/>
  <c r="D26" i="19"/>
  <c r="H25" i="19"/>
  <c r="D25" i="19"/>
  <c r="D24" i="19"/>
  <c r="H23" i="19"/>
  <c r="D23" i="19"/>
  <c r="H22" i="19"/>
  <c r="D22" i="19"/>
  <c r="H21" i="19"/>
  <c r="D21" i="19"/>
  <c r="H20" i="19"/>
  <c r="D20" i="19"/>
  <c r="D19" i="19"/>
  <c r="D18" i="19"/>
  <c r="H16" i="19"/>
  <c r="D16" i="19"/>
  <c r="H15" i="19"/>
  <c r="D15" i="19"/>
  <c r="H14" i="19"/>
  <c r="D14" i="19"/>
  <c r="H13" i="19"/>
  <c r="D13" i="19"/>
  <c r="D12" i="19"/>
  <c r="D11" i="19"/>
  <c r="P196" i="19"/>
  <c r="R195" i="19"/>
  <c r="P195" i="19" s="1"/>
  <c r="R193" i="19"/>
  <c r="R192" i="19"/>
  <c r="R191" i="19"/>
  <c r="R190" i="19"/>
  <c r="R189" i="19"/>
  <c r="P189" i="19" s="1"/>
  <c r="R188" i="19"/>
  <c r="P188" i="19" s="1"/>
  <c r="R187" i="19"/>
  <c r="P187" i="19" s="1"/>
  <c r="R186" i="19"/>
  <c r="P186" i="19"/>
  <c r="R185" i="19"/>
  <c r="P185" i="19" s="1"/>
  <c r="R183" i="19"/>
  <c r="R182" i="19"/>
  <c r="R181" i="19"/>
  <c r="R180" i="19"/>
  <c r="R179" i="19"/>
  <c r="P179" i="19" s="1"/>
  <c r="R178" i="19"/>
  <c r="P178" i="19"/>
  <c r="R177" i="19"/>
  <c r="P177" i="19"/>
  <c r="R176" i="19"/>
  <c r="P176" i="19" s="1"/>
  <c r="R175" i="19"/>
  <c r="P175" i="19" s="1"/>
  <c r="R174" i="19"/>
  <c r="P174" i="19"/>
  <c r="R173" i="19"/>
  <c r="P173" i="19" s="1"/>
  <c r="R172" i="19"/>
  <c r="P172" i="19" s="1"/>
  <c r="R171" i="19"/>
  <c r="P171" i="19" s="1"/>
  <c r="R170" i="19"/>
  <c r="P170" i="19"/>
  <c r="R169" i="19"/>
  <c r="P169" i="19" s="1"/>
  <c r="R168" i="19"/>
  <c r="P168" i="19" s="1"/>
  <c r="R167" i="19"/>
  <c r="P167" i="19" s="1"/>
  <c r="R166" i="19"/>
  <c r="P166" i="19" s="1"/>
  <c r="R165" i="19"/>
  <c r="P165" i="19"/>
  <c r="R164" i="19"/>
  <c r="P164" i="19" s="1"/>
  <c r="R163" i="19"/>
  <c r="P163" i="19" s="1"/>
  <c r="R162" i="19"/>
  <c r="P162" i="19" s="1"/>
  <c r="R161" i="19"/>
  <c r="P161" i="19"/>
  <c r="R160" i="19"/>
  <c r="P160" i="19" s="1"/>
  <c r="R159" i="19"/>
  <c r="P159" i="19" s="1"/>
  <c r="R158" i="19"/>
  <c r="P158" i="19"/>
  <c r="R157" i="19"/>
  <c r="P157" i="19" s="1"/>
  <c r="R156" i="19"/>
  <c r="P156" i="19" s="1"/>
  <c r="R155" i="19"/>
  <c r="P155" i="19" s="1"/>
  <c r="R154" i="19"/>
  <c r="P154" i="19"/>
  <c r="R153" i="19"/>
  <c r="P153" i="19" s="1"/>
  <c r="R152" i="19"/>
  <c r="P152" i="19" s="1"/>
  <c r="R151" i="19"/>
  <c r="P151" i="19" s="1"/>
  <c r="R150" i="19"/>
  <c r="P150" i="19" s="1"/>
  <c r="R149" i="19"/>
  <c r="P149" i="19"/>
  <c r="R148" i="19"/>
  <c r="P148" i="19" s="1"/>
  <c r="R147" i="19"/>
  <c r="P147" i="19" s="1"/>
  <c r="R146" i="19"/>
  <c r="P146" i="19" s="1"/>
  <c r="R145" i="19"/>
  <c r="P145" i="19"/>
  <c r="R144" i="19"/>
  <c r="P144" i="19" s="1"/>
  <c r="R143" i="19"/>
  <c r="P143" i="19" s="1"/>
  <c r="R142" i="19"/>
  <c r="P142" i="19"/>
  <c r="R141" i="19"/>
  <c r="P141" i="19" s="1"/>
  <c r="R140" i="19"/>
  <c r="P140" i="19" s="1"/>
  <c r="R139" i="19"/>
  <c r="P139" i="19" s="1"/>
  <c r="R138" i="19"/>
  <c r="P138" i="19"/>
  <c r="R137" i="19"/>
  <c r="P137" i="19" s="1"/>
  <c r="R136" i="19"/>
  <c r="P136" i="19" s="1"/>
  <c r="R135" i="19"/>
  <c r="P135" i="19" s="1"/>
  <c r="R134" i="19"/>
  <c r="P134" i="19" s="1"/>
  <c r="R133" i="19"/>
  <c r="P133" i="19"/>
  <c r="R132" i="19"/>
  <c r="P132" i="19" s="1"/>
  <c r="R131" i="19"/>
  <c r="P131" i="19" s="1"/>
  <c r="R130" i="19"/>
  <c r="P130" i="19" s="1"/>
  <c r="R129" i="19"/>
  <c r="P129" i="19"/>
  <c r="R128" i="19"/>
  <c r="P128" i="19" s="1"/>
  <c r="R127" i="19"/>
  <c r="P127" i="19" s="1"/>
  <c r="R126" i="19"/>
  <c r="P126" i="19"/>
  <c r="R125" i="19"/>
  <c r="P125" i="19" s="1"/>
  <c r="R124" i="19"/>
  <c r="P124" i="19" s="1"/>
  <c r="R123" i="19"/>
  <c r="P123" i="19" s="1"/>
  <c r="R122" i="19"/>
  <c r="P122" i="19"/>
  <c r="R121" i="19"/>
  <c r="P121" i="19" s="1"/>
  <c r="R120" i="19"/>
  <c r="P120" i="19" s="1"/>
  <c r="R119" i="19"/>
  <c r="P119" i="19" s="1"/>
  <c r="R118" i="19"/>
  <c r="P118" i="19" s="1"/>
  <c r="R117" i="19"/>
  <c r="P117" i="19"/>
  <c r="R116" i="19"/>
  <c r="P116" i="19" s="1"/>
  <c r="R115" i="19"/>
  <c r="P115" i="19" s="1"/>
  <c r="R114" i="19"/>
  <c r="P114" i="19" s="1"/>
  <c r="R113" i="19"/>
  <c r="P113" i="19"/>
  <c r="R112" i="19"/>
  <c r="P112" i="19" s="1"/>
  <c r="R111" i="19"/>
  <c r="P111" i="19" s="1"/>
  <c r="R110" i="19"/>
  <c r="P110" i="19"/>
  <c r="R109" i="19"/>
  <c r="P109" i="19" s="1"/>
  <c r="R108" i="19"/>
  <c r="P108" i="19" s="1"/>
  <c r="R107" i="19"/>
  <c r="P107" i="19" s="1"/>
  <c r="R106" i="19"/>
  <c r="P106" i="19"/>
  <c r="R105" i="19"/>
  <c r="P105" i="19" s="1"/>
  <c r="R104" i="19"/>
  <c r="P104" i="19" s="1"/>
  <c r="R103" i="19"/>
  <c r="P103" i="19" s="1"/>
  <c r="R102" i="19"/>
  <c r="P102" i="19" s="1"/>
  <c r="R101" i="19"/>
  <c r="P101" i="19"/>
  <c r="R100" i="19"/>
  <c r="P100" i="19" s="1"/>
  <c r="R99" i="19"/>
  <c r="P99" i="19" s="1"/>
  <c r="R98" i="19"/>
  <c r="P98" i="19" s="1"/>
  <c r="R97" i="19"/>
  <c r="P97" i="19"/>
  <c r="R96" i="19"/>
  <c r="P96" i="19" s="1"/>
  <c r="R95" i="19"/>
  <c r="P95" i="19" s="1"/>
  <c r="R94" i="19"/>
  <c r="P94" i="19"/>
  <c r="R93" i="19"/>
  <c r="P93" i="19" s="1"/>
  <c r="R92" i="19"/>
  <c r="P92" i="19" s="1"/>
  <c r="R91" i="19"/>
  <c r="P91" i="19" s="1"/>
  <c r="R90" i="19"/>
  <c r="P90" i="19"/>
  <c r="R89" i="19"/>
  <c r="P89" i="19" s="1"/>
  <c r="R88" i="19"/>
  <c r="P88" i="19" s="1"/>
  <c r="R87" i="19"/>
  <c r="P87" i="19" s="1"/>
  <c r="R86" i="19"/>
  <c r="P86" i="19" s="1"/>
  <c r="R85" i="19"/>
  <c r="P85" i="19"/>
  <c r="R84" i="19"/>
  <c r="P84" i="19" s="1"/>
  <c r="R83" i="19"/>
  <c r="P83" i="19" s="1"/>
  <c r="R82" i="19"/>
  <c r="P82" i="19" s="1"/>
  <c r="R81" i="19"/>
  <c r="P81" i="19"/>
  <c r="R80" i="19"/>
  <c r="P80" i="19" s="1"/>
  <c r="R79" i="19"/>
  <c r="P79" i="19" s="1"/>
  <c r="R78" i="19"/>
  <c r="P78" i="19"/>
  <c r="R77" i="19"/>
  <c r="P77" i="19" s="1"/>
  <c r="R76" i="19"/>
  <c r="P76" i="19" s="1"/>
  <c r="R75" i="19"/>
  <c r="P75" i="19" s="1"/>
  <c r="R74" i="19"/>
  <c r="P74" i="19"/>
  <c r="R73" i="19"/>
  <c r="P73" i="19" s="1"/>
  <c r="R72" i="19"/>
  <c r="P72" i="19" s="1"/>
  <c r="R71" i="19"/>
  <c r="P71" i="19" s="1"/>
  <c r="R70" i="19"/>
  <c r="P70" i="19" s="1"/>
  <c r="R69" i="19"/>
  <c r="P69" i="19"/>
  <c r="R68" i="19"/>
  <c r="P68" i="19" s="1"/>
  <c r="R67" i="19"/>
  <c r="P67" i="19" s="1"/>
  <c r="R66" i="19"/>
  <c r="P66" i="19" s="1"/>
  <c r="R65" i="19"/>
  <c r="P65" i="19"/>
  <c r="R64" i="19"/>
  <c r="P64" i="19" s="1"/>
  <c r="R63" i="19"/>
  <c r="P63" i="19" s="1"/>
  <c r="R62" i="19"/>
  <c r="P62" i="19"/>
  <c r="R61" i="19"/>
  <c r="P61" i="19" s="1"/>
  <c r="R60" i="19"/>
  <c r="P60" i="19" s="1"/>
  <c r="R59" i="19"/>
  <c r="P59" i="19" s="1"/>
  <c r="R58" i="19"/>
  <c r="P58" i="19"/>
  <c r="R57" i="19"/>
  <c r="P57" i="19" s="1"/>
  <c r="R56" i="19"/>
  <c r="P56" i="19" s="1"/>
  <c r="R55" i="19"/>
  <c r="P55" i="19" s="1"/>
  <c r="R54" i="19"/>
  <c r="P54" i="19" s="1"/>
  <c r="R53" i="19"/>
  <c r="P53" i="19"/>
  <c r="R52" i="19"/>
  <c r="P52" i="19" s="1"/>
  <c r="R51" i="19"/>
  <c r="P51" i="19" s="1"/>
  <c r="R50" i="19"/>
  <c r="P50" i="19" s="1"/>
  <c r="R49" i="19"/>
  <c r="P49" i="19"/>
  <c r="R48" i="19"/>
  <c r="P48" i="19" s="1"/>
  <c r="R47" i="19"/>
  <c r="P47" i="19" s="1"/>
  <c r="D41" i="18"/>
  <c r="H40" i="18"/>
  <c r="D40" i="18"/>
  <c r="H35" i="18"/>
  <c r="D35" i="18"/>
  <c r="H30" i="18"/>
  <c r="D30" i="18"/>
  <c r="D29" i="18"/>
  <c r="D27" i="18"/>
  <c r="D26" i="18"/>
  <c r="H25" i="18"/>
  <c r="D25" i="18"/>
  <c r="D24" i="18"/>
  <c r="H23" i="18"/>
  <c r="D23" i="18"/>
  <c r="H22" i="18"/>
  <c r="D22" i="18"/>
  <c r="H21" i="18"/>
  <c r="D21" i="18"/>
  <c r="H20" i="18"/>
  <c r="D20" i="18"/>
  <c r="D19" i="18"/>
  <c r="D18" i="18"/>
  <c r="H16" i="18"/>
  <c r="D16" i="18"/>
  <c r="H15" i="18"/>
  <c r="D15" i="18"/>
  <c r="H14" i="18"/>
  <c r="D14" i="18"/>
  <c r="H13" i="18"/>
  <c r="D13" i="18"/>
  <c r="D12" i="18"/>
  <c r="D11" i="18"/>
  <c r="P196" i="18"/>
  <c r="R195" i="18"/>
  <c r="P195" i="18" s="1"/>
  <c r="R193" i="18"/>
  <c r="R192" i="18"/>
  <c r="R191" i="18"/>
  <c r="R190" i="18"/>
  <c r="R189" i="18"/>
  <c r="P189" i="18" s="1"/>
  <c r="R188" i="18"/>
  <c r="P188" i="18"/>
  <c r="R187" i="18"/>
  <c r="P187" i="18" s="1"/>
  <c r="R186" i="18"/>
  <c r="P186" i="18"/>
  <c r="R185" i="18"/>
  <c r="P185" i="18" s="1"/>
  <c r="R183" i="18"/>
  <c r="R182" i="18"/>
  <c r="R181" i="18"/>
  <c r="R180" i="18"/>
  <c r="R179" i="18"/>
  <c r="P179" i="18" s="1"/>
  <c r="R178" i="18"/>
  <c r="P178" i="18" s="1"/>
  <c r="R177" i="18"/>
  <c r="P177" i="18"/>
  <c r="R176" i="18"/>
  <c r="P176" i="18"/>
  <c r="R175" i="18"/>
  <c r="P175" i="18" s="1"/>
  <c r="R174" i="18"/>
  <c r="P174" i="18" s="1"/>
  <c r="R173" i="18"/>
  <c r="P173" i="18"/>
  <c r="R172" i="18"/>
  <c r="P172" i="18" s="1"/>
  <c r="R171" i="18"/>
  <c r="P171" i="18" s="1"/>
  <c r="R170" i="18"/>
  <c r="P170" i="18" s="1"/>
  <c r="R169" i="18"/>
  <c r="P169" i="18" s="1"/>
  <c r="R168" i="18"/>
  <c r="P168" i="18" s="1"/>
  <c r="R167" i="18"/>
  <c r="P167" i="18" s="1"/>
  <c r="R166" i="18"/>
  <c r="P166" i="18" s="1"/>
  <c r="R165" i="18"/>
  <c r="P165" i="18"/>
  <c r="R164" i="18"/>
  <c r="P164" i="18" s="1"/>
  <c r="R163" i="18"/>
  <c r="P163" i="18" s="1"/>
  <c r="R162" i="18"/>
  <c r="P162" i="18" s="1"/>
  <c r="R161" i="18"/>
  <c r="P161" i="18"/>
  <c r="R160" i="18"/>
  <c r="P160" i="18" s="1"/>
  <c r="R159" i="18"/>
  <c r="P159" i="18" s="1"/>
  <c r="R158" i="18"/>
  <c r="P158" i="18" s="1"/>
  <c r="R157" i="18"/>
  <c r="P157" i="18"/>
  <c r="R156" i="18"/>
  <c r="P156" i="18" s="1"/>
  <c r="R155" i="18"/>
  <c r="P155" i="18" s="1"/>
  <c r="R154" i="18"/>
  <c r="P154" i="18" s="1"/>
  <c r="R153" i="18"/>
  <c r="P153" i="18" s="1"/>
  <c r="R152" i="18"/>
  <c r="P152" i="18" s="1"/>
  <c r="R151" i="18"/>
  <c r="P151" i="18" s="1"/>
  <c r="R150" i="18"/>
  <c r="P150" i="18" s="1"/>
  <c r="R149" i="18"/>
  <c r="P149" i="18"/>
  <c r="R148" i="18"/>
  <c r="P148" i="18"/>
  <c r="R147" i="18"/>
  <c r="P147" i="18" s="1"/>
  <c r="R146" i="18"/>
  <c r="P146" i="18" s="1"/>
  <c r="R145" i="18"/>
  <c r="P145" i="18"/>
  <c r="R144" i="18"/>
  <c r="P144" i="18"/>
  <c r="R143" i="18"/>
  <c r="P143" i="18" s="1"/>
  <c r="R142" i="18"/>
  <c r="P142" i="18" s="1"/>
  <c r="R141" i="18"/>
  <c r="P141" i="18"/>
  <c r="R140" i="18"/>
  <c r="P140" i="18"/>
  <c r="R139" i="18"/>
  <c r="P139" i="18" s="1"/>
  <c r="R138" i="18"/>
  <c r="P138" i="18" s="1"/>
  <c r="R137" i="18"/>
  <c r="P137" i="18"/>
  <c r="R136" i="18"/>
  <c r="P136" i="18"/>
  <c r="R135" i="18"/>
  <c r="P135" i="18" s="1"/>
  <c r="R134" i="18"/>
  <c r="P134" i="18" s="1"/>
  <c r="R133" i="18"/>
  <c r="P133" i="18"/>
  <c r="R132" i="18"/>
  <c r="P132" i="18"/>
  <c r="R131" i="18"/>
  <c r="P131" i="18" s="1"/>
  <c r="R130" i="18"/>
  <c r="P130" i="18" s="1"/>
  <c r="R129" i="18"/>
  <c r="P129" i="18"/>
  <c r="R128" i="18"/>
  <c r="P128" i="18"/>
  <c r="R127" i="18"/>
  <c r="P127" i="18" s="1"/>
  <c r="R126" i="18"/>
  <c r="P126" i="18" s="1"/>
  <c r="R125" i="18"/>
  <c r="P125" i="18"/>
  <c r="R124" i="18"/>
  <c r="P124" i="18"/>
  <c r="R123" i="18"/>
  <c r="P123" i="18" s="1"/>
  <c r="R122" i="18"/>
  <c r="P122" i="18" s="1"/>
  <c r="R121" i="18"/>
  <c r="P121" i="18"/>
  <c r="R120" i="18"/>
  <c r="P120" i="18"/>
  <c r="R119" i="18"/>
  <c r="P119" i="18" s="1"/>
  <c r="R118" i="18"/>
  <c r="P118" i="18" s="1"/>
  <c r="R117" i="18"/>
  <c r="P117" i="18"/>
  <c r="R116" i="18"/>
  <c r="P116" i="18"/>
  <c r="R115" i="18"/>
  <c r="P115" i="18" s="1"/>
  <c r="R114" i="18"/>
  <c r="P114" i="18" s="1"/>
  <c r="R113" i="18"/>
  <c r="P113" i="18"/>
  <c r="R112" i="18"/>
  <c r="P112" i="18"/>
  <c r="R111" i="18"/>
  <c r="P111" i="18" s="1"/>
  <c r="R110" i="18"/>
  <c r="P110" i="18" s="1"/>
  <c r="R109" i="18"/>
  <c r="P109" i="18"/>
  <c r="R108" i="18"/>
  <c r="P108" i="18"/>
  <c r="R107" i="18"/>
  <c r="P107" i="18" s="1"/>
  <c r="R106" i="18"/>
  <c r="P106" i="18" s="1"/>
  <c r="R105" i="18"/>
  <c r="P105" i="18"/>
  <c r="R104" i="18"/>
  <c r="P104" i="18"/>
  <c r="R103" i="18"/>
  <c r="P103" i="18" s="1"/>
  <c r="R102" i="18"/>
  <c r="P102" i="18" s="1"/>
  <c r="R101" i="18"/>
  <c r="P101" i="18"/>
  <c r="R100" i="18"/>
  <c r="P100" i="18"/>
  <c r="R99" i="18"/>
  <c r="P99" i="18" s="1"/>
  <c r="R98" i="18"/>
  <c r="P98" i="18" s="1"/>
  <c r="R97" i="18"/>
  <c r="P97" i="18"/>
  <c r="R96" i="18"/>
  <c r="P96" i="18"/>
  <c r="R95" i="18"/>
  <c r="P95" i="18" s="1"/>
  <c r="R94" i="18"/>
  <c r="P94" i="18" s="1"/>
  <c r="R93" i="18"/>
  <c r="P93" i="18" s="1"/>
  <c r="R92" i="18"/>
  <c r="P92" i="18"/>
  <c r="R91" i="18"/>
  <c r="P91" i="18" s="1"/>
  <c r="R90" i="18"/>
  <c r="P90" i="18"/>
  <c r="R89" i="18"/>
  <c r="P89" i="18" s="1"/>
  <c r="R88" i="18"/>
  <c r="P88" i="18"/>
  <c r="R87" i="18"/>
  <c r="P87" i="18" s="1"/>
  <c r="R86" i="18"/>
  <c r="P86" i="18"/>
  <c r="R85" i="18"/>
  <c r="P85" i="18"/>
  <c r="R84" i="18"/>
  <c r="P84" i="18" s="1"/>
  <c r="R83" i="18"/>
  <c r="P83" i="18" s="1"/>
  <c r="R82" i="18"/>
  <c r="P82" i="18" s="1"/>
  <c r="R81" i="18"/>
  <c r="P81" i="18" s="1"/>
  <c r="R80" i="18"/>
  <c r="P80" i="18"/>
  <c r="R79" i="18"/>
  <c r="P79" i="18" s="1"/>
  <c r="R78" i="18"/>
  <c r="P78" i="18" s="1"/>
  <c r="R77" i="18"/>
  <c r="P77" i="18"/>
  <c r="R76" i="18"/>
  <c r="P76" i="18" s="1"/>
  <c r="R75" i="18"/>
  <c r="P75" i="18" s="1"/>
  <c r="R74" i="18"/>
  <c r="P74" i="18" s="1"/>
  <c r="R73" i="18"/>
  <c r="P73" i="18"/>
  <c r="R72" i="18"/>
  <c r="P72" i="18" s="1"/>
  <c r="R71" i="18"/>
  <c r="P71" i="18" s="1"/>
  <c r="R70" i="18"/>
  <c r="P70" i="18"/>
  <c r="R69" i="18"/>
  <c r="P69" i="18" s="1"/>
  <c r="R68" i="18"/>
  <c r="P68" i="18"/>
  <c r="R67" i="18"/>
  <c r="P67" i="18" s="1"/>
  <c r="R66" i="18"/>
  <c r="P66" i="18" s="1"/>
  <c r="R65" i="18"/>
  <c r="P65" i="18"/>
  <c r="R64" i="18"/>
  <c r="P64" i="18" s="1"/>
  <c r="R63" i="18"/>
  <c r="P63" i="18" s="1"/>
  <c r="R62" i="18"/>
  <c r="P62" i="18" s="1"/>
  <c r="R61" i="18"/>
  <c r="P61" i="18" s="1"/>
  <c r="R60" i="18"/>
  <c r="P60" i="18"/>
  <c r="R59" i="18"/>
  <c r="P59" i="18" s="1"/>
  <c r="R58" i="18"/>
  <c r="P58" i="18"/>
  <c r="R57" i="18"/>
  <c r="P57" i="18" s="1"/>
  <c r="R56" i="18"/>
  <c r="P56" i="18"/>
  <c r="R55" i="18"/>
  <c r="P55" i="18" s="1"/>
  <c r="R54" i="18"/>
  <c r="P54" i="18" s="1"/>
  <c r="R53" i="18"/>
  <c r="P53" i="18"/>
  <c r="R52" i="18"/>
  <c r="P52" i="18" s="1"/>
  <c r="R51" i="18"/>
  <c r="P51" i="18" s="1"/>
  <c r="R50" i="18"/>
  <c r="P50" i="18" s="1"/>
  <c r="R49" i="18"/>
  <c r="P49" i="18" s="1"/>
  <c r="R48" i="18"/>
  <c r="P48" i="18"/>
  <c r="R47" i="18"/>
  <c r="P47" i="18" s="1"/>
  <c r="D41" i="17"/>
  <c r="H40" i="17"/>
  <c r="D40" i="17"/>
  <c r="H35" i="17"/>
  <c r="D35" i="17"/>
  <c r="H30" i="17"/>
  <c r="D30" i="17"/>
  <c r="D29" i="17"/>
  <c r="D27" i="17"/>
  <c r="D26" i="17"/>
  <c r="H25" i="17"/>
  <c r="D25" i="17"/>
  <c r="D24" i="17"/>
  <c r="H23" i="17"/>
  <c r="D23" i="17"/>
  <c r="H22" i="17"/>
  <c r="D22" i="17"/>
  <c r="H21" i="17"/>
  <c r="D21" i="17"/>
  <c r="H20" i="17"/>
  <c r="D20" i="17"/>
  <c r="D19" i="17"/>
  <c r="D18" i="17"/>
  <c r="H16" i="17"/>
  <c r="D16" i="17"/>
  <c r="H15" i="17"/>
  <c r="D15" i="17"/>
  <c r="H14" i="17"/>
  <c r="D14" i="17"/>
  <c r="H13" i="17"/>
  <c r="D13" i="17"/>
  <c r="D12" i="17"/>
  <c r="D11" i="17"/>
  <c r="P196" i="17"/>
  <c r="R195" i="17"/>
  <c r="R193" i="17"/>
  <c r="R192" i="17"/>
  <c r="R191" i="17"/>
  <c r="R190" i="17"/>
  <c r="R189" i="17"/>
  <c r="P189" i="17"/>
  <c r="R188" i="17"/>
  <c r="P188" i="17" s="1"/>
  <c r="R187" i="17"/>
  <c r="R186" i="17"/>
  <c r="R185" i="17"/>
  <c r="P185" i="17" s="1"/>
  <c r="R183" i="17"/>
  <c r="R182" i="17"/>
  <c r="R181" i="17"/>
  <c r="R180" i="17"/>
  <c r="R179" i="17"/>
  <c r="P179" i="17" s="1"/>
  <c r="R178" i="17"/>
  <c r="P178" i="17" s="1"/>
  <c r="R177" i="17"/>
  <c r="P177" i="17"/>
  <c r="R176" i="17"/>
  <c r="P176" i="17"/>
  <c r="R175" i="17"/>
  <c r="P175" i="17" s="1"/>
  <c r="R174" i="17"/>
  <c r="P174" i="17"/>
  <c r="R173" i="17"/>
  <c r="P173" i="17" s="1"/>
  <c r="R172" i="17"/>
  <c r="P172" i="17" s="1"/>
  <c r="R171" i="17"/>
  <c r="P171" i="17" s="1"/>
  <c r="R170" i="17"/>
  <c r="P170" i="17" s="1"/>
  <c r="R169" i="17"/>
  <c r="P169" i="17" s="1"/>
  <c r="R168" i="17"/>
  <c r="P168" i="17" s="1"/>
  <c r="R167" i="17"/>
  <c r="P167" i="17" s="1"/>
  <c r="R166" i="17"/>
  <c r="P166" i="17"/>
  <c r="R165" i="17"/>
  <c r="P165" i="17"/>
  <c r="R164" i="17"/>
  <c r="P164" i="17"/>
  <c r="R163" i="17"/>
  <c r="P163" i="17" s="1"/>
  <c r="R162" i="17"/>
  <c r="P162" i="17" s="1"/>
  <c r="R161" i="17"/>
  <c r="P161" i="17"/>
  <c r="R160" i="17"/>
  <c r="P160" i="17"/>
  <c r="R159" i="17"/>
  <c r="P159" i="17" s="1"/>
  <c r="R158" i="17"/>
  <c r="P158" i="17" s="1"/>
  <c r="R157" i="17"/>
  <c r="P157" i="17" s="1"/>
  <c r="R156" i="17"/>
  <c r="P156" i="17" s="1"/>
  <c r="R155" i="17"/>
  <c r="P155" i="17" s="1"/>
  <c r="R154" i="17"/>
  <c r="P154" i="17" s="1"/>
  <c r="R153" i="17"/>
  <c r="P153" i="17" s="1"/>
  <c r="R152" i="17"/>
  <c r="P152" i="17" s="1"/>
  <c r="R151" i="17"/>
  <c r="P151" i="17" s="1"/>
  <c r="R150" i="17"/>
  <c r="P150" i="17"/>
  <c r="R149" i="17"/>
  <c r="P149" i="17"/>
  <c r="R148" i="17"/>
  <c r="P148" i="17"/>
  <c r="R147" i="17"/>
  <c r="P147" i="17" s="1"/>
  <c r="R146" i="17"/>
  <c r="P146" i="17" s="1"/>
  <c r="R145" i="17"/>
  <c r="P145" i="17"/>
  <c r="R144" i="17"/>
  <c r="P144" i="17"/>
  <c r="R143" i="17"/>
  <c r="P143" i="17" s="1"/>
  <c r="R142" i="17"/>
  <c r="P142" i="17" s="1"/>
  <c r="R141" i="17"/>
  <c r="P141" i="17" s="1"/>
  <c r="R140" i="17"/>
  <c r="P140" i="17" s="1"/>
  <c r="R139" i="17"/>
  <c r="P139" i="17" s="1"/>
  <c r="R138" i="17"/>
  <c r="P138" i="17" s="1"/>
  <c r="R137" i="17"/>
  <c r="P137" i="17" s="1"/>
  <c r="R136" i="17"/>
  <c r="P136" i="17" s="1"/>
  <c r="R135" i="17"/>
  <c r="P135" i="17" s="1"/>
  <c r="R134" i="17"/>
  <c r="P134" i="17"/>
  <c r="R133" i="17"/>
  <c r="P133" i="17"/>
  <c r="R132" i="17"/>
  <c r="P132" i="17"/>
  <c r="R131" i="17"/>
  <c r="P131" i="17" s="1"/>
  <c r="R130" i="17"/>
  <c r="P130" i="17" s="1"/>
  <c r="R129" i="17"/>
  <c r="P129" i="17"/>
  <c r="R128" i="17"/>
  <c r="P128" i="17"/>
  <c r="R127" i="17"/>
  <c r="P127" i="17" s="1"/>
  <c r="R126" i="17"/>
  <c r="P126" i="17" s="1"/>
  <c r="R125" i="17"/>
  <c r="P125" i="17" s="1"/>
  <c r="R124" i="17"/>
  <c r="P124" i="17" s="1"/>
  <c r="R123" i="17"/>
  <c r="P123" i="17" s="1"/>
  <c r="R122" i="17"/>
  <c r="P122" i="17" s="1"/>
  <c r="R121" i="17"/>
  <c r="P121" i="17" s="1"/>
  <c r="R120" i="17"/>
  <c r="P120" i="17" s="1"/>
  <c r="R119" i="17"/>
  <c r="P119" i="17" s="1"/>
  <c r="R118" i="17"/>
  <c r="P118" i="17"/>
  <c r="R117" i="17"/>
  <c r="P117" i="17"/>
  <c r="R116" i="17"/>
  <c r="P116" i="17"/>
  <c r="R115" i="17"/>
  <c r="P115" i="17" s="1"/>
  <c r="R114" i="17"/>
  <c r="P114" i="17" s="1"/>
  <c r="R113" i="17"/>
  <c r="P113" i="17"/>
  <c r="R112" i="17"/>
  <c r="P112" i="17"/>
  <c r="R111" i="17"/>
  <c r="P111" i="17" s="1"/>
  <c r="R110" i="17"/>
  <c r="P110" i="17" s="1"/>
  <c r="R109" i="17"/>
  <c r="P109" i="17"/>
  <c r="R108" i="17"/>
  <c r="P108" i="17"/>
  <c r="R107" i="17"/>
  <c r="P107" i="17" s="1"/>
  <c r="R106" i="17"/>
  <c r="P106" i="17" s="1"/>
  <c r="R105" i="17"/>
  <c r="P105" i="17"/>
  <c r="R104" i="17"/>
  <c r="P104" i="17"/>
  <c r="R103" i="17"/>
  <c r="P103" i="17" s="1"/>
  <c r="R102" i="17"/>
  <c r="P102" i="17" s="1"/>
  <c r="R101" i="17"/>
  <c r="P101" i="17"/>
  <c r="R100" i="17"/>
  <c r="P100" i="17"/>
  <c r="R99" i="17"/>
  <c r="P99" i="17" s="1"/>
  <c r="R98" i="17"/>
  <c r="P98" i="17" s="1"/>
  <c r="R97" i="17"/>
  <c r="P97" i="17"/>
  <c r="R96" i="17"/>
  <c r="P96" i="17"/>
  <c r="R95" i="17"/>
  <c r="P95" i="17" s="1"/>
  <c r="R94" i="17"/>
  <c r="P94" i="17" s="1"/>
  <c r="R93" i="17"/>
  <c r="P93" i="17"/>
  <c r="R92" i="17"/>
  <c r="P92" i="17" s="1"/>
  <c r="R91" i="17"/>
  <c r="P91" i="17" s="1"/>
  <c r="R90" i="17"/>
  <c r="P90" i="17" s="1"/>
  <c r="R89" i="17"/>
  <c r="P89" i="17" s="1"/>
  <c r="R88" i="17"/>
  <c r="P88" i="17"/>
  <c r="R87" i="17"/>
  <c r="P87" i="17" s="1"/>
  <c r="R86" i="17"/>
  <c r="P86" i="17" s="1"/>
  <c r="R85" i="17"/>
  <c r="P85" i="17" s="1"/>
  <c r="R84" i="17"/>
  <c r="P84" i="17" s="1"/>
  <c r="R83" i="17"/>
  <c r="P83" i="17" s="1"/>
  <c r="R82" i="17"/>
  <c r="P82" i="17" s="1"/>
  <c r="R81" i="17"/>
  <c r="P81" i="17"/>
  <c r="R80" i="17"/>
  <c r="P80" i="17"/>
  <c r="R79" i="17"/>
  <c r="P79" i="17" s="1"/>
  <c r="R78" i="17"/>
  <c r="P78" i="17" s="1"/>
  <c r="R77" i="17"/>
  <c r="P77" i="17"/>
  <c r="R76" i="17"/>
  <c r="P76" i="17" s="1"/>
  <c r="R75" i="17"/>
  <c r="P75" i="17" s="1"/>
  <c r="R74" i="17"/>
  <c r="P74" i="17" s="1"/>
  <c r="R73" i="17"/>
  <c r="P73" i="17" s="1"/>
  <c r="R72" i="17"/>
  <c r="P72" i="17"/>
  <c r="R71" i="17"/>
  <c r="P71" i="17" s="1"/>
  <c r="R70" i="17"/>
  <c r="P70" i="17" s="1"/>
  <c r="R69" i="17"/>
  <c r="P69" i="17" s="1"/>
  <c r="R68" i="17"/>
  <c r="P68" i="17" s="1"/>
  <c r="R67" i="17"/>
  <c r="P67" i="17" s="1"/>
  <c r="R66" i="17"/>
  <c r="P66" i="17" s="1"/>
  <c r="R65" i="17"/>
  <c r="P65" i="17"/>
  <c r="R64" i="17"/>
  <c r="P64" i="17"/>
  <c r="R63" i="17"/>
  <c r="P63" i="17" s="1"/>
  <c r="R62" i="17"/>
  <c r="P62" i="17" s="1"/>
  <c r="R61" i="17"/>
  <c r="P61" i="17"/>
  <c r="R60" i="17"/>
  <c r="P60" i="17" s="1"/>
  <c r="R59" i="17"/>
  <c r="P59" i="17" s="1"/>
  <c r="R58" i="17"/>
  <c r="P58" i="17" s="1"/>
  <c r="R57" i="17"/>
  <c r="P57" i="17" s="1"/>
  <c r="R56" i="17"/>
  <c r="P56" i="17"/>
  <c r="R55" i="17"/>
  <c r="P55" i="17" s="1"/>
  <c r="R54" i="17"/>
  <c r="P54" i="17" s="1"/>
  <c r="R53" i="17"/>
  <c r="P53" i="17" s="1"/>
  <c r="R52" i="17"/>
  <c r="P52" i="17" s="1"/>
  <c r="R51" i="17"/>
  <c r="P51" i="17" s="1"/>
  <c r="R50" i="17"/>
  <c r="P50" i="17" s="1"/>
  <c r="R49" i="17"/>
  <c r="P49" i="17"/>
  <c r="R48" i="17"/>
  <c r="P48" i="17"/>
  <c r="R47" i="17"/>
  <c r="P47" i="17" s="1"/>
  <c r="D41" i="16"/>
  <c r="H40" i="16"/>
  <c r="D40" i="16"/>
  <c r="H35" i="16"/>
  <c r="D35" i="16"/>
  <c r="H30" i="16"/>
  <c r="D30" i="16"/>
  <c r="D29" i="16"/>
  <c r="D27" i="16"/>
  <c r="D26" i="16"/>
  <c r="H25" i="16"/>
  <c r="D25" i="16"/>
  <c r="D24" i="16"/>
  <c r="H23" i="16"/>
  <c r="D23" i="16"/>
  <c r="H22" i="16"/>
  <c r="D22" i="16"/>
  <c r="H21" i="16"/>
  <c r="D21" i="16"/>
  <c r="H20" i="16"/>
  <c r="D20" i="16"/>
  <c r="D19" i="16"/>
  <c r="D18" i="16"/>
  <c r="H16" i="16"/>
  <c r="D16" i="16"/>
  <c r="H15" i="16"/>
  <c r="D15" i="16"/>
  <c r="H14" i="16"/>
  <c r="D14" i="16"/>
  <c r="H13" i="16"/>
  <c r="D13" i="16"/>
  <c r="D12" i="16"/>
  <c r="D11" i="16"/>
  <c r="P196" i="16"/>
  <c r="R195" i="16"/>
  <c r="P195" i="16" s="1"/>
  <c r="R193" i="16"/>
  <c r="R192" i="16"/>
  <c r="R191" i="16"/>
  <c r="R190" i="16"/>
  <c r="R189" i="16"/>
  <c r="P189" i="16" s="1"/>
  <c r="R188" i="16"/>
  <c r="P188" i="16"/>
  <c r="R187" i="16"/>
  <c r="P187" i="16" s="1"/>
  <c r="R186" i="16"/>
  <c r="P186" i="16"/>
  <c r="R185" i="16"/>
  <c r="P185" i="16" s="1"/>
  <c r="R183" i="16"/>
  <c r="R182" i="16"/>
  <c r="R181" i="16"/>
  <c r="R180" i="16"/>
  <c r="R179" i="16"/>
  <c r="P179" i="16" s="1"/>
  <c r="R178" i="16"/>
  <c r="P178" i="16"/>
  <c r="R177" i="16"/>
  <c r="P177" i="16"/>
  <c r="R176" i="16"/>
  <c r="P176" i="16" s="1"/>
  <c r="R175" i="16"/>
  <c r="P175" i="16" s="1"/>
  <c r="R174" i="16"/>
  <c r="P174" i="16"/>
  <c r="R173" i="16"/>
  <c r="P173" i="16" s="1"/>
  <c r="R172" i="16"/>
  <c r="P172" i="16" s="1"/>
  <c r="R171" i="16"/>
  <c r="P171" i="16" s="1"/>
  <c r="R170" i="16"/>
  <c r="P170" i="16"/>
  <c r="R169" i="16"/>
  <c r="P169" i="16"/>
  <c r="R168" i="16"/>
  <c r="P168" i="16" s="1"/>
  <c r="R167" i="16"/>
  <c r="P167" i="16" s="1"/>
  <c r="R166" i="16"/>
  <c r="P166" i="16"/>
  <c r="R165" i="16"/>
  <c r="P165" i="16" s="1"/>
  <c r="R164" i="16"/>
  <c r="P164" i="16" s="1"/>
  <c r="R163" i="16"/>
  <c r="P163" i="16" s="1"/>
  <c r="R162" i="16"/>
  <c r="P162" i="16" s="1"/>
  <c r="R161" i="16"/>
  <c r="P161" i="16"/>
  <c r="R160" i="16"/>
  <c r="P160" i="16" s="1"/>
  <c r="R159" i="16"/>
  <c r="P159" i="16" s="1"/>
  <c r="R158" i="16"/>
  <c r="P158" i="16"/>
  <c r="R157" i="16"/>
  <c r="P157" i="16" s="1"/>
  <c r="R156" i="16"/>
  <c r="P156" i="16" s="1"/>
  <c r="R155" i="16"/>
  <c r="P155" i="16" s="1"/>
  <c r="R154" i="16"/>
  <c r="P154" i="16"/>
  <c r="R153" i="16"/>
  <c r="P153" i="16"/>
  <c r="R152" i="16"/>
  <c r="P152" i="16" s="1"/>
  <c r="R151" i="16"/>
  <c r="P151" i="16" s="1"/>
  <c r="R150" i="16"/>
  <c r="P150" i="16" s="1"/>
  <c r="R149" i="16"/>
  <c r="P149" i="16" s="1"/>
  <c r="R148" i="16"/>
  <c r="P148" i="16" s="1"/>
  <c r="R147" i="16"/>
  <c r="P147" i="16" s="1"/>
  <c r="R146" i="16"/>
  <c r="P146" i="16" s="1"/>
  <c r="R145" i="16"/>
  <c r="P145" i="16"/>
  <c r="R144" i="16"/>
  <c r="P144" i="16" s="1"/>
  <c r="R143" i="16"/>
  <c r="P143" i="16" s="1"/>
  <c r="R142" i="16"/>
  <c r="P142" i="16"/>
  <c r="R141" i="16"/>
  <c r="P141" i="16" s="1"/>
  <c r="R140" i="16"/>
  <c r="P140" i="16" s="1"/>
  <c r="R139" i="16"/>
  <c r="P139" i="16" s="1"/>
  <c r="R138" i="16"/>
  <c r="P138" i="16"/>
  <c r="R137" i="16"/>
  <c r="P137" i="16" s="1"/>
  <c r="R136" i="16"/>
  <c r="P136" i="16" s="1"/>
  <c r="R135" i="16"/>
  <c r="P135" i="16" s="1"/>
  <c r="R134" i="16"/>
  <c r="P134" i="16" s="1"/>
  <c r="R133" i="16"/>
  <c r="P133" i="16" s="1"/>
  <c r="R132" i="16"/>
  <c r="P132" i="16" s="1"/>
  <c r="R131" i="16"/>
  <c r="P131" i="16" s="1"/>
  <c r="R130" i="16"/>
  <c r="P130" i="16" s="1"/>
  <c r="R129" i="16"/>
  <c r="P129" i="16"/>
  <c r="R128" i="16"/>
  <c r="P128" i="16" s="1"/>
  <c r="R127" i="16"/>
  <c r="P127" i="16" s="1"/>
  <c r="R126" i="16"/>
  <c r="P126" i="16"/>
  <c r="R125" i="16"/>
  <c r="P125" i="16" s="1"/>
  <c r="R124" i="16"/>
  <c r="P124" i="16" s="1"/>
  <c r="R123" i="16"/>
  <c r="P123" i="16" s="1"/>
  <c r="R122" i="16"/>
  <c r="P122" i="16"/>
  <c r="R121" i="16"/>
  <c r="P121" i="16" s="1"/>
  <c r="R120" i="16"/>
  <c r="P120" i="16" s="1"/>
  <c r="R119" i="16"/>
  <c r="P119" i="16" s="1"/>
  <c r="R118" i="16"/>
  <c r="P118" i="16" s="1"/>
  <c r="R117" i="16"/>
  <c r="P117" i="16" s="1"/>
  <c r="R116" i="16"/>
  <c r="P116" i="16" s="1"/>
  <c r="R115" i="16"/>
  <c r="P115" i="16" s="1"/>
  <c r="R114" i="16"/>
  <c r="P114" i="16" s="1"/>
  <c r="R113" i="16"/>
  <c r="P113" i="16"/>
  <c r="R112" i="16"/>
  <c r="P112" i="16" s="1"/>
  <c r="R111" i="16"/>
  <c r="P111" i="16" s="1"/>
  <c r="R110" i="16"/>
  <c r="P110" i="16"/>
  <c r="R109" i="16"/>
  <c r="P109" i="16" s="1"/>
  <c r="R108" i="16"/>
  <c r="P108" i="16" s="1"/>
  <c r="R107" i="16"/>
  <c r="P107" i="16" s="1"/>
  <c r="R106" i="16"/>
  <c r="P106" i="16"/>
  <c r="R105" i="16"/>
  <c r="P105" i="16" s="1"/>
  <c r="R104" i="16"/>
  <c r="P104" i="16" s="1"/>
  <c r="R103" i="16"/>
  <c r="P103" i="16" s="1"/>
  <c r="R102" i="16"/>
  <c r="P102" i="16" s="1"/>
  <c r="R101" i="16"/>
  <c r="P101" i="16" s="1"/>
  <c r="R100" i="16"/>
  <c r="P100" i="16" s="1"/>
  <c r="R99" i="16"/>
  <c r="P99" i="16" s="1"/>
  <c r="R98" i="16"/>
  <c r="P98" i="16" s="1"/>
  <c r="R97" i="16"/>
  <c r="P97" i="16"/>
  <c r="R96" i="16"/>
  <c r="P96" i="16" s="1"/>
  <c r="R95" i="16"/>
  <c r="P95" i="16" s="1"/>
  <c r="R94" i="16"/>
  <c r="P94" i="16"/>
  <c r="R93" i="16"/>
  <c r="P93" i="16" s="1"/>
  <c r="R92" i="16"/>
  <c r="P92" i="16" s="1"/>
  <c r="R91" i="16"/>
  <c r="P91" i="16" s="1"/>
  <c r="R90" i="16"/>
  <c r="P90" i="16"/>
  <c r="R89" i="16"/>
  <c r="P89" i="16" s="1"/>
  <c r="R88" i="16"/>
  <c r="P88" i="16" s="1"/>
  <c r="R87" i="16"/>
  <c r="P87" i="16" s="1"/>
  <c r="R86" i="16"/>
  <c r="P86" i="16" s="1"/>
  <c r="R85" i="16"/>
  <c r="P85" i="16" s="1"/>
  <c r="R84" i="16"/>
  <c r="P84" i="16" s="1"/>
  <c r="R83" i="16"/>
  <c r="P83" i="16" s="1"/>
  <c r="R82" i="16"/>
  <c r="P82" i="16" s="1"/>
  <c r="R81" i="16"/>
  <c r="P81" i="16"/>
  <c r="R80" i="16"/>
  <c r="P80" i="16" s="1"/>
  <c r="R79" i="16"/>
  <c r="P79" i="16" s="1"/>
  <c r="R78" i="16"/>
  <c r="P78" i="16"/>
  <c r="R77" i="16"/>
  <c r="P77" i="16" s="1"/>
  <c r="R76" i="16"/>
  <c r="P76" i="16" s="1"/>
  <c r="R75" i="16"/>
  <c r="P75" i="16" s="1"/>
  <c r="R74" i="16"/>
  <c r="P74" i="16"/>
  <c r="R73" i="16"/>
  <c r="P73" i="16" s="1"/>
  <c r="R72" i="16"/>
  <c r="P72" i="16" s="1"/>
  <c r="R71" i="16"/>
  <c r="P71" i="16" s="1"/>
  <c r="R70" i="16"/>
  <c r="P70" i="16" s="1"/>
  <c r="R69" i="16"/>
  <c r="P69" i="16" s="1"/>
  <c r="R68" i="16"/>
  <c r="P68" i="16" s="1"/>
  <c r="R67" i="16"/>
  <c r="P67" i="16" s="1"/>
  <c r="R66" i="16"/>
  <c r="P66" i="16" s="1"/>
  <c r="R65" i="16"/>
  <c r="P65" i="16"/>
  <c r="R64" i="16"/>
  <c r="P64" i="16" s="1"/>
  <c r="R63" i="16"/>
  <c r="P63" i="16" s="1"/>
  <c r="R62" i="16"/>
  <c r="P62" i="16" s="1"/>
  <c r="R61" i="16"/>
  <c r="P61" i="16"/>
  <c r="R60" i="16"/>
  <c r="P60" i="16" s="1"/>
  <c r="R59" i="16"/>
  <c r="P59" i="16" s="1"/>
  <c r="R58" i="16"/>
  <c r="P58" i="16"/>
  <c r="R57" i="16"/>
  <c r="P57" i="16" s="1"/>
  <c r="R56" i="16"/>
  <c r="P56" i="16" s="1"/>
  <c r="R55" i="16"/>
  <c r="P55" i="16" s="1"/>
  <c r="R54" i="16"/>
  <c r="P54" i="16" s="1"/>
  <c r="R53" i="16"/>
  <c r="P53" i="16" s="1"/>
  <c r="R52" i="16"/>
  <c r="P52" i="16" s="1"/>
  <c r="R51" i="16"/>
  <c r="P51" i="16" s="1"/>
  <c r="R50" i="16"/>
  <c r="P50" i="16" s="1"/>
  <c r="R49" i="16"/>
  <c r="P49" i="16"/>
  <c r="R48" i="16"/>
  <c r="P48" i="16" s="1"/>
  <c r="R47" i="16"/>
  <c r="P47" i="16" s="1"/>
  <c r="D41" i="15"/>
  <c r="H40" i="15"/>
  <c r="D40" i="15"/>
  <c r="H35" i="15"/>
  <c r="D35" i="15"/>
  <c r="H30" i="15"/>
  <c r="D30" i="15"/>
  <c r="D29" i="15"/>
  <c r="D27" i="15"/>
  <c r="D26" i="15"/>
  <c r="H25" i="15"/>
  <c r="D25" i="15"/>
  <c r="D24" i="15"/>
  <c r="H23" i="15"/>
  <c r="D23" i="15"/>
  <c r="H22" i="15"/>
  <c r="D22" i="15"/>
  <c r="H21" i="15"/>
  <c r="D21" i="15"/>
  <c r="H20" i="15"/>
  <c r="D20" i="15"/>
  <c r="D19" i="15"/>
  <c r="D18" i="15"/>
  <c r="H16" i="15"/>
  <c r="D16" i="15"/>
  <c r="H15" i="15"/>
  <c r="D15" i="15"/>
  <c r="H14" i="15"/>
  <c r="D14" i="15"/>
  <c r="H13" i="15"/>
  <c r="D13" i="15"/>
  <c r="D12" i="15"/>
  <c r="D11" i="15"/>
  <c r="P196" i="15"/>
  <c r="R195" i="15"/>
  <c r="R193" i="15"/>
  <c r="R192" i="15"/>
  <c r="R191" i="15"/>
  <c r="R190" i="15"/>
  <c r="R189" i="15"/>
  <c r="P189" i="15"/>
  <c r="R188" i="15"/>
  <c r="P188" i="15"/>
  <c r="R187" i="15"/>
  <c r="R186" i="15"/>
  <c r="P186" i="15"/>
  <c r="R185" i="15"/>
  <c r="P185" i="15" s="1"/>
  <c r="R183" i="15"/>
  <c r="R182" i="15"/>
  <c r="R181" i="15"/>
  <c r="R180" i="15"/>
  <c r="R179" i="15"/>
  <c r="P179" i="15" s="1"/>
  <c r="R178" i="15"/>
  <c r="P178" i="15"/>
  <c r="R177" i="15"/>
  <c r="P177" i="15"/>
  <c r="R176" i="15"/>
  <c r="P176" i="15"/>
  <c r="R175" i="15"/>
  <c r="P175" i="15" s="1"/>
  <c r="R174" i="15"/>
  <c r="P174" i="15"/>
  <c r="R173" i="15"/>
  <c r="R172" i="15"/>
  <c r="R171" i="15"/>
  <c r="P171" i="15" s="1"/>
  <c r="R170" i="15"/>
  <c r="P170" i="15" s="1"/>
  <c r="R169" i="15"/>
  <c r="P169" i="15"/>
  <c r="R168" i="15"/>
  <c r="P168" i="15" s="1"/>
  <c r="R167" i="15"/>
  <c r="P167" i="15" s="1"/>
  <c r="R166" i="15"/>
  <c r="P166" i="15" s="1"/>
  <c r="R165" i="15"/>
  <c r="P165" i="15" s="1"/>
  <c r="R164" i="15"/>
  <c r="P164" i="15"/>
  <c r="R163" i="15"/>
  <c r="P163" i="15" s="1"/>
  <c r="R162" i="15"/>
  <c r="P162" i="15"/>
  <c r="R161" i="15"/>
  <c r="P161" i="15"/>
  <c r="R160" i="15"/>
  <c r="P160" i="15" s="1"/>
  <c r="R159" i="15"/>
  <c r="P159" i="15" s="1"/>
  <c r="R158" i="15"/>
  <c r="P158" i="15" s="1"/>
  <c r="R157" i="15"/>
  <c r="R156" i="15"/>
  <c r="R155" i="15"/>
  <c r="P155" i="15" s="1"/>
  <c r="R154" i="15"/>
  <c r="P154" i="15"/>
  <c r="R153" i="15"/>
  <c r="P153" i="15"/>
  <c r="R152" i="15"/>
  <c r="P152" i="15"/>
  <c r="R151" i="15"/>
  <c r="P151" i="15" s="1"/>
  <c r="R150" i="15"/>
  <c r="P150" i="15" s="1"/>
  <c r="R149" i="15"/>
  <c r="P149" i="15"/>
  <c r="R148" i="15"/>
  <c r="P148" i="15"/>
  <c r="R147" i="15"/>
  <c r="P147" i="15" s="1"/>
  <c r="R146" i="15"/>
  <c r="P146" i="15" s="1"/>
  <c r="R145" i="15"/>
  <c r="P145" i="15"/>
  <c r="R144" i="15"/>
  <c r="P144" i="15" s="1"/>
  <c r="R143" i="15"/>
  <c r="P143" i="15" s="1"/>
  <c r="R142" i="15"/>
  <c r="P142" i="15"/>
  <c r="R141" i="15"/>
  <c r="R140" i="15"/>
  <c r="R139" i="15"/>
  <c r="P139" i="15" s="1"/>
  <c r="R138" i="15"/>
  <c r="P138" i="15"/>
  <c r="R137" i="15"/>
  <c r="P137" i="15" s="1"/>
  <c r="R136" i="15"/>
  <c r="P136" i="15"/>
  <c r="R135" i="15"/>
  <c r="P135" i="15" s="1"/>
  <c r="R134" i="15"/>
  <c r="P134" i="15" s="1"/>
  <c r="R133" i="15"/>
  <c r="P133" i="15"/>
  <c r="R132" i="15"/>
  <c r="P132" i="15" s="1"/>
  <c r="R131" i="15"/>
  <c r="P131" i="15" s="1"/>
  <c r="R130" i="15"/>
  <c r="P130" i="15"/>
  <c r="R129" i="15"/>
  <c r="P129" i="15"/>
  <c r="R128" i="15"/>
  <c r="P128" i="15"/>
  <c r="R127" i="15"/>
  <c r="P127" i="15" s="1"/>
  <c r="R126" i="15"/>
  <c r="P126" i="15"/>
  <c r="R125" i="15"/>
  <c r="R124" i="15"/>
  <c r="R123" i="15"/>
  <c r="P123" i="15" s="1"/>
  <c r="R122" i="15"/>
  <c r="P122" i="15"/>
  <c r="R121" i="15"/>
  <c r="P121" i="15" s="1"/>
  <c r="R120" i="15"/>
  <c r="P120" i="15"/>
  <c r="R119" i="15"/>
  <c r="P119" i="15" s="1"/>
  <c r="R118" i="15"/>
  <c r="P118" i="15"/>
  <c r="R117" i="15"/>
  <c r="P117" i="15" s="1"/>
  <c r="R116" i="15"/>
  <c r="P116" i="15"/>
  <c r="R115" i="15"/>
  <c r="P115" i="15" s="1"/>
  <c r="R114" i="15"/>
  <c r="P114" i="15"/>
  <c r="R113" i="15"/>
  <c r="P113" i="15" s="1"/>
  <c r="R112" i="15"/>
  <c r="P112" i="15"/>
  <c r="R111" i="15"/>
  <c r="P111" i="15" s="1"/>
  <c r="R110" i="15"/>
  <c r="P110" i="15" s="1"/>
  <c r="R109" i="15"/>
  <c r="R108" i="15"/>
  <c r="R107" i="15"/>
  <c r="P107" i="15" s="1"/>
  <c r="R106" i="15"/>
  <c r="P106" i="15" s="1"/>
  <c r="R105" i="15"/>
  <c r="P105" i="15" s="1"/>
  <c r="R104" i="15"/>
  <c r="P104" i="15"/>
  <c r="R103" i="15"/>
  <c r="P103" i="15" s="1"/>
  <c r="R102" i="15"/>
  <c r="P102" i="15" s="1"/>
  <c r="R101" i="15"/>
  <c r="P101" i="15" s="1"/>
  <c r="R100" i="15"/>
  <c r="P100" i="15"/>
  <c r="R99" i="15"/>
  <c r="P99" i="15" s="1"/>
  <c r="R98" i="15"/>
  <c r="P98" i="15" s="1"/>
  <c r="R97" i="15"/>
  <c r="P97" i="15" s="1"/>
  <c r="R96" i="15"/>
  <c r="P96" i="15"/>
  <c r="R95" i="15"/>
  <c r="P95" i="15" s="1"/>
  <c r="R94" i="15"/>
  <c r="P94" i="15" s="1"/>
  <c r="R93" i="15"/>
  <c r="R92" i="15"/>
  <c r="R91" i="15"/>
  <c r="P91" i="15" s="1"/>
  <c r="R90" i="15"/>
  <c r="P90" i="15" s="1"/>
  <c r="R89" i="15"/>
  <c r="P89" i="15" s="1"/>
  <c r="R88" i="15"/>
  <c r="P88" i="15"/>
  <c r="R87" i="15"/>
  <c r="P87" i="15" s="1"/>
  <c r="R86" i="15"/>
  <c r="P86" i="15" s="1"/>
  <c r="R85" i="15"/>
  <c r="P85" i="15" s="1"/>
  <c r="R84" i="15"/>
  <c r="P84" i="15"/>
  <c r="R83" i="15"/>
  <c r="P83" i="15" s="1"/>
  <c r="R82" i="15"/>
  <c r="P82" i="15" s="1"/>
  <c r="R81" i="15"/>
  <c r="P81" i="15" s="1"/>
  <c r="R80" i="15"/>
  <c r="P80" i="15"/>
  <c r="R79" i="15"/>
  <c r="P79" i="15" s="1"/>
  <c r="R78" i="15"/>
  <c r="P78" i="15" s="1"/>
  <c r="R77" i="15"/>
  <c r="P77" i="15" s="1"/>
  <c r="R76" i="15"/>
  <c r="R75" i="15"/>
  <c r="P75" i="15" s="1"/>
  <c r="R74" i="15"/>
  <c r="P74" i="15" s="1"/>
  <c r="R73" i="15"/>
  <c r="P73" i="15" s="1"/>
  <c r="R72" i="15"/>
  <c r="P72" i="15"/>
  <c r="R71" i="15"/>
  <c r="P71" i="15" s="1"/>
  <c r="R70" i="15"/>
  <c r="P70" i="15" s="1"/>
  <c r="R69" i="15"/>
  <c r="P69" i="15" s="1"/>
  <c r="R68" i="15"/>
  <c r="P68" i="15"/>
  <c r="R67" i="15"/>
  <c r="P67" i="15" s="1"/>
  <c r="R66" i="15"/>
  <c r="P66" i="15" s="1"/>
  <c r="R65" i="15"/>
  <c r="P65" i="15" s="1"/>
  <c r="R64" i="15"/>
  <c r="P64" i="15"/>
  <c r="R63" i="15"/>
  <c r="P63" i="15" s="1"/>
  <c r="R62" i="15"/>
  <c r="P62" i="15" s="1"/>
  <c r="R61" i="15"/>
  <c r="R60" i="15"/>
  <c r="R59" i="15"/>
  <c r="P59" i="15" s="1"/>
  <c r="R58" i="15"/>
  <c r="P58" i="15" s="1"/>
  <c r="R57" i="15"/>
  <c r="P57" i="15"/>
  <c r="R56" i="15"/>
  <c r="P56" i="15" s="1"/>
  <c r="R55" i="15"/>
  <c r="P55" i="15" s="1"/>
  <c r="R54" i="15"/>
  <c r="P54" i="15" s="1"/>
  <c r="R53" i="15"/>
  <c r="P53" i="15"/>
  <c r="R52" i="15"/>
  <c r="P52" i="15" s="1"/>
  <c r="R51" i="15"/>
  <c r="P51" i="15" s="1"/>
  <c r="R50" i="15"/>
  <c r="P50" i="15" s="1"/>
  <c r="R49" i="15"/>
  <c r="P49" i="15" s="1"/>
  <c r="R48" i="15"/>
  <c r="P48" i="15"/>
  <c r="R47" i="15"/>
  <c r="P47" i="15" s="1"/>
  <c r="D41" i="14"/>
  <c r="H40" i="14"/>
  <c r="D40" i="14"/>
  <c r="H35" i="14"/>
  <c r="D35" i="14"/>
  <c r="H30" i="14"/>
  <c r="D30" i="14"/>
  <c r="D29" i="14"/>
  <c r="D27" i="14"/>
  <c r="D26" i="14"/>
  <c r="H25" i="14"/>
  <c r="D25" i="14"/>
  <c r="D24" i="14"/>
  <c r="H23" i="14"/>
  <c r="D23" i="14"/>
  <c r="H22" i="14"/>
  <c r="D22" i="14"/>
  <c r="H21" i="14"/>
  <c r="D21" i="14"/>
  <c r="H20" i="14"/>
  <c r="D20" i="14"/>
  <c r="D19" i="14"/>
  <c r="D18" i="14"/>
  <c r="H16" i="14"/>
  <c r="D16" i="14"/>
  <c r="H15" i="14"/>
  <c r="D15" i="14"/>
  <c r="H14" i="14"/>
  <c r="D14" i="14"/>
  <c r="H13" i="14"/>
  <c r="D13" i="14"/>
  <c r="D12" i="14"/>
  <c r="D11" i="14"/>
  <c r="P196" i="14"/>
  <c r="R195" i="14"/>
  <c r="R193" i="14"/>
  <c r="R192" i="14"/>
  <c r="R191" i="14"/>
  <c r="R190" i="14"/>
  <c r="R189" i="14"/>
  <c r="P189" i="14"/>
  <c r="R188" i="14"/>
  <c r="P188" i="14"/>
  <c r="R187" i="14"/>
  <c r="R186" i="14"/>
  <c r="P186" i="14"/>
  <c r="R185" i="14"/>
  <c r="P185" i="14" s="1"/>
  <c r="R183" i="14"/>
  <c r="R182" i="14"/>
  <c r="R181" i="14"/>
  <c r="R180" i="14"/>
  <c r="R179" i="14"/>
  <c r="P179" i="14" s="1"/>
  <c r="R178" i="14"/>
  <c r="P178" i="14" s="1"/>
  <c r="R177" i="14"/>
  <c r="P177" i="14"/>
  <c r="R176" i="14"/>
  <c r="P176" i="14"/>
  <c r="R175" i="14"/>
  <c r="P175" i="14" s="1"/>
  <c r="R174" i="14"/>
  <c r="P174" i="14" s="1"/>
  <c r="R173" i="14"/>
  <c r="P173" i="14"/>
  <c r="R172" i="14"/>
  <c r="P172" i="14"/>
  <c r="R171" i="14"/>
  <c r="P171" i="14" s="1"/>
  <c r="R170" i="14"/>
  <c r="P170" i="14" s="1"/>
  <c r="R169" i="14"/>
  <c r="P169" i="14"/>
  <c r="R168" i="14"/>
  <c r="P168" i="14"/>
  <c r="R167" i="14"/>
  <c r="P167" i="14" s="1"/>
  <c r="R166" i="14"/>
  <c r="P166" i="14" s="1"/>
  <c r="R165" i="14"/>
  <c r="P165" i="14" s="1"/>
  <c r="R164" i="14"/>
  <c r="P164" i="14" s="1"/>
  <c r="R163" i="14"/>
  <c r="P163" i="14"/>
  <c r="R162" i="14"/>
  <c r="P162" i="14" s="1"/>
  <c r="R161" i="14"/>
  <c r="P161" i="14"/>
  <c r="R160" i="14"/>
  <c r="P160" i="14"/>
  <c r="R159" i="14"/>
  <c r="P159" i="14" s="1"/>
  <c r="R158" i="14"/>
  <c r="P158" i="14"/>
  <c r="R157" i="14"/>
  <c r="P157" i="14" s="1"/>
  <c r="R156" i="14"/>
  <c r="P156" i="14"/>
  <c r="R155" i="14"/>
  <c r="P155" i="14" s="1"/>
  <c r="R154" i="14"/>
  <c r="P154" i="14" s="1"/>
  <c r="R153" i="14"/>
  <c r="P153" i="14"/>
  <c r="R152" i="14"/>
  <c r="P152" i="14"/>
  <c r="R151" i="14"/>
  <c r="P151" i="14" s="1"/>
  <c r="R150" i="14"/>
  <c r="P150" i="14" s="1"/>
  <c r="R149" i="14"/>
  <c r="P149" i="14" s="1"/>
  <c r="R148" i="14"/>
  <c r="P148" i="14" s="1"/>
  <c r="R147" i="14"/>
  <c r="P147" i="14"/>
  <c r="R146" i="14"/>
  <c r="P146" i="14" s="1"/>
  <c r="R145" i="14"/>
  <c r="P145" i="14"/>
  <c r="R144" i="14"/>
  <c r="P144" i="14"/>
  <c r="R143" i="14"/>
  <c r="P143" i="14" s="1"/>
  <c r="R142" i="14"/>
  <c r="P142" i="14"/>
  <c r="R141" i="14"/>
  <c r="P141" i="14" s="1"/>
  <c r="R140" i="14"/>
  <c r="P140" i="14"/>
  <c r="R139" i="14"/>
  <c r="P139" i="14" s="1"/>
  <c r="R138" i="14"/>
  <c r="P138" i="14" s="1"/>
  <c r="R137" i="14"/>
  <c r="P137" i="14"/>
  <c r="R136" i="14"/>
  <c r="P136" i="14"/>
  <c r="R135" i="14"/>
  <c r="P135" i="14" s="1"/>
  <c r="R134" i="14"/>
  <c r="P134" i="14" s="1"/>
  <c r="R133" i="14"/>
  <c r="P133" i="14" s="1"/>
  <c r="R132" i="14"/>
  <c r="P132" i="14" s="1"/>
  <c r="R131" i="14"/>
  <c r="P131" i="14"/>
  <c r="R130" i="14"/>
  <c r="P130" i="14" s="1"/>
  <c r="R129" i="14"/>
  <c r="P129" i="14"/>
  <c r="R128" i="14"/>
  <c r="P128" i="14"/>
  <c r="R127" i="14"/>
  <c r="P127" i="14" s="1"/>
  <c r="R126" i="14"/>
  <c r="P126" i="14"/>
  <c r="R125" i="14"/>
  <c r="P125" i="14" s="1"/>
  <c r="R124" i="14"/>
  <c r="P124" i="14"/>
  <c r="R123" i="14"/>
  <c r="P123" i="14" s="1"/>
  <c r="R122" i="14"/>
  <c r="P122" i="14" s="1"/>
  <c r="R121" i="14"/>
  <c r="P121" i="14"/>
  <c r="R120" i="14"/>
  <c r="P120" i="14"/>
  <c r="R119" i="14"/>
  <c r="P119" i="14" s="1"/>
  <c r="R118" i="14"/>
  <c r="P118" i="14" s="1"/>
  <c r="R117" i="14"/>
  <c r="P117" i="14" s="1"/>
  <c r="R116" i="14"/>
  <c r="P116" i="14" s="1"/>
  <c r="R115" i="14"/>
  <c r="P115" i="14"/>
  <c r="R114" i="14"/>
  <c r="P114" i="14" s="1"/>
  <c r="R113" i="14"/>
  <c r="P113" i="14"/>
  <c r="R112" i="14"/>
  <c r="P112" i="14"/>
  <c r="R111" i="14"/>
  <c r="P111" i="14" s="1"/>
  <c r="R110" i="14"/>
  <c r="P110" i="14"/>
  <c r="R109" i="14"/>
  <c r="P109" i="14" s="1"/>
  <c r="R108" i="14"/>
  <c r="P108" i="14"/>
  <c r="R107" i="14"/>
  <c r="P107" i="14" s="1"/>
  <c r="R106" i="14"/>
  <c r="P106" i="14" s="1"/>
  <c r="R105" i="14"/>
  <c r="P105" i="14"/>
  <c r="R104" i="14"/>
  <c r="P104" i="14"/>
  <c r="R103" i="14"/>
  <c r="P103" i="14" s="1"/>
  <c r="R102" i="14"/>
  <c r="P102" i="14" s="1"/>
  <c r="R101" i="14"/>
  <c r="P101" i="14" s="1"/>
  <c r="R100" i="14"/>
  <c r="P100" i="14" s="1"/>
  <c r="R99" i="14"/>
  <c r="P99" i="14"/>
  <c r="R98" i="14"/>
  <c r="P98" i="14" s="1"/>
  <c r="R97" i="14"/>
  <c r="P97" i="14"/>
  <c r="R96" i="14"/>
  <c r="P96" i="14"/>
  <c r="R95" i="14"/>
  <c r="P95" i="14" s="1"/>
  <c r="R94" i="14"/>
  <c r="P94" i="14"/>
  <c r="R93" i="14"/>
  <c r="P93" i="14" s="1"/>
  <c r="R92" i="14"/>
  <c r="P92" i="14"/>
  <c r="R91" i="14"/>
  <c r="P91" i="14" s="1"/>
  <c r="R90" i="14"/>
  <c r="P90" i="14" s="1"/>
  <c r="R89" i="14"/>
  <c r="P89" i="14"/>
  <c r="R88" i="14"/>
  <c r="P88" i="14"/>
  <c r="R87" i="14"/>
  <c r="P87" i="14" s="1"/>
  <c r="R86" i="14"/>
  <c r="P86" i="14" s="1"/>
  <c r="R85" i="14"/>
  <c r="P85" i="14" s="1"/>
  <c r="R84" i="14"/>
  <c r="P84" i="14" s="1"/>
  <c r="R83" i="14"/>
  <c r="P83" i="14"/>
  <c r="R82" i="14"/>
  <c r="P82" i="14" s="1"/>
  <c r="R81" i="14"/>
  <c r="P81" i="14"/>
  <c r="R80" i="14"/>
  <c r="P80" i="14"/>
  <c r="R79" i="14"/>
  <c r="P79" i="14" s="1"/>
  <c r="R78" i="14"/>
  <c r="P78" i="14"/>
  <c r="R77" i="14"/>
  <c r="P77" i="14" s="1"/>
  <c r="R76" i="14"/>
  <c r="P76" i="14"/>
  <c r="R75" i="14"/>
  <c r="P75" i="14" s="1"/>
  <c r="R74" i="14"/>
  <c r="P74" i="14" s="1"/>
  <c r="R73" i="14"/>
  <c r="P73" i="14"/>
  <c r="R72" i="14"/>
  <c r="P72" i="14"/>
  <c r="R71" i="14"/>
  <c r="P71" i="14" s="1"/>
  <c r="R70" i="14"/>
  <c r="P70" i="14" s="1"/>
  <c r="R69" i="14"/>
  <c r="P69" i="14" s="1"/>
  <c r="R68" i="14"/>
  <c r="P68" i="14" s="1"/>
  <c r="R67" i="14"/>
  <c r="P67" i="14"/>
  <c r="R66" i="14"/>
  <c r="P66" i="14" s="1"/>
  <c r="R65" i="14"/>
  <c r="P65" i="14"/>
  <c r="R64" i="14"/>
  <c r="P64" i="14"/>
  <c r="R63" i="14"/>
  <c r="P63" i="14" s="1"/>
  <c r="R62" i="14"/>
  <c r="P62" i="14"/>
  <c r="R61" i="14"/>
  <c r="P61" i="14" s="1"/>
  <c r="R60" i="14"/>
  <c r="P60" i="14"/>
  <c r="R59" i="14"/>
  <c r="P59" i="14" s="1"/>
  <c r="R58" i="14"/>
  <c r="P58" i="14" s="1"/>
  <c r="R57" i="14"/>
  <c r="P57" i="14"/>
  <c r="R56" i="14"/>
  <c r="P56" i="14"/>
  <c r="R55" i="14"/>
  <c r="P55" i="14" s="1"/>
  <c r="R54" i="14"/>
  <c r="P54" i="14" s="1"/>
  <c r="R53" i="14"/>
  <c r="P53" i="14" s="1"/>
  <c r="R52" i="14"/>
  <c r="P52" i="14" s="1"/>
  <c r="R51" i="14"/>
  <c r="P51" i="14"/>
  <c r="R50" i="14"/>
  <c r="P50" i="14" s="1"/>
  <c r="R49" i="14"/>
  <c r="P49" i="14"/>
  <c r="R48" i="14"/>
  <c r="P48" i="14"/>
  <c r="R47" i="14"/>
  <c r="P47" i="14" s="1"/>
  <c r="D41" i="13"/>
  <c r="H40" i="13"/>
  <c r="D40" i="13"/>
  <c r="H35" i="13"/>
  <c r="D35" i="13"/>
  <c r="H30" i="13"/>
  <c r="D30" i="13"/>
  <c r="D29" i="13"/>
  <c r="D27" i="13"/>
  <c r="D26" i="13"/>
  <c r="H25" i="13"/>
  <c r="D25" i="13"/>
  <c r="D24" i="13"/>
  <c r="H23" i="13"/>
  <c r="D23" i="13"/>
  <c r="H22" i="13"/>
  <c r="D22" i="13"/>
  <c r="H21" i="13"/>
  <c r="D21" i="13"/>
  <c r="H20" i="13"/>
  <c r="D20" i="13"/>
  <c r="D19" i="13"/>
  <c r="D18" i="13"/>
  <c r="H16" i="13"/>
  <c r="D16" i="13"/>
  <c r="H15" i="13"/>
  <c r="D15" i="13"/>
  <c r="H14" i="13"/>
  <c r="D14" i="13"/>
  <c r="H13" i="13"/>
  <c r="D13" i="13"/>
  <c r="D12" i="13"/>
  <c r="D11" i="13"/>
  <c r="P196" i="13"/>
  <c r="R195" i="13"/>
  <c r="R193" i="13"/>
  <c r="R192" i="13"/>
  <c r="R191" i="13"/>
  <c r="R190" i="13"/>
  <c r="R189" i="13"/>
  <c r="P189" i="13"/>
  <c r="R188" i="13"/>
  <c r="P188" i="13"/>
  <c r="R187" i="13"/>
  <c r="R186" i="13"/>
  <c r="P186" i="13"/>
  <c r="R185" i="13"/>
  <c r="P185" i="13" s="1"/>
  <c r="R183" i="13"/>
  <c r="R182" i="13"/>
  <c r="R181" i="13"/>
  <c r="R180" i="13"/>
  <c r="R179" i="13"/>
  <c r="P179" i="13" s="1"/>
  <c r="R178" i="13"/>
  <c r="P178" i="13" s="1"/>
  <c r="R177" i="13"/>
  <c r="P177" i="13"/>
  <c r="R176" i="13"/>
  <c r="P176" i="13"/>
  <c r="R175" i="13"/>
  <c r="P175" i="13" s="1"/>
  <c r="R174" i="13"/>
  <c r="P174" i="13" s="1"/>
  <c r="R173" i="13"/>
  <c r="P173" i="13"/>
  <c r="R172" i="13"/>
  <c r="P172" i="13"/>
  <c r="R171" i="13"/>
  <c r="P171" i="13" s="1"/>
  <c r="R170" i="13"/>
  <c r="P170" i="13" s="1"/>
  <c r="R169" i="13"/>
  <c r="P169" i="13"/>
  <c r="R168" i="13"/>
  <c r="P168" i="13"/>
  <c r="R167" i="13"/>
  <c r="P167" i="13" s="1"/>
  <c r="R166" i="13"/>
  <c r="P166" i="13" s="1"/>
  <c r="R165" i="13"/>
  <c r="P165" i="13" s="1"/>
  <c r="R164" i="13"/>
  <c r="P164" i="13" s="1"/>
  <c r="R163" i="13"/>
  <c r="P163" i="13"/>
  <c r="R162" i="13"/>
  <c r="P162" i="13" s="1"/>
  <c r="R161" i="13"/>
  <c r="P161" i="13"/>
  <c r="R160" i="13"/>
  <c r="P160" i="13"/>
  <c r="R159" i="13"/>
  <c r="P159" i="13" s="1"/>
  <c r="R158" i="13"/>
  <c r="P158" i="13"/>
  <c r="R157" i="13"/>
  <c r="P157" i="13" s="1"/>
  <c r="R156" i="13"/>
  <c r="P156" i="13"/>
  <c r="R155" i="13"/>
  <c r="P155" i="13" s="1"/>
  <c r="R154" i="13"/>
  <c r="P154" i="13" s="1"/>
  <c r="R153" i="13"/>
  <c r="P153" i="13"/>
  <c r="R152" i="13"/>
  <c r="P152" i="13"/>
  <c r="R151" i="13"/>
  <c r="P151" i="13" s="1"/>
  <c r="R150" i="13"/>
  <c r="P150" i="13" s="1"/>
  <c r="R149" i="13"/>
  <c r="P149" i="13" s="1"/>
  <c r="R148" i="13"/>
  <c r="P148" i="13" s="1"/>
  <c r="R147" i="13"/>
  <c r="P147" i="13"/>
  <c r="R146" i="13"/>
  <c r="P146" i="13" s="1"/>
  <c r="R145" i="13"/>
  <c r="P145" i="13"/>
  <c r="R144" i="13"/>
  <c r="P144" i="13"/>
  <c r="R143" i="13"/>
  <c r="P143" i="13" s="1"/>
  <c r="R142" i="13"/>
  <c r="P142" i="13"/>
  <c r="R141" i="13"/>
  <c r="P141" i="13" s="1"/>
  <c r="R140" i="13"/>
  <c r="P140" i="13"/>
  <c r="R139" i="13"/>
  <c r="P139" i="13" s="1"/>
  <c r="R138" i="13"/>
  <c r="P138" i="13" s="1"/>
  <c r="R137" i="13"/>
  <c r="P137" i="13"/>
  <c r="R136" i="13"/>
  <c r="P136" i="13"/>
  <c r="R135" i="13"/>
  <c r="P135" i="13" s="1"/>
  <c r="R134" i="13"/>
  <c r="P134" i="13" s="1"/>
  <c r="R133" i="13"/>
  <c r="P133" i="13" s="1"/>
  <c r="R132" i="13"/>
  <c r="P132" i="13" s="1"/>
  <c r="R131" i="13"/>
  <c r="P131" i="13"/>
  <c r="R130" i="13"/>
  <c r="P130" i="13" s="1"/>
  <c r="R129" i="13"/>
  <c r="P129" i="13"/>
  <c r="R128" i="13"/>
  <c r="P128" i="13"/>
  <c r="R127" i="13"/>
  <c r="P127" i="13" s="1"/>
  <c r="R126" i="13"/>
  <c r="P126" i="13"/>
  <c r="R125" i="13"/>
  <c r="P125" i="13" s="1"/>
  <c r="R124" i="13"/>
  <c r="P124" i="13"/>
  <c r="R123" i="13"/>
  <c r="P123" i="13" s="1"/>
  <c r="R122" i="13"/>
  <c r="P122" i="13" s="1"/>
  <c r="R121" i="13"/>
  <c r="P121" i="13"/>
  <c r="R120" i="13"/>
  <c r="P120" i="13"/>
  <c r="R119" i="13"/>
  <c r="P119" i="13" s="1"/>
  <c r="R118" i="13"/>
  <c r="P118" i="13" s="1"/>
  <c r="R117" i="13"/>
  <c r="P117" i="13" s="1"/>
  <c r="R116" i="13"/>
  <c r="P116" i="13" s="1"/>
  <c r="R115" i="13"/>
  <c r="P115" i="13"/>
  <c r="R114" i="13"/>
  <c r="P114" i="13" s="1"/>
  <c r="R113" i="13"/>
  <c r="P113" i="13"/>
  <c r="R112" i="13"/>
  <c r="P112" i="13"/>
  <c r="R111" i="13"/>
  <c r="P111" i="13" s="1"/>
  <c r="R110" i="13"/>
  <c r="P110" i="13"/>
  <c r="R109" i="13"/>
  <c r="P109" i="13" s="1"/>
  <c r="R108" i="13"/>
  <c r="P108" i="13"/>
  <c r="R107" i="13"/>
  <c r="P107" i="13" s="1"/>
  <c r="R106" i="13"/>
  <c r="P106" i="13" s="1"/>
  <c r="R105" i="13"/>
  <c r="P105" i="13"/>
  <c r="R104" i="13"/>
  <c r="P104" i="13"/>
  <c r="R103" i="13"/>
  <c r="P103" i="13" s="1"/>
  <c r="R102" i="13"/>
  <c r="P102" i="13" s="1"/>
  <c r="R101" i="13"/>
  <c r="P101" i="13" s="1"/>
  <c r="R100" i="13"/>
  <c r="P100" i="13" s="1"/>
  <c r="R99" i="13"/>
  <c r="P99" i="13"/>
  <c r="R98" i="13"/>
  <c r="P98" i="13" s="1"/>
  <c r="R97" i="13"/>
  <c r="P97" i="13"/>
  <c r="R96" i="13"/>
  <c r="P96" i="13"/>
  <c r="R95" i="13"/>
  <c r="P95" i="13" s="1"/>
  <c r="R94" i="13"/>
  <c r="P94" i="13"/>
  <c r="R93" i="13"/>
  <c r="P93" i="13" s="1"/>
  <c r="R92" i="13"/>
  <c r="P92" i="13"/>
  <c r="R91" i="13"/>
  <c r="P91" i="13" s="1"/>
  <c r="R90" i="13"/>
  <c r="P90" i="13" s="1"/>
  <c r="R89" i="13"/>
  <c r="P89" i="13"/>
  <c r="R88" i="13"/>
  <c r="P88" i="13"/>
  <c r="R87" i="13"/>
  <c r="P87" i="13" s="1"/>
  <c r="R86" i="13"/>
  <c r="P86" i="13" s="1"/>
  <c r="R85" i="13"/>
  <c r="P85" i="13" s="1"/>
  <c r="R84" i="13"/>
  <c r="P84" i="13" s="1"/>
  <c r="R83" i="13"/>
  <c r="P83" i="13"/>
  <c r="R82" i="13"/>
  <c r="P82" i="13" s="1"/>
  <c r="R81" i="13"/>
  <c r="P81" i="13"/>
  <c r="R80" i="13"/>
  <c r="P80" i="13"/>
  <c r="R79" i="13"/>
  <c r="P79" i="13" s="1"/>
  <c r="R78" i="13"/>
  <c r="P78" i="13"/>
  <c r="R77" i="13"/>
  <c r="P77" i="13" s="1"/>
  <c r="R76" i="13"/>
  <c r="P76" i="13"/>
  <c r="R75" i="13"/>
  <c r="P75" i="13" s="1"/>
  <c r="R74" i="13"/>
  <c r="P74" i="13" s="1"/>
  <c r="R73" i="13"/>
  <c r="P73" i="13"/>
  <c r="R72" i="13"/>
  <c r="P72" i="13"/>
  <c r="R71" i="13"/>
  <c r="P71" i="13" s="1"/>
  <c r="R70" i="13"/>
  <c r="P70" i="13" s="1"/>
  <c r="R69" i="13"/>
  <c r="P69" i="13" s="1"/>
  <c r="R68" i="13"/>
  <c r="P68" i="13" s="1"/>
  <c r="R67" i="13"/>
  <c r="P67" i="13"/>
  <c r="R66" i="13"/>
  <c r="P66" i="13" s="1"/>
  <c r="R65" i="13"/>
  <c r="P65" i="13"/>
  <c r="R64" i="13"/>
  <c r="P64" i="13"/>
  <c r="R63" i="13"/>
  <c r="P63" i="13" s="1"/>
  <c r="R62" i="13"/>
  <c r="P62" i="13"/>
  <c r="R61" i="13"/>
  <c r="P61" i="13" s="1"/>
  <c r="R60" i="13"/>
  <c r="P60" i="13"/>
  <c r="R59" i="13"/>
  <c r="P59" i="13" s="1"/>
  <c r="R58" i="13"/>
  <c r="P58" i="13" s="1"/>
  <c r="R57" i="13"/>
  <c r="P57" i="13"/>
  <c r="R56" i="13"/>
  <c r="P56" i="13"/>
  <c r="R55" i="13"/>
  <c r="P55" i="13" s="1"/>
  <c r="R54" i="13"/>
  <c r="P54" i="13" s="1"/>
  <c r="R53" i="13"/>
  <c r="P53" i="13" s="1"/>
  <c r="R52" i="13"/>
  <c r="P52" i="13" s="1"/>
  <c r="R51" i="13"/>
  <c r="P51" i="13"/>
  <c r="R50" i="13"/>
  <c r="P50" i="13" s="1"/>
  <c r="R49" i="13"/>
  <c r="P49" i="13"/>
  <c r="R48" i="13"/>
  <c r="P48" i="13"/>
  <c r="R47" i="13"/>
  <c r="P47" i="13" s="1"/>
  <c r="D41" i="12"/>
  <c r="H40" i="12"/>
  <c r="D40" i="12"/>
  <c r="H35" i="12"/>
  <c r="D35" i="12"/>
  <c r="H30" i="12"/>
  <c r="D30" i="12"/>
  <c r="D29" i="12"/>
  <c r="D27" i="12"/>
  <c r="D26" i="12"/>
  <c r="H25" i="12"/>
  <c r="D25" i="12"/>
  <c r="D24" i="12"/>
  <c r="H23" i="12"/>
  <c r="H22" i="12"/>
  <c r="D22" i="12"/>
  <c r="H21" i="12"/>
  <c r="D21" i="12"/>
  <c r="H20" i="12"/>
  <c r="D20" i="12"/>
  <c r="D19" i="12"/>
  <c r="D18" i="12"/>
  <c r="H16" i="12"/>
  <c r="D16" i="12"/>
  <c r="H15" i="12"/>
  <c r="D15" i="12"/>
  <c r="H14" i="12"/>
  <c r="D14" i="12"/>
  <c r="H13" i="12"/>
  <c r="D13" i="12"/>
  <c r="D12" i="12"/>
  <c r="D41" i="1"/>
  <c r="H40" i="1"/>
  <c r="D40" i="1"/>
  <c r="H35" i="1"/>
  <c r="D35" i="1"/>
  <c r="H30" i="1"/>
  <c r="D30" i="1"/>
  <c r="D29" i="1"/>
  <c r="D27" i="1"/>
  <c r="D26" i="1"/>
  <c r="H25" i="1"/>
  <c r="D25" i="1"/>
  <c r="D24" i="1"/>
  <c r="H23" i="1"/>
  <c r="D23" i="1"/>
  <c r="H22" i="1"/>
  <c r="D22" i="1"/>
  <c r="H21" i="1"/>
  <c r="D21" i="1"/>
  <c r="H20" i="1"/>
  <c r="D20" i="1"/>
  <c r="D19" i="1"/>
  <c r="D18" i="1"/>
  <c r="H16" i="1"/>
  <c r="D16" i="1"/>
  <c r="H15" i="1"/>
  <c r="D15" i="1"/>
  <c r="H14" i="1"/>
  <c r="D14" i="1"/>
  <c r="H13" i="1"/>
  <c r="D13" i="1"/>
  <c r="D12" i="1"/>
  <c r="D11" i="1"/>
  <c r="P196" i="12"/>
  <c r="R195" i="12"/>
  <c r="R193" i="12"/>
  <c r="R192" i="12"/>
  <c r="R191" i="12"/>
  <c r="R190" i="12"/>
  <c r="R189" i="12"/>
  <c r="P189" i="12" s="1"/>
  <c r="R188" i="12"/>
  <c r="P188" i="12"/>
  <c r="R187" i="12"/>
  <c r="R186" i="12"/>
  <c r="P186" i="12"/>
  <c r="R185" i="12"/>
  <c r="P185" i="12"/>
  <c r="R183" i="12"/>
  <c r="R182" i="12"/>
  <c r="R181" i="12"/>
  <c r="R180" i="12"/>
  <c r="R184" i="12" s="1"/>
  <c r="P184" i="12" s="1"/>
  <c r="R179" i="12"/>
  <c r="P179" i="12" s="1"/>
  <c r="R178" i="12"/>
  <c r="P178" i="12"/>
  <c r="R177" i="12"/>
  <c r="P177" i="12"/>
  <c r="R176" i="12"/>
  <c r="P176" i="12"/>
  <c r="R175" i="12"/>
  <c r="P175" i="12" s="1"/>
  <c r="R174" i="12"/>
  <c r="P174" i="12"/>
  <c r="R173" i="12"/>
  <c r="P173" i="12" s="1"/>
  <c r="R172" i="12"/>
  <c r="P172" i="12"/>
  <c r="R171" i="12"/>
  <c r="P171" i="12" s="1"/>
  <c r="R170" i="12"/>
  <c r="P170" i="12" s="1"/>
  <c r="R169" i="12"/>
  <c r="P169" i="12"/>
  <c r="R168" i="12"/>
  <c r="P168" i="12" s="1"/>
  <c r="R167" i="12"/>
  <c r="P167" i="12" s="1"/>
  <c r="R166" i="12"/>
  <c r="P166" i="12" s="1"/>
  <c r="R165" i="12"/>
  <c r="P165" i="12"/>
  <c r="R164" i="12"/>
  <c r="P164" i="12" s="1"/>
  <c r="R163" i="12"/>
  <c r="P163" i="12" s="1"/>
  <c r="R162" i="12"/>
  <c r="P162" i="12"/>
  <c r="R161" i="12"/>
  <c r="P161" i="12" s="1"/>
  <c r="R160" i="12"/>
  <c r="P160" i="12"/>
  <c r="R159" i="12"/>
  <c r="P159" i="12" s="1"/>
  <c r="R158" i="12"/>
  <c r="P158" i="12"/>
  <c r="R157" i="12"/>
  <c r="P157" i="12" s="1"/>
  <c r="R156" i="12"/>
  <c r="P156" i="12"/>
  <c r="R155" i="12"/>
  <c r="P155" i="12" s="1"/>
  <c r="R154" i="12"/>
  <c r="P154" i="12" s="1"/>
  <c r="R153" i="12"/>
  <c r="P153" i="12"/>
  <c r="R152" i="12"/>
  <c r="P152" i="12" s="1"/>
  <c r="R151" i="12"/>
  <c r="P151" i="12" s="1"/>
  <c r="R150" i="12"/>
  <c r="P150" i="12" s="1"/>
  <c r="R149" i="12"/>
  <c r="P149" i="12"/>
  <c r="R148" i="12"/>
  <c r="P148" i="12" s="1"/>
  <c r="R147" i="12"/>
  <c r="P147" i="12" s="1"/>
  <c r="R146" i="12"/>
  <c r="P146" i="12"/>
  <c r="R145" i="12"/>
  <c r="P145" i="12"/>
  <c r="R144" i="12"/>
  <c r="P144" i="12"/>
  <c r="R143" i="12"/>
  <c r="P143" i="12" s="1"/>
  <c r="R142" i="12"/>
  <c r="P142" i="12"/>
  <c r="R141" i="12"/>
  <c r="P141" i="12" s="1"/>
  <c r="R140" i="12"/>
  <c r="P140" i="12"/>
  <c r="R139" i="12"/>
  <c r="P139" i="12" s="1"/>
  <c r="R138" i="12"/>
  <c r="P138" i="12" s="1"/>
  <c r="R137" i="12"/>
  <c r="P137" i="12"/>
  <c r="R136" i="12"/>
  <c r="P136" i="12" s="1"/>
  <c r="R135" i="12"/>
  <c r="P135" i="12" s="1"/>
  <c r="R134" i="12"/>
  <c r="P134" i="12" s="1"/>
  <c r="R133" i="12"/>
  <c r="P133" i="12" s="1"/>
  <c r="R132" i="12"/>
  <c r="P132" i="12"/>
  <c r="R131" i="12"/>
  <c r="P131" i="12" s="1"/>
  <c r="R130" i="12"/>
  <c r="P130" i="12"/>
  <c r="R129" i="12"/>
  <c r="P129" i="12" s="1"/>
  <c r="R128" i="12"/>
  <c r="P128" i="12"/>
  <c r="R127" i="12"/>
  <c r="P127" i="12" s="1"/>
  <c r="R126" i="12"/>
  <c r="P126" i="12" s="1"/>
  <c r="R125" i="12"/>
  <c r="P125" i="12"/>
  <c r="R124" i="12"/>
  <c r="P124" i="12" s="1"/>
  <c r="R123" i="12"/>
  <c r="P123" i="12" s="1"/>
  <c r="R122" i="12"/>
  <c r="P122" i="12" s="1"/>
  <c r="R121" i="12"/>
  <c r="P121" i="12" s="1"/>
  <c r="R120" i="12"/>
  <c r="P120" i="12" s="1"/>
  <c r="R119" i="12"/>
  <c r="P119" i="12"/>
  <c r="R118" i="12"/>
  <c r="P118" i="12" s="1"/>
  <c r="R117" i="12"/>
  <c r="P117" i="12"/>
  <c r="R116" i="12"/>
  <c r="P116" i="12"/>
  <c r="R115" i="12"/>
  <c r="P115" i="12" s="1"/>
  <c r="R114" i="12"/>
  <c r="P114" i="12"/>
  <c r="R113" i="12"/>
  <c r="P113" i="12" s="1"/>
  <c r="R112" i="12"/>
  <c r="P112" i="12"/>
  <c r="R111" i="12"/>
  <c r="P111" i="12" s="1"/>
  <c r="R110" i="12"/>
  <c r="P110" i="12" s="1"/>
  <c r="R109" i="12"/>
  <c r="P109" i="12"/>
  <c r="R108" i="12"/>
  <c r="P108" i="12"/>
  <c r="R107" i="12"/>
  <c r="P107" i="12" s="1"/>
  <c r="R106" i="12"/>
  <c r="P106" i="12" s="1"/>
  <c r="R105" i="12"/>
  <c r="P105" i="12" s="1"/>
  <c r="R104" i="12"/>
  <c r="P104" i="12" s="1"/>
  <c r="R103" i="12"/>
  <c r="P103" i="12"/>
  <c r="R102" i="12"/>
  <c r="P102" i="12" s="1"/>
  <c r="R101" i="12"/>
  <c r="P101" i="12"/>
  <c r="R100" i="12"/>
  <c r="P100" i="12"/>
  <c r="R99" i="12"/>
  <c r="P99" i="12" s="1"/>
  <c r="R98" i="12"/>
  <c r="P98" i="12"/>
  <c r="R97" i="12"/>
  <c r="P97" i="12" s="1"/>
  <c r="R96" i="12"/>
  <c r="P96" i="12"/>
  <c r="R95" i="12"/>
  <c r="P95" i="12" s="1"/>
  <c r="R94" i="12"/>
  <c r="P94" i="12" s="1"/>
  <c r="R93" i="12"/>
  <c r="P93" i="12"/>
  <c r="R92" i="12"/>
  <c r="P92" i="12"/>
  <c r="R91" i="12"/>
  <c r="P91" i="12" s="1"/>
  <c r="R90" i="12"/>
  <c r="P90" i="12" s="1"/>
  <c r="R89" i="12"/>
  <c r="P89" i="12" s="1"/>
  <c r="R88" i="12"/>
  <c r="P88" i="12" s="1"/>
  <c r="R87" i="12"/>
  <c r="P87" i="12"/>
  <c r="R86" i="12"/>
  <c r="P86" i="12" s="1"/>
  <c r="R85" i="12"/>
  <c r="P85" i="12"/>
  <c r="R84" i="12"/>
  <c r="P84" i="12"/>
  <c r="R83" i="12"/>
  <c r="P83" i="12" s="1"/>
  <c r="R82" i="12"/>
  <c r="P82" i="12"/>
  <c r="R81" i="12"/>
  <c r="P81" i="12" s="1"/>
  <c r="R80" i="12"/>
  <c r="P80" i="12"/>
  <c r="R79" i="12"/>
  <c r="P79" i="12" s="1"/>
  <c r="R78" i="12"/>
  <c r="P78" i="12" s="1"/>
  <c r="R77" i="12"/>
  <c r="P77" i="12"/>
  <c r="R76" i="12"/>
  <c r="P76" i="12"/>
  <c r="R75" i="12"/>
  <c r="P75" i="12" s="1"/>
  <c r="R74" i="12"/>
  <c r="P74" i="12" s="1"/>
  <c r="R73" i="12"/>
  <c r="P73" i="12" s="1"/>
  <c r="R72" i="12"/>
  <c r="P72" i="12" s="1"/>
  <c r="R71" i="12"/>
  <c r="P71" i="12"/>
  <c r="R70" i="12"/>
  <c r="P70" i="12" s="1"/>
  <c r="R69" i="12"/>
  <c r="P69" i="12"/>
  <c r="R68" i="12"/>
  <c r="P68" i="12"/>
  <c r="R67" i="12"/>
  <c r="P67" i="12" s="1"/>
  <c r="R66" i="12"/>
  <c r="P66" i="12"/>
  <c r="R65" i="12"/>
  <c r="P65" i="12" s="1"/>
  <c r="R64" i="12"/>
  <c r="P64" i="12"/>
  <c r="R63" i="12"/>
  <c r="P63" i="12" s="1"/>
  <c r="R62" i="12"/>
  <c r="P62" i="12" s="1"/>
  <c r="R61" i="12"/>
  <c r="P61" i="12"/>
  <c r="R60" i="12"/>
  <c r="P60" i="12"/>
  <c r="R59" i="12"/>
  <c r="P59" i="12" s="1"/>
  <c r="R58" i="12"/>
  <c r="P58" i="12" s="1"/>
  <c r="R57" i="12"/>
  <c r="P57" i="12" s="1"/>
  <c r="R56" i="12"/>
  <c r="P56" i="12" s="1"/>
  <c r="R55" i="12"/>
  <c r="P55" i="12"/>
  <c r="R54" i="12"/>
  <c r="P54" i="12" s="1"/>
  <c r="R53" i="12"/>
  <c r="P53" i="12"/>
  <c r="R52" i="12"/>
  <c r="P52" i="12"/>
  <c r="R51" i="12"/>
  <c r="P51" i="12" s="1"/>
  <c r="R50" i="12"/>
  <c r="P50" i="12"/>
  <c r="R49" i="12"/>
  <c r="P49" i="12" s="1"/>
  <c r="R48" i="12"/>
  <c r="P48" i="12"/>
  <c r="R47" i="12"/>
  <c r="P47" i="12" s="1"/>
  <c r="R193" i="1"/>
  <c r="R192" i="1"/>
  <c r="R191" i="1"/>
  <c r="R190" i="1"/>
  <c r="R189" i="1"/>
  <c r="R188" i="1"/>
  <c r="R187" i="1"/>
  <c r="R186" i="1"/>
  <c r="R185" i="1"/>
  <c r="R183" i="1"/>
  <c r="R182" i="1"/>
  <c r="R181" i="1"/>
  <c r="R180" i="1"/>
  <c r="R184" i="1" s="1"/>
  <c r="R179" i="1"/>
  <c r="R178" i="1"/>
  <c r="R177" i="1"/>
  <c r="R176" i="1"/>
  <c r="R175" i="1"/>
  <c r="R174" i="1"/>
  <c r="R173" i="1"/>
  <c r="R172" i="1"/>
  <c r="R171" i="1"/>
  <c r="R170" i="1"/>
  <c r="R169" i="1"/>
  <c r="R168" i="1"/>
  <c r="R167" i="1"/>
  <c r="R166" i="1"/>
  <c r="R165" i="1"/>
  <c r="R164" i="1"/>
  <c r="R163" i="1"/>
  <c r="R162" i="1"/>
  <c r="R161" i="1"/>
  <c r="R160" i="1"/>
  <c r="R159" i="1"/>
  <c r="R158" i="1"/>
  <c r="R157" i="1"/>
  <c r="R156" i="1"/>
  <c r="R155" i="1"/>
  <c r="R154" i="1"/>
  <c r="R153" i="1"/>
  <c r="R152" i="1"/>
  <c r="R151" i="1"/>
  <c r="R150" i="1"/>
  <c r="R149" i="1"/>
  <c r="R148" i="1"/>
  <c r="R147" i="1"/>
  <c r="R146" i="1"/>
  <c r="R145" i="1"/>
  <c r="R144" i="1"/>
  <c r="R143" i="1"/>
  <c r="R142" i="1"/>
  <c r="R141" i="1"/>
  <c r="R140" i="1"/>
  <c r="R139" i="1"/>
  <c r="R138" i="1"/>
  <c r="R137" i="1"/>
  <c r="R136" i="1"/>
  <c r="R135" i="1"/>
  <c r="R134" i="1"/>
  <c r="R133" i="1"/>
  <c r="R132" i="1"/>
  <c r="R131" i="1"/>
  <c r="R130" i="1"/>
  <c r="R129" i="1"/>
  <c r="R128" i="1"/>
  <c r="R127" i="1"/>
  <c r="R126" i="1"/>
  <c r="R125" i="1"/>
  <c r="R124" i="1"/>
  <c r="R123" i="1"/>
  <c r="R122" i="1"/>
  <c r="R121" i="1"/>
  <c r="R120" i="1"/>
  <c r="R119" i="1"/>
  <c r="R118" i="1"/>
  <c r="R75" i="1"/>
  <c r="R70" i="1"/>
  <c r="R69" i="1"/>
  <c r="R68" i="1"/>
  <c r="R67" i="1"/>
  <c r="R66" i="1"/>
  <c r="R65" i="1"/>
  <c r="R64" i="1"/>
  <c r="R63" i="1"/>
  <c r="R62" i="1"/>
  <c r="R61" i="1"/>
  <c r="R60" i="1"/>
  <c r="R59" i="1"/>
  <c r="R58" i="1"/>
  <c r="R57" i="1"/>
  <c r="P57" i="1" s="1"/>
  <c r="R56" i="1"/>
  <c r="R55" i="1"/>
  <c r="R54" i="1"/>
  <c r="R53" i="1"/>
  <c r="R52" i="1"/>
  <c r="R51" i="1"/>
  <c r="R50" i="1"/>
  <c r="R49" i="1"/>
  <c r="R48" i="1"/>
  <c r="R47" i="1"/>
  <c r="P125" i="15" l="1"/>
  <c r="P157" i="15"/>
  <c r="P92" i="15"/>
  <c r="P172" i="15"/>
  <c r="P93" i="15"/>
  <c r="P140" i="15"/>
  <c r="P173" i="15"/>
  <c r="P108" i="15"/>
  <c r="P141" i="15"/>
  <c r="P109" i="15"/>
  <c r="P60" i="15"/>
  <c r="P61" i="15"/>
  <c r="P156" i="15"/>
  <c r="R184" i="19"/>
  <c r="R184" i="20"/>
  <c r="H14" i="20"/>
  <c r="H15" i="20"/>
  <c r="G16" i="20"/>
  <c r="D20" i="20"/>
  <c r="H20" i="20"/>
  <c r="H21" i="20"/>
  <c r="H22" i="20"/>
  <c r="H25" i="20"/>
  <c r="H30" i="20"/>
  <c r="H35" i="20"/>
  <c r="H40" i="20"/>
  <c r="H13" i="20"/>
  <c r="H23" i="20"/>
  <c r="P184" i="20"/>
  <c r="R194" i="20"/>
  <c r="P184" i="19"/>
  <c r="R194" i="19"/>
  <c r="R184" i="18"/>
  <c r="P184" i="18"/>
  <c r="R194" i="18"/>
  <c r="P186" i="17"/>
  <c r="R184" i="17"/>
  <c r="P195" i="17"/>
  <c r="R194" i="17"/>
  <c r="P187" i="17"/>
  <c r="R184" i="16"/>
  <c r="P184" i="16" s="1"/>
  <c r="R194" i="16"/>
  <c r="R184" i="15"/>
  <c r="R194" i="15"/>
  <c r="P195" i="15"/>
  <c r="P187" i="15"/>
  <c r="P184" i="15"/>
  <c r="P187" i="14"/>
  <c r="R194" i="14"/>
  <c r="P195" i="14"/>
  <c r="R184" i="14"/>
  <c r="R194" i="13"/>
  <c r="P195" i="13"/>
  <c r="P187" i="13"/>
  <c r="R184" i="13"/>
  <c r="R194" i="1"/>
  <c r="P195" i="12"/>
  <c r="R194" i="12"/>
  <c r="P187" i="12"/>
  <c r="P120" i="1"/>
  <c r="P124" i="1"/>
  <c r="P123" i="1"/>
  <c r="P122" i="1"/>
  <c r="P121" i="1"/>
  <c r="P118" i="1"/>
  <c r="P119" i="1"/>
  <c r="R77" i="1"/>
  <c r="P77" i="1" s="1"/>
  <c r="P196" i="1"/>
  <c r="H16" i="20" l="1"/>
  <c r="D16" i="20"/>
  <c r="P194" i="20"/>
  <c r="P197" i="20" s="1"/>
  <c r="P194" i="19"/>
  <c r="P197" i="19" s="1"/>
  <c r="P194" i="18"/>
  <c r="P197" i="18" s="1"/>
  <c r="P194" i="17"/>
  <c r="P184" i="17"/>
  <c r="P197" i="17" s="1"/>
  <c r="P194" i="16"/>
  <c r="P197" i="16" s="1"/>
  <c r="P194" i="15"/>
  <c r="P197" i="15" s="1"/>
  <c r="P184" i="14"/>
  <c r="P194" i="14"/>
  <c r="P194" i="13"/>
  <c r="P184" i="13"/>
  <c r="P197" i="13" s="1"/>
  <c r="P194" i="12"/>
  <c r="P197" i="12" s="1"/>
  <c r="P197" i="14" l="1"/>
  <c r="P194" i="1"/>
  <c r="R91" i="1"/>
  <c r="P91" i="1" s="1"/>
  <c r="R89" i="1"/>
  <c r="P89" i="1" s="1"/>
  <c r="R87" i="1"/>
  <c r="P87" i="1" s="1"/>
  <c r="R85" i="1"/>
  <c r="P85" i="1" s="1"/>
  <c r="R84" i="1"/>
  <c r="P84" i="1" s="1"/>
  <c r="R83" i="1"/>
  <c r="P83" i="1" s="1"/>
  <c r="R80" i="1"/>
  <c r="P80" i="1" s="1"/>
  <c r="R79" i="1"/>
  <c r="P79" i="1" s="1"/>
  <c r="R82" i="1"/>
  <c r="P82" i="1" s="1"/>
  <c r="R73" i="1"/>
  <c r="P73" i="1" s="1"/>
  <c r="R71" i="1"/>
  <c r="P71" i="1" s="1"/>
  <c r="P75" i="1" l="1"/>
  <c r="P184" i="1" l="1"/>
  <c r="P61" i="1"/>
  <c r="R195" i="1"/>
  <c r="P174" i="1"/>
  <c r="R94" i="1"/>
  <c r="P94" i="1" s="1"/>
  <c r="P185" i="1" l="1"/>
  <c r="P187" i="1"/>
  <c r="P186" i="1"/>
  <c r="P188" i="1"/>
  <c r="P169" i="1" l="1"/>
  <c r="P166" i="1"/>
  <c r="P168" i="1"/>
  <c r="P172" i="1"/>
  <c r="P170" i="1"/>
  <c r="P167" i="1"/>
  <c r="P171" i="1"/>
  <c r="R93" i="1"/>
  <c r="P195" i="1"/>
  <c r="P189" i="1"/>
  <c r="P142" i="1"/>
  <c r="R116" i="1"/>
  <c r="R115" i="1"/>
  <c r="R114" i="1"/>
  <c r="R113" i="1"/>
  <c r="R112" i="1"/>
  <c r="R111" i="1"/>
  <c r="R110" i="1"/>
  <c r="R108" i="1"/>
  <c r="R107" i="1"/>
  <c r="R106" i="1"/>
  <c r="R105" i="1"/>
  <c r="R104" i="1"/>
  <c r="R103" i="1"/>
  <c r="R102" i="1"/>
  <c r="R100" i="1"/>
  <c r="R99" i="1"/>
  <c r="R98" i="1"/>
  <c r="R97" i="1"/>
  <c r="R96" i="1"/>
  <c r="R95" i="1"/>
  <c r="P125" i="1"/>
  <c r="P98" i="1" l="1"/>
  <c r="P107" i="1"/>
  <c r="P116" i="1"/>
  <c r="P126" i="1"/>
  <c r="P135" i="1"/>
  <c r="P144" i="1"/>
  <c r="P153" i="1"/>
  <c r="P162" i="1"/>
  <c r="P93" i="1"/>
  <c r="P52" i="1"/>
  <c r="P66" i="1"/>
  <c r="P99" i="1"/>
  <c r="P108" i="1"/>
  <c r="P127" i="1"/>
  <c r="P136" i="1"/>
  <c r="P145" i="1"/>
  <c r="P154" i="1"/>
  <c r="P163" i="1"/>
  <c r="P54" i="1"/>
  <c r="P68" i="1"/>
  <c r="P100" i="1"/>
  <c r="P110" i="1"/>
  <c r="P128" i="1"/>
  <c r="P137" i="1"/>
  <c r="P146" i="1"/>
  <c r="P155" i="1"/>
  <c r="P164" i="1"/>
  <c r="P65" i="1"/>
  <c r="P55" i="1"/>
  <c r="P69" i="1"/>
  <c r="P102" i="1"/>
  <c r="P111" i="1"/>
  <c r="P129" i="1"/>
  <c r="P138" i="1"/>
  <c r="P147" i="1"/>
  <c r="P156" i="1"/>
  <c r="P58" i="1"/>
  <c r="P103" i="1"/>
  <c r="P112" i="1"/>
  <c r="P130" i="1"/>
  <c r="P139" i="1"/>
  <c r="P148" i="1"/>
  <c r="P158" i="1"/>
  <c r="P176" i="1"/>
  <c r="P60" i="1"/>
  <c r="P95" i="1"/>
  <c r="P104" i="1"/>
  <c r="P113" i="1"/>
  <c r="P131" i="1"/>
  <c r="P140" i="1"/>
  <c r="P150" i="1"/>
  <c r="P159" i="1"/>
  <c r="P178" i="1"/>
  <c r="P50" i="1"/>
  <c r="P47" i="1"/>
  <c r="P96" i="1"/>
  <c r="P105" i="1"/>
  <c r="P114" i="1"/>
  <c r="P132" i="1"/>
  <c r="P151" i="1"/>
  <c r="P160" i="1"/>
  <c r="P49" i="1"/>
  <c r="P63" i="1"/>
  <c r="P97" i="1"/>
  <c r="P106" i="1"/>
  <c r="P115" i="1"/>
  <c r="P134" i="1"/>
  <c r="P143" i="1"/>
  <c r="P152" i="1"/>
  <c r="P161" i="1"/>
  <c r="R109" i="1"/>
  <c r="R117" i="1"/>
  <c r="R101" i="1"/>
  <c r="P101" i="1" l="1"/>
  <c r="P141" i="1"/>
  <c r="P133" i="1"/>
  <c r="P117" i="1"/>
  <c r="P109" i="1"/>
  <c r="P165" i="1"/>
  <c r="P173" i="1"/>
  <c r="P157" i="1"/>
  <c r="P149" i="1"/>
  <c r="R92" i="1" l="1"/>
  <c r="R90" i="1"/>
  <c r="R78" i="1"/>
  <c r="R88" i="1"/>
  <c r="R74" i="1"/>
  <c r="R81" i="1"/>
  <c r="R86" i="1"/>
  <c r="R72" i="1"/>
  <c r="R76" i="1"/>
  <c r="P70" i="1" l="1"/>
  <c r="P62" i="1"/>
  <c r="P86" i="1"/>
  <c r="P177" i="1"/>
  <c r="P81" i="1"/>
  <c r="P72" i="1"/>
  <c r="P179" i="1"/>
  <c r="P74" i="1"/>
  <c r="P67" i="1"/>
  <c r="P76" i="1"/>
  <c r="P59" i="1"/>
  <c r="P88" i="1"/>
  <c r="P64" i="1"/>
  <c r="P51" i="1"/>
  <c r="P78" i="1"/>
  <c r="P56" i="1"/>
  <c r="P90" i="1"/>
  <c r="P48" i="1"/>
  <c r="P175" i="1"/>
  <c r="P53" i="1"/>
  <c r="P92" i="1"/>
  <c r="P197" i="1" l="1"/>
</calcChain>
</file>

<file path=xl/sharedStrings.xml><?xml version="1.0" encoding="utf-8"?>
<sst xmlns="http://schemas.openxmlformats.org/spreadsheetml/2006/main" count="8687" uniqueCount="313">
  <si>
    <t>DISEÑO Y ESTRUCTURA PARA LA IMPLEMENTACIÓN DEL SISTEMA DE GESTIÓN DE SEGURIDAD Y SALUD EN EL TRABAJO PARA EL MAGISTERIO</t>
  </si>
  <si>
    <t>ITEM</t>
  </si>
  <si>
    <t>NORMATIVIDAD GENERAL</t>
  </si>
  <si>
    <t>NORMATIVIDAD ESPECIFICA MAGISTERIO</t>
  </si>
  <si>
    <t>PRODUCTO A COTIZAR</t>
  </si>
  <si>
    <t>MODALIDAD</t>
  </si>
  <si>
    <t>CANTIDAD</t>
  </si>
  <si>
    <t>PERIODICIDAD</t>
  </si>
  <si>
    <t>VALOR UNITARIO</t>
  </si>
  <si>
    <t>VALOR TOTAL</t>
  </si>
  <si>
    <t>OBSERVACION.</t>
  </si>
  <si>
    <t>Circular 0072 DE 2021
Resolución 312 de 2019
Decreto 1072 del 2015 Artículo 2.2.4.6.16. Evaluación inicial del SG-SST define que deberá realizarse con el fin de identificar las prioridades en seguridad y salud en el trabajo para establecer el plan de trabajo anual o para la actualización del existente. El Parágrafo 2 define que la evaluación inicial debe estar documentada
Artículo 2.2.4.6.17. Planificación del SG-SST está basada en la evaluación inicial</t>
  </si>
  <si>
    <t>DECRETO 1655 DEL 2015, SECCION 2, ARTÍCULO 2.4.4.3.2.1, NUMERAL 5 "Verificar y diagnosticar anualmente, junto con los prestadores de servicios de salud, el nivel de desarrollo e implementación de la Seguridad y Salud en el Trabajo del Magisterio, la cobertura obtenida, el impacto logrado en el ambiente laboral y las condiciones de salud de los educadores activos en cada entidad territorial certificada en educación"</t>
  </si>
  <si>
    <t>Evaluación inicial del Sistema de Gestión de Seguridad y Salud en el Trabajo por tamaño de establecimientos educativos (grandes, medianas, pequeñas y micro sedes), con fundamento en la información que suministre Fiduprevisora, entregando a las Secretarias de Educación y a los Establecimientos Educativos.</t>
  </si>
  <si>
    <t>ENTREGA DOCUMENTAL</t>
  </si>
  <si>
    <t>Una sola vez al inicio del contrato</t>
  </si>
  <si>
    <t>El valor presentado en la cotización es un valor único, no se realiza ni por secretarias, departamentos, docentes o sedes, es un valor total y único.
El tiempo  máximo para la realización de esta actividad no puede superar de 2 meses.</t>
  </si>
  <si>
    <t>Cumplimiento general del decreto 1072 hacia la implementación del SG-SST orientando en las directrices de obligatorio cumplimiento</t>
  </si>
  <si>
    <t>Elaboración del Manual del Sistema de Gestión de la Seguridad y Salud en el Trabajo (SG-SST), entregando a las secretarias de educación y a los establecimientos educativos y sus sedes.</t>
  </si>
  <si>
    <t>Artículo 2.2.4.6.29. Auditoria de cumplimiento del SG-SST incluye el desarrollo de un programa de auditoría para verificar su cumplimiento
Artículo 2.2.4.6.33. Acciones preventivas y correctivas. se establece la necesidad de definir e implementar las acciones preventivas y correctivas necesarias.</t>
  </si>
  <si>
    <t>NO ESPECIFICADO EN LA NORMA. SE PROPONE PARA EL REGIMEN EXCEPTUADO DEL MAGISTERIO</t>
  </si>
  <si>
    <t xml:space="preserve">Procedimiento de auditoría </t>
  </si>
  <si>
    <t>Artículo 2.2.4.6.15. Identificación de Peligros, Evaluación y Valoración de los Riesgos indica que se debe aplicar una metodología que sea sistemática, que tenga alcance sobre todos los procesos y actividades rutinarias y no rutinarias que le permita identificar los peligros y evaluar los riesgos en seguridad y salud en el trabajo. También define la actualización anual y cada vez que ocurra un accidente de trabajo mortal o un evento catastrófico en la empresa</t>
  </si>
  <si>
    <t>ARTÍCULO 2.4.4.3.3.6. Programa de seguridad industrial, numeral 4.
ARTÍCULO 2.4.4.3.3.7. Programa de Higiene industrial, numeral 1.</t>
  </si>
  <si>
    <t xml:space="preserve">Procedimiento para la identificación de peligros, evaluación y valoración de riesgos </t>
  </si>
  <si>
    <t>Matriz de peligros y riesgos (actualización periódica o frente eventos)</t>
  </si>
  <si>
    <t>Artículo 2.2.4.6.12. Documentación que incluye la matriz legal actualizada que contemple las normas del Sistema General de Riegos Laborales que le aplican a la empresa</t>
  </si>
  <si>
    <t>Formato y elaboración de la matriz legal que contemple las normas del Sistema General de Riesgos Laborales que le aplican a la entidad y las propias del régimen especial. Entregar a las Secretarias de Educación  y Establecimientos Educativos.</t>
  </si>
  <si>
    <t>Artículo 2.2.4.6.12. Documentación define dentro los requisitos la presentación de los objetivos del SG-SST
Artículo 2.2.4.6.17. Planificación del Sistema de Gestión de la Seguridad y Salud en el Trabajo SG-SST establece la necesidad de definir objetivos medibles y cuantificables al igual que indicadores
Artículo 2.2.4.6.18. Objetivos del Sistema de Gestión de la. Seguridad y Salud en el Trabajo SG-SST. establece sus características.
Artículo 2.2.4.6.19. Indicadores del Sistema de Gestión de la Seguridad y Salud en el Trabajo SG-SST, debe hacer el seguimiento a los mismos de acuerdo con sus características.
Artículos 2.2.4.6.22 y 2.2.4.6.31 definen el seguimiento a los resultados de los indicadores</t>
  </si>
  <si>
    <t>Formato de ficha técnica de indicadores y de seguimiento a objetivos e indicadores (estructura, proceso, resultado).</t>
  </si>
  <si>
    <t>Artículo 2.2.4.6.14. Comunicación. El empleador debe establecer mecanismos eficaces para:
1. Recibir, documentar y responder adecuadamente a las comunicaciones internas y externas relativas a la seguridad y salud en el trabajo;
2. Garantizar que se dé a conocer el Sistema de Gestión de la Seguridad y Salud en el Trabajo SG-SST a los trabajadores y contratistas; y, 3. Disponer de canales que permitan recolectar inquietudes, ideas y aportes de los trabajadores en materia de seguridad y salud en el trabajo para que sean consideradas y atendidas por los responsables en la empresa.</t>
  </si>
  <si>
    <t>Plan / mecanismos y canales de comunicación del SG-SSTM y de los temas relacionados.</t>
  </si>
  <si>
    <t xml:space="preserve">ENTREGA DOCUMENTAL
</t>
  </si>
  <si>
    <t>Artículo 2.2.4.6.12. Documentación define dentro los requisitos la presentación de la política del SG-SST</t>
  </si>
  <si>
    <t>Elaboración de la Política de Seguridad y Salud en el trabajo.
Entregar a las Secretarias de Educación  y Establecimientos Educativos.</t>
  </si>
  <si>
    <t>Artículo 2.2.4.6.8. Obligaciones de los empleadores define dentro de las mismas en el ítem 8 la necesidad de un plan anual coherente para cada uno de los objetivos del SG-SST con metas, responsables, recursos y cronograma y es parte de la documentación (firmado por empleador y responsable del SG-SST</t>
  </si>
  <si>
    <t>Plan de trabajo del SG-SST con responsabilidades y el cronograma</t>
  </si>
  <si>
    <t>Artículo 2.2.4.6.8. Obligaciones de los empleadores refiere la definición de recursos financieros, técnicos, físicos y de personal (humanos). Se debe tener medidas verificables de la disponibilidad y acceso a recursos dentro de los indicadores de estructura y su relación con los resultados obtenidos y las necesidades del SG-SST</t>
  </si>
  <si>
    <t>Formato de asignación de presupuesto y recursos</t>
  </si>
  <si>
    <t>Artículo 2.2.4.6.12. Documentación, define dentro de los requisitos a presentar en los procesos de seguimiento el informe diagnóstico de condiciones de salud de la empresa. 
Artículo 2.2.4.6.12. Como parte del proceso de control documental el parágrafo 3 establece que "se debe garantizar la confidencialidad de los documentos, acorde con la normatividad legal vigente" lo que establece la necesidad de consentimiento informado para exámenes ocupacionales y para efectos de manejo de historia clínica sobre todo si hay médico en la empresa.
Resolución número 2346 de 2007, art 3, art 5, art 4, art 6, art 7</t>
  </si>
  <si>
    <t>Procedimiento para efectuar el diagnóstico de condiciones de Salud (incluya la información sociodemográfica de la población trabajadora).</t>
  </si>
  <si>
    <t>Procedimiento para la realización de los exámenes médico ocupacionales
Procedimiento de evaluación de personal antes de actividades deportivas
Constancia Sobre Exámenes Ocupacionales y Recomendaciones Médicas
Formato de consentimiento de custodia y reserva de Historia Clínica.</t>
  </si>
  <si>
    <t>Artículo 2.2.4.6.25. Prevención, preparación y respuesta ante emergencias establece que el empleador debe identificar todas las amenazas que puedan afectar a la empresa y establecer su vulnerabilidad frente a estas, Igualmente establece que debe implementar un plan de prevención, preparación y respuesta ante emergencias</t>
  </si>
  <si>
    <t xml:space="preserve">Plan de prevención, preparación y respuesta ante emergencias
Formato de análisis vulnerabilidad </t>
  </si>
  <si>
    <t>Se verifico con el MEN la existencia de rutas escolares, en las cuales se transportan algunos docentes sobre todo en las zonas rulares.</t>
  </si>
  <si>
    <t>Artículo 2.2.4.6.25. Prevención, preparación y respuesta ante emergencias establece en el numeral 5 que dentro del plan de emergencias se debe diseñar e implementar los procedimientos para prevenir y controlar las amenazas priorizadas o minimizar el impacto de las no prioritarias</t>
  </si>
  <si>
    <r>
      <t>Procedimiento(s) Operativo(s) Normalizado(s) PON</t>
    </r>
    <r>
      <rPr>
        <sz val="16"/>
        <rFont val="Calibri"/>
        <family val="2"/>
        <scheme val="minor"/>
      </rPr>
      <t>s</t>
    </r>
  </si>
  <si>
    <t>Artículo 2.2.4.6.25. Prevención, preparación y respuesta ante emergencias establece en el numeral 10 que se deben realizar simulacros como mínimo una (1) vez a.1 año con la participación de todos los trabajadores</t>
  </si>
  <si>
    <t>Procedimiento para la realización de simulacros</t>
  </si>
  <si>
    <t>Artículo 2.2.4.6.12. Documentación establece dentro de los requisitos Los programas de vigilancia epidemiológica de la salud de los trabajadores, incluidos los resultados de las mediciones ambientales y los perfiles de salud y de acuerdo con el análisis de las condiciones de salud y de trabajo y a los riesgos priorizados.
2.2.4.6.16. Evaluación inicial del sistema de gestión
de la seguridad y salud en el trabajo SG-SST, numeral 6. La evaluación de los puestos de trabajo en el marco de los
programas de vigilancia epidemiológica de la salud de los
trabajadores.
Artículo 2.2.4.6.24. Medidas de prevención y control incluye en el parágrafo 3 la obligación de implementar programas de vigilancia epidemiológica, con el propósito de identificar precozmente efectos hacia la salud derivados de los ambientes de trabajo y evaluar la eficacia de !as medidas de prevención y control</t>
  </si>
  <si>
    <t>Programas de Vigilancia Epidemiológica de la salud de los trabajadores, incluidos los resultados de las mediciones ambientales y monitoreos biológicos que se hubieran realizado según el caso.</t>
  </si>
  <si>
    <t>Formatos asociados con los PVEs incluidos los de la evaluación de los puestos de trabajo en el marco de los programas de vigilancia epidemiológica de la salud de los trabajadores.</t>
  </si>
  <si>
    <t>Artículo 2.2.4.6.1. Objeto y Campo de Aplicación define cobertura del SG-SST sobre los trabajadores dependientes, contratistas, trabajadores cooperados y los trabajadores en misión e igualmente proveedores.
Artículo 2.2.4.6.28. Contratación. define que El empleador debe adoptar disposiciones que garanticen el cumplimiento de las normas de seguridad y salud en el trabajo por parte de proveedores, trabajadores dependientes, trabajadores cooperados, trabajadores en misión, contratistas y sus trabajadores o subcontratistas</t>
  </si>
  <si>
    <t>Procedimiento de Gestión de contratistas</t>
  </si>
  <si>
    <t>Artículo 2.2.4.6.34. Mejora continua. Establece que el empleador debe identificar oportunidades de mejora a partir de Los resultados de los programas de promoción y prevención</t>
  </si>
  <si>
    <t>Programas de promoción y prevención</t>
  </si>
  <si>
    <t>Artículo 2.2.4.6.8. Obligaciones de los Empleadores define que el empleador debe garantizar la capacitación de los trabajadores en los aspectos de seguridad y salud en el trabajo según las características de la empresa y los riesgos
Artículo 2.2.4.6.10. Responsabilidades de los trabajadores, establece su participación en las actividades de capacitación en seguridad y salud en el trabajo
Artículo 2.2.4.6.11. Capacitación en Seguridad y Salud en. el Trabajo -SST.
Artículo 2.2.4.6.12. Documentación. establece el programa de capacitación con registros de las actividades de capacitación</t>
  </si>
  <si>
    <t>DECRETO 1655 DEL 2015, SECCION 2, ARTÍCULO 2.4.4.3.3.7 NUMERAL 4. Capacitar a los educadores activos para que conozcan los riesgos a que están expuestos y la forma de prevenir las enfermedades laborales.</t>
  </si>
  <si>
    <t>Programa de capacitación anual en seguridad y salud en el trabajo que incluya los formatos de inducción, reinducción y capacitaciones.</t>
  </si>
  <si>
    <t xml:space="preserve">Matriz capacitación por cargo / trabajador 
</t>
  </si>
  <si>
    <t>Artículo 2.2.4.6.24. Medidas de prevención y control. Define en el Parágrafo 2. que se debe realizar el mantenimiento de las instalaciones, equipos herramientas de acuerdo con los informes de inspecciones y con sujeción a los manuales de uso.</t>
  </si>
  <si>
    <t>Programa de mantenimiento periódico de instalaciones, equipos, máquinas, herramientas</t>
  </si>
  <si>
    <t>Artículo 2.2.4.6.12. Documentación incluye el registro de entrega de los protocolos de seguridad, de las fichas técnicas cuando aplique y demás instructivos internos de seguridad y salud en el trabajo</t>
  </si>
  <si>
    <t xml:space="preserve">Procedimiento Fichas técnicas. </t>
  </si>
  <si>
    <t>Formato de registro de entrega de documentos de seguridad (protocolos y fichas)</t>
  </si>
  <si>
    <t>Artículo 2.2.4.6.26. Gestión del cambio. se debe implementar un procedimiento para evaluar el impacto sobre la SST que puedan generar los cambios internos y externos
Artículo 2.2.4.6.15. Identificación de Peligros, Evaluación y Valoración de los Riesgos define en el parágrafo 2 que debe ser documentada y actualizada cuando se presenten cambios en los procesos, en las instalaciones en la maquinaria o en los equipos
Artículo 2.2.4.6.16. Evaluación inicial del SG-SST incluye en la identificación de peligros contemplar los cambios de procesos, instalaciones, equipos, maquinarias</t>
  </si>
  <si>
    <t>Procedimiento de gestión del cambio (interno/externo)</t>
  </si>
  <si>
    <t>Artículo 2.2.4.6.27. Adquisiciones. se establece un procedimiento para garantizar que se identifiquen y evalúen en las especificaciones relativas a las compras o adquisiciones de productos y servicios, las disposiciones relacionadas con el cumplimiento del SG-SST</t>
  </si>
  <si>
    <t xml:space="preserve">Procedimiento de adquisiciones </t>
  </si>
  <si>
    <t>Artículo 2.2.4.6.12. Documentación. Incluye Los soportes de la convocatoria, elección y conformación del Comité Paritario de Seguridad y Salud en el Trabajo</t>
  </si>
  <si>
    <t>Formato de Convocatoria, elección y conformación COPASST</t>
  </si>
  <si>
    <t>Artículo 2.2.4.6.4. Sistema de Gestión de la Seguridad y Salud en el Trabajo indica que el SG-SST debe ser liderado e implementado por el empleador con la participación de los trabajadores y/o contratistas
Artículo 2.2.4.6.8. Obligaciones de los Empleadores indica que se debe asegurar la adopción de medidas eficaces que garanticen la participación de todos los trabajadores
Artículo 2.2.4.6.30. Alcance de la auditoria de cumplimiento del SG-SST incluye la evaluación de la participación de los trabajadores
Artículo 2.2.4.6.31. Revisión por la alta dirección, en esta se debe determinar si promueve la participación de los trabajadores.
Artículo 2.2.4.6.16. Evaluación inicial del SG-SST en el Parágrafo 3. define que se debe facilitar mecanismos para el autoreporte de condiciones de trabajo y de salud por parte de los trabajadores</t>
  </si>
  <si>
    <t>Procedimiento para la participación de los trabajadores</t>
  </si>
  <si>
    <t xml:space="preserve">Formato de auto reporte condiciones de trabajo y de salud </t>
  </si>
  <si>
    <t>Artículo 2.2.4.6.31. Revisión por la alta dirección
Artículo 2.2.4.6.12. Documentación. Incluye actas de sus reuniones de copasst</t>
  </si>
  <si>
    <t>Formato de acta de reunión</t>
  </si>
  <si>
    <t>Artículo 2.2.4.6.13. Conservación de los documentos. Especifica que el empleador debe conservar los registros y documentos que soportan el Sistema de Gestión de la Seguridad y Salud en el Trabajo SG-SST de manera controlada y por los tiempos determinados.</t>
  </si>
  <si>
    <t xml:space="preserve">Procedimiento de retención, archivo y conservación de documentos. </t>
  </si>
  <si>
    <t>Artículo 2.2.4.6.12. Documentación establece las evidencias de las gestiones adelantadas para el control de los riesgos prioritarios.
Artículo 2.2.4.6.21. Indicadores que evalúan el proceso incluye la ejecución de las diferentes acciones preventivas, correctivas Y de mejora
Artículo 2.2.4.6.22. Indicadores que evalúan el resultado del SG-SST incluye la evaluación de las acciones preventivas, correctivas y de mejora</t>
  </si>
  <si>
    <t>Formato seguimiento plan de acción control riesgos prioritarios / oportunidades de mejora / NC.</t>
  </si>
  <si>
    <t>Artículo 2.2.4.6.24. Medidas de prevención y control incluye los equipos y elementos de protección personal que cumplan con las disposiciones legales vigentes y de acuerdo con la identificación de peligros y evaluación y valoración de Jos riesgos.
Artículo 2.2.4.6.12. Documentación, define dentro de los requisitos los registros de entrega de equipos y elementos de protección personal.</t>
  </si>
  <si>
    <t>DECRETO 1655 DEL 2015, SECCION 3, ARTÍCULO 2.4.4.3.3.7., NUMERAL 2. Determinar los elementos de protección personal que se requieren en los establecimientos educativos oficiales</t>
  </si>
  <si>
    <t xml:space="preserve">Matriz de Elementos de Protección Personal (EPP).
Formato de registro entrega equipos y EPP .
</t>
  </si>
  <si>
    <t>Artículo 2.2.4.6.24. Medidas de prevención y control en Controles Administrativos diseño e implementación de procedimientos y trabajos seguros
Artículo 2.2.4.6.2. Definiciones en Condiciones y medio ambiente de trabajo incluye procedimientos para la utilización de los agentes químicos, físicos y biológicos
Artículo 2.2.4.6.12. Documentación incluye Los procedimientos e instructivos internos de seguridad y salud en el trabajo</t>
  </si>
  <si>
    <t>Procedimiento para la implementación de Protocolos seguridad (Procedimientos e instructivos internos de seguridad).</t>
  </si>
  <si>
    <t>Formato de análisis de trabajo seguro</t>
  </si>
  <si>
    <t>Artículo 2.2.4.6.12. Documentación incluye Los reportes y las investigaciones de los incidentes, accidentes de trabajo y enfermedades laborales de acuerdo con la normatividad vigente
Artículo 2.2.4.6.21. Indicadores que evalúan el proceso del SG-SST evalúan el cumplimiento de los procesos de reporte e investigación de los incidentes, accidentes de trabajo</t>
  </si>
  <si>
    <t xml:space="preserve"> Procedimiento para el reporte e investigación de incidentes y enfermedades laborales</t>
  </si>
  <si>
    <t>Formato de Investigación incidentes y ATEL</t>
  </si>
  <si>
    <t>Artículo 2.2.4.6.29. Auditoria de cumplimiento del SG-SST incluye el desarrollo de un programa de auditoría para verificar su cumplimiento.</t>
  </si>
  <si>
    <t>Procedimiento de auditoría</t>
  </si>
  <si>
    <t>Artículo 2.2.4.6.8. Obligaciones de los empleadores define en el ítem 2 la asignación, comunicación y documentación de responsabilidades asignadas en SST para implementación y mejoramiento continuo a todos los niveles. 
Artículo 2.2.4.6.10 define las responsabilidades de los trabajadores
Artículo 2.2.4.6.20. Indicadores de estructura.</t>
  </si>
  <si>
    <t>DECRETO 1655 DEL 2015, SECCION 2.</t>
  </si>
  <si>
    <t xml:space="preserve">Matriz que describa los roles y responsabilidades de los actores del SG-SSTM, por tamaños de establecimientos educativos (grandes, medianas, pequeñas y micro sedes). </t>
  </si>
  <si>
    <t>Artículo 2.2.4.6.12. Documentación incluye los formatos de registros de las inspecciones a las instalaciones, maquinas o equipos ejecutadas
Artículo 2.2.4.6.2. Inspecciones define en condiciones y medio ambiente de trabajo los elementos, agentes o factores que tienen influencia significativa en la generación de riesgos para la seguridad y salud de los trabajadores.</t>
  </si>
  <si>
    <t xml:space="preserve">Procedimiento de inspecciones de seguridad
Inspecciones a instalaciones / máquinas y equipos </t>
  </si>
  <si>
    <t>Artículo 2.2.4.6.34. Mejora continua Proceso recurrente de optimización del SG-SST para lograr mejoras en su desempeño. La alta dirección debe dar las directrices y otorgar los recursos necesarios para implementar oportunidades de mejora de las distintas fuentes definidas
Artículo 2.2.4.6.4. Sistema de Gestión de la Seguridad y Salud en el Trabajo
Artículo 2.2.4.6.33. Acciones preventivas y correctivas. se establece la necesidad de definir e implementar las acciones preventivas y correctivas necesarias.</t>
  </si>
  <si>
    <t xml:space="preserve">Procedimiento de mejora continua </t>
  </si>
  <si>
    <t>Procedimiento para abordar riesgos y oportunidades</t>
  </si>
  <si>
    <t>Procedimiento para la implementación de acciones correctivas preventivas y de mejora</t>
  </si>
  <si>
    <t>Procedimiento de Elaboración, actualización y Control de Información documentada</t>
  </si>
  <si>
    <t xml:space="preserve">Formato de acciones de mejora, preventivas,  correctivas y NO conformidad </t>
  </si>
  <si>
    <t>Artículo 2.2.4.6.31. Revisión por la alta dirección establece la necesidad de adelantar una revisión del Sistema de Gestión de la Seguridad y Salud en el trabajo SG-SST por parte de la gerencia, numeral 21. Identificar ausentismo laboral por causas asociadas con seguridad y salud en el trabajo.</t>
  </si>
  <si>
    <t>Programa para el control de la disminución del ausentismo laboral.</t>
  </si>
  <si>
    <t xml:space="preserve">Artículo 2.2.4.6.31. Revisión por la alta dirección establece la necesidad de adelantar una revisión del Sistema de Gestión de la Seguridad y Salud en el trabajo SG-SST por parte de la gerencia.
Artículo 2.2.4.6.8. Obligaciones de los empleadores define en su ítem 3 la rendición documentada de cuentas en el SG-SST a través de medios escritos, electrónicos o verbales anualmente. </t>
  </si>
  <si>
    <t>Procedimiento para la revisión por la alta dirección</t>
  </si>
  <si>
    <t xml:space="preserve">Formato de informe rendición de cuentas </t>
  </si>
  <si>
    <t>Artículo 2.2.4.6.10. Responsabilidades de los trabajadores: establece que deben cumplir las normas, reglamentos e instrucciones del Sistema de Gestión de la Seguridad y Salud en el Trabajo de la empresa.</t>
  </si>
  <si>
    <t xml:space="preserve">Reglamento de Seguridad e Higiene industrial </t>
  </si>
  <si>
    <t>Reglamento interno de trabajo</t>
  </si>
  <si>
    <t>Ley 1010 "Por la cual se adoptan medidas para prevenir , corregir y sancionar el acoso laboral y otros hostigamientos en el marco de las relaciones de trabajo".
Resolución 652/2012, Resolución 1356/2012</t>
  </si>
  <si>
    <t>Procedimiento Conformación y Funcionamiento Comité de Convivencia Laboral.</t>
  </si>
  <si>
    <t>Ley 1503 de 2011.  "Por la cual se promueve la formación de hábitos, comportamientos y conductas seguros en la vía…» ...cuando contrate diez (10) unidades, o contrate o administre personal de conductores.
Decreto 0348 del 25 de febrero de 2015, en su artículo 60, 62 establece que todas las Instituciones educativas deberán desarrollar entre otros, el Plan Estratégico de Seguridad Vial - PESV.
Resolución 1565 de junio 6 de 2014, Guía Metodológica para la elaboración del Plan estratégico de seguridad Vial.
Resolución 1231 del 2016 seguimiento y evaluación PESV.</t>
  </si>
  <si>
    <t>Guía Metodológica para la elaboración del Plan estratégico de seguridad Vial.</t>
  </si>
  <si>
    <t>DECRETO 1655 DEL 2015, SECCION 3, ARTÍCULO2.4.4.3.3.4., numeral 5. Realizar campañas sobre estilos de vida y trabajo saludable, tabaquismo, alcoholismo, drogadicción, prevención de las enfermedades de mayor mortalidad a nivel cardiovascular, cáncer uterino, de próstata y de seno, así como sobre enfermedades de alta incidencia en la sociedad, como diabetes, osteoporosis, afecciones gástricas y hemáticas, entre otras.
Resolución 089 de 2019.</t>
  </si>
  <si>
    <t>Elaboración de la Política de Prevención de Consumo de Alcohol, Tabaco y Otras Sustancias Psicoactivas.
Entregar a las Secretarias de Educación  y Establecimientos Educativos.</t>
  </si>
  <si>
    <t>Artículo 2.2.4.6.12. Documentación que incluye la matriz legal actualizada que contemple las normas del Sistema General de Riegos Laborales que le aplican a la empresa,  15. La matriz legal actualizada que contemple las normas del Sistema General de Riesgos Laborales que le aplican a la empresa</t>
  </si>
  <si>
    <t>SECCIÓN 2
ARTICULO 2.4.4.3.2.1.
Numeral 11</t>
  </si>
  <si>
    <t>Elaboración de la Matriz legal que contemple las normas del Sistema General de Riesgos Laborales que le aplican a la entidad y las propias del régimen especial. Entregar a las Secretarias de Educación  y Establecimientos Educativos.</t>
  </si>
  <si>
    <t>Instrucciones para el diligenciamiento de la herramienta</t>
  </si>
  <si>
    <t>Esta herramienta ha sido diseñada y formulada con el fin de facilitarle los cálculos de acuerdo con una metodologia establecida que permite la comparación de las ofertas. por lo tanto, solo deberá diligenciar las columnas de color gris, columna N "Valor unitario"</t>
  </si>
  <si>
    <t>En la columna G "% Población objeto".</t>
  </si>
  <si>
    <t>En la columna I "Tamaño", actividades 21 y 24 se encuentra una fila llamada "Total", de color gris oscuro, que es la que usaremos para el cálculo de los eventos a cotizar que son virtuales, cuyo aforo es de 500. La información por tamaño de establecimiento solo es informativa, el valor que sera tenido en cuenta en la propuesta es el de la casilla Q184 Para la actividad 21 y Q194 para la actividad 24</t>
  </si>
  <si>
    <t>Para los programas fomento de estilos de vida saludable (FEVS), capacitación en SST y los de medicina preventiva, se deberán establecer metodogías de las convocatorias y porcentaje de efectividad de los convocados.</t>
  </si>
  <si>
    <t>La propuesta tarifaria Corresponde al Valor Total de la columna "P"</t>
  </si>
  <si>
    <t>Información relevante para la estimación de costos del SG-SSTM</t>
  </si>
  <si>
    <t xml:space="preserve">REGIONAL </t>
  </si>
  <si>
    <t>Tolima
Huila</t>
  </si>
  <si>
    <t>% Participación 
Nacional</t>
  </si>
  <si>
    <t xml:space="preserve">INFORMACIÓN NACIONAL  DEL MAGISTERIO </t>
  </si>
  <si>
    <t>% Participación 
nacional</t>
  </si>
  <si>
    <t>Tamaño establecimiento</t>
  </si>
  <si>
    <t>Representates COPASST</t>
  </si>
  <si>
    <t>Representates Comité de convivencia</t>
  </si>
  <si>
    <t>Brigadistas</t>
  </si>
  <si>
    <t>Municipios</t>
  </si>
  <si>
    <t>Micro  ≥1 &lt; 11</t>
  </si>
  <si>
    <t>Población</t>
  </si>
  <si>
    <t>%</t>
  </si>
  <si>
    <t>Pequeña  ≥ 11 &lt; 50</t>
  </si>
  <si>
    <t>Urbana</t>
  </si>
  <si>
    <t>Mediana ≥ 51 &lt; 100</t>
  </si>
  <si>
    <t>Rural</t>
  </si>
  <si>
    <t>Grande ≥ 101</t>
  </si>
  <si>
    <t xml:space="preserve"> No Aplica (Poblacion flotante)</t>
  </si>
  <si>
    <t>En rural de incluye: Rural + No aplica</t>
  </si>
  <si>
    <t>Rural + No aplica</t>
  </si>
  <si>
    <t>ETC</t>
  </si>
  <si>
    <t>Huila; Ibagué; Neiva; Pitalito; Tolima</t>
  </si>
  <si>
    <t>Establecimientos</t>
  </si>
  <si>
    <t xml:space="preserve"> </t>
  </si>
  <si>
    <t>Grande</t>
  </si>
  <si>
    <t>Mediana</t>
  </si>
  <si>
    <t>Pequeña</t>
  </si>
  <si>
    <t>Micro</t>
  </si>
  <si>
    <t>Sedes</t>
  </si>
  <si>
    <t>Urbano</t>
  </si>
  <si>
    <t>No aplica</t>
  </si>
  <si>
    <t>En rural se incluye: Rural + No aplica</t>
  </si>
  <si>
    <t xml:space="preserve">No. </t>
  </si>
  <si>
    <t>Actividades del Prodcuto a Cotizar (Articulado)</t>
  </si>
  <si>
    <t>Producto a cotizar</t>
  </si>
  <si>
    <t>Producto a Entregar</t>
  </si>
  <si>
    <t>Tipo de actividad</t>
  </si>
  <si>
    <t>Población Objeto</t>
  </si>
  <si>
    <t>Modalidad</t>
  </si>
  <si>
    <t>Tamaño</t>
  </si>
  <si>
    <t>Zona</t>
  </si>
  <si>
    <t>No. Eventos al año</t>
  </si>
  <si>
    <t>Duración (horas)</t>
  </si>
  <si>
    <t>Aforo</t>
  </si>
  <si>
    <t>Cantidad de eventos/mediciones a  Cotizar</t>
  </si>
  <si>
    <t>Valor unitario</t>
  </si>
  <si>
    <t>Observaciones</t>
  </si>
  <si>
    <t>Campañas sobre estilos de vida y trabajo saludable, tabaquismo, alcoholismo, drogadicción, prevención de las enfermedades de mayor mortalidad a nivel cardiovascular, cáncer uterino, de próstata y de seno, así como sobre enfermedades de alta incidencia en la sociedad, como diabetes, osteoporosis, afecciones gástricas y hemáticas, entre otras.</t>
  </si>
  <si>
    <t>Ejecutar el Programa de estilos de vida saludable.
En los establecimientos educativos y sus sedes de acuerdo con la población docente, teniendo en cuenta el perfil de morbimortalidad y condiciones sociodemográficas. 
Todo el contenido de este producto debe ser presentado a cada ETC y establecimientos educativos y sus sedes.</t>
  </si>
  <si>
    <t>Prevención de:
1. Riesgo cardiovascular
2. Obesidad y Diabetes
3. Cáncer de cuello uterino, seno y próstata. 
4. Tabaquismo, alcoholismo y drogadicción</t>
  </si>
  <si>
    <t>Capacitaciones</t>
  </si>
  <si>
    <t>Población Total</t>
  </si>
  <si>
    <t>Presencial</t>
  </si>
  <si>
    <t>N/A</t>
  </si>
  <si>
    <t>Virtual</t>
  </si>
  <si>
    <t>Rural y urbano</t>
  </si>
  <si>
    <t>Talleres (teorico-prácticos)</t>
  </si>
  <si>
    <t>Desarrollar actividades de vigilancia epidemiológica en articulación con los programas de Higiene y Seguridad Industrial, que incluyan acciones de capacitación grupal para la prevención de riesgos ocupacionales, procedimientos adecuados para evitar accidentes de trabajo, campañas masivas de vacunación y exámenes médicos.</t>
  </si>
  <si>
    <r>
      <t xml:space="preserve">Elaborar y ejecutar el Programa de capacitación </t>
    </r>
    <r>
      <rPr>
        <sz val="11"/>
        <rFont val="Arial mt"/>
      </rPr>
      <t xml:space="preserve">para prevención de riesgos ocupacionales prioritarios, debe contener:
-Identificación de necesidades de capacitación, entrenamiento en materia de SST y campañas masivas para la realización de exámenes médicos ocupacionales.
</t>
    </r>
    <r>
      <rPr>
        <sz val="11"/>
        <color theme="1"/>
        <rFont val="Arial MT"/>
      </rPr>
      <t xml:space="preserve">
Todo el contenido de este producto debe ser presentado a cada ETC y establecimientos educativos y sus sedes.</t>
    </r>
  </si>
  <si>
    <t>1. Procedimientos de reporte de accidentes y enfermedades ocupacionales. 
2. Prácticas de prevención de los ATEL.
3. Identificación y control de los riesgos a los que se encuentran expuestos.
4. Prevención en seguridad vial</t>
  </si>
  <si>
    <t>1. Procedimientos de reporte de accidentes y enfermedades ocupacionales. 
2. Prácticas de prevención de los ATEL.
3. Identificación y control de los riesgos a los que se encuentran expuestos docentes.</t>
  </si>
  <si>
    <t>Analizar las condiciones de salud de los educadores activos que generen ausentismo laboral.</t>
  </si>
  <si>
    <t>Realizar el informe de caracterización y análisis del ausentismo laboral de los establecimientos educativos verificando la efectividad de los programas en ejecución determinando el desarrollo de nuevos programas.
Presentar informe a la ETC consolidado por regional discriminando los establecimientos educativos y sus sedes.</t>
  </si>
  <si>
    <t>*Causas del ausentismo
*Propuestas de plan de acción que disminuya el ausentismo.</t>
  </si>
  <si>
    <t>Informe</t>
  </si>
  <si>
    <t>Diseñar y ejecutar programas para la prevención y control de enfermedades generadas por riesgos psicosociales.</t>
  </si>
  <si>
    <t>Ejecutar el Programa de Prevención de los Riesgos Psicosociales.
Todo el contenido de este producto debe ser presentado a los establecimientos educativos y sus sedes.</t>
  </si>
  <si>
    <t>Capacitacione en:
1. Liderazgo
2. Trabajo en equipo
3. Comunicación asertiva
- Otras temáticas que podrán ser seleccionadas de acuerdo con el informe de la aplicación de las baterías (resolución de conflictos)</t>
  </si>
  <si>
    <r>
      <rPr>
        <sz val="11"/>
        <rFont val="Arial mt"/>
      </rPr>
      <t xml:space="preserve">Talleres en:
1. Liderazgo y comunicación asertiva
2. Trabajo en equipo
3. Herramienta para manejo de estrés y del tiempo (entrenamiento)
</t>
    </r>
    <r>
      <rPr>
        <sz val="11"/>
        <color theme="1"/>
        <rFont val="Arial MT"/>
      </rPr>
      <t xml:space="preserve">
- Otras temáticas que podrán ser seleccionadas de acuerdo con el informe de la aplicación de las baterías.</t>
    </r>
  </si>
  <si>
    <t>Diseñar y ejecutar programas para la prevención y control de enfermedades músculo- esqueléticas generadas por riesgos físicos o ergonómicos.</t>
  </si>
  <si>
    <t xml:space="preserve">Ejecutar el Programa de Prevención de los Riesgo osteomuscular.
Todo el contenido de este producto debe ser presentado a los establecimientos educativos y sus sedes.
</t>
  </si>
  <si>
    <t xml:space="preserve">Capacitación en:
1. Higiene postural
2. Prevención del Manguito rotador y Túnel del Carpo
3. Pausas activas(entrenamiento) </t>
  </si>
  <si>
    <t>Diseñar y ejecutar actividades de prevención y promoción sobre riesgos laborales relacionados con la voz.</t>
  </si>
  <si>
    <t xml:space="preserve">Ejecutar el Programa para la Prevención de los riesgos y Conservación de la voz.
Todo el contenido de este producto debe ser presentado a los establecimientos educativos y sus sedes.
</t>
  </si>
  <si>
    <t>1. Transtornos frecuentes de la Voz del docente
2. Prevención de la disfonía del docente 
3. Higiene de la voz del docente (entrenamiento).
-Otras temáticas de acuerdo con el informe de condiciones de salud y ausentismo laboral.</t>
  </si>
  <si>
    <t>Numeral 1. Realizar valoraciones médicas de ingreso para establecer las condiciones de salud física y mental del educador que determinen su aptitud y las restricciones que pueda presentar para el desempeño del cargo como educador, antes de posesionarse en el mismo.</t>
  </si>
  <si>
    <t xml:space="preserve">*Realizar los Exámenes médicos de ingreso con concepto de aptitud (EMO con énfasis osteomuscular, visiometría, valoración de la voz con equipo de medición de  tono, frecuencia e intensidad, prueba psicológica  y espirometría) y alimentación de la historia ocupacional del educador activo.
</t>
  </si>
  <si>
    <t>1. Certificado médico de aptitud con restricciones y recomendaciones del educador.
2. Custodia del exámen ocupacional realizado, acorde a la normativa vigente.
3. Presentar el informe de diagnóstico de condiciones de salud de los educadores activos (anual).</t>
  </si>
  <si>
    <t>Exámen médico ocupacional</t>
  </si>
  <si>
    <t>Población muestra</t>
  </si>
  <si>
    <t>A Demanda</t>
  </si>
  <si>
    <t>Numeral 2. Realizar valoraciones médicas ocupacionales periódicas para determinar los riesgos laborales de mayor incidencia a los que se encuentran expuestos los educadores activos.</t>
  </si>
  <si>
    <t>Realizar los Exámenes médicos de periódicos (EMO con énfasis osteomuscular, visiometría, valoración de la voz con equipo de medición de  tono, frecuencia e intensidad, prueba psicológica  y espirometría) y alimentación de la historia ocupacional del educador activo.</t>
  </si>
  <si>
    <t>Otras actividades de Medicina de trabajo docente</t>
  </si>
  <si>
    <t xml:space="preserve">Realizar las Evaluaciones médico ocupacionales para eventos deportivos y folclóricos (EMO con énfasis osteomuscular, audiometria y visiometria, mayores de 45 años aplica electrocardiograma y perfil lipidico)  y alimentación de la historia ocupacional del educador activo.
</t>
  </si>
  <si>
    <t xml:space="preserve">1. Certificado de aptitud para evento deportivo y/o folclórico con restricciones y recomendaciones del participante.
2. Custodia del exámen ocupacional realizado, acorde a la normativa vigente.
3. Presentar el informe de diagnóstico de condiciones de salud del equipo a participar por regional.
</t>
  </si>
  <si>
    <r>
      <rPr>
        <b/>
        <sz val="11"/>
        <color theme="1"/>
        <rFont val="Arial MT"/>
      </rPr>
      <t xml:space="preserve">Numeral 4. </t>
    </r>
    <r>
      <rPr>
        <sz val="11"/>
        <color theme="1"/>
        <rFont val="Arial MT"/>
      </rPr>
      <t>Realizar valoraciones médicas de egreso para determinar el estado de salud del educador activo al retirarse del servicio, la cual deberá practicarse dentro de los cinco (5) días siguientes a la fecha de ejecutoria de la resolución que dispone el retiro del servicio.</t>
    </r>
  </si>
  <si>
    <t xml:space="preserve">Realizar los Exámenes médicos de retiro  (EMO con énfasis osteomuscular, visiometría, valoración de la voz con equipo de medición de  tono, frecuencia e intensidad, prueba psicológica  y espirometría) y alimentación de la historia ocupacional del educador activo.
</t>
  </si>
  <si>
    <t>1. Certificado médico de egreso con recomendaciones al evaluado.
2. Custodia del exámen ocupacional realizado, acorde a la normativa vigente.
3. Presentar el informe de diagnóstico de condiciones de salud de los educadores activos (anual).</t>
  </si>
  <si>
    <t>Numeral 5. Investigar y analizar la ocurrencia de enfermedades y accidentes laborales acaecidos y establecer las medidas preventivas y correctivas a que haya lugar.</t>
  </si>
  <si>
    <t>Informe técnico de accidentes y enfermedades laborales con las medidas preventivas, correctivas y recomendaciones a las ETC y establecimientos educativos oficiales a demanda.</t>
  </si>
  <si>
    <t xml:space="preserve">Investigación de cada AT
Plan de acción
Lección por aprender
Realizar las investigaciones de presuntos accidentes de trabajo que sean solicitadas por las secretarias de educación </t>
  </si>
  <si>
    <t>Investigación AT</t>
  </si>
  <si>
    <t>Realizar el informe tecnico de las investigaciones de accidentes de trabajo durante la vigencia establecida, incluyendo las medidas preventivas y correctivas a  que haya lugar.</t>
  </si>
  <si>
    <t>Realizar las investigaciones de las presuntas enfermedades laborales, solicitadas por las secretarias de educación, incluyendo las medidas preventivas y correctivas a que haya lugar.</t>
  </si>
  <si>
    <t>Investigación EL</t>
  </si>
  <si>
    <t>Realizar el informe técnico de presuntas enfermedades laborales durante la vigencia establecida, incluyendo las medidas preventivas y correctivas a que haya lugar.</t>
  </si>
  <si>
    <r>
      <t xml:space="preserve">Realizar los </t>
    </r>
    <r>
      <rPr>
        <b/>
        <sz val="11"/>
        <color theme="1"/>
        <rFont val="Arial MT"/>
      </rPr>
      <t>APT biomecánicos o ergonómicos</t>
    </r>
    <r>
      <rPr>
        <sz val="11"/>
        <color theme="1"/>
        <rFont val="Arial MT"/>
      </rPr>
      <t xml:space="preserve"> por un fisioterapeuta, terapeuta ocupacional o médico del trabajo, solicitados por las secretarias de educacion soliciten,  incluyendo las medidas preventivas y correctivas a que haya lugar </t>
    </r>
  </si>
  <si>
    <t>APT</t>
  </si>
  <si>
    <r>
      <t xml:space="preserve">Realizar los </t>
    </r>
    <r>
      <rPr>
        <b/>
        <sz val="11"/>
        <color theme="1"/>
        <rFont val="Arial MT"/>
      </rPr>
      <t>APT psicosocial</t>
    </r>
    <r>
      <rPr>
        <sz val="11"/>
        <color theme="1"/>
        <rFont val="Arial MT"/>
      </rPr>
      <t xml:space="preserve">  por un psicólogo especialista en SST o similares,solicitados por las secretarias de educacion soliciten,  incluyendo las medidas preventivas y correctivas a que haya lugar </t>
    </r>
  </si>
  <si>
    <r>
      <t xml:space="preserve">Realizar los </t>
    </r>
    <r>
      <rPr>
        <b/>
        <sz val="11"/>
        <rFont val="Calibri"/>
        <family val="2"/>
        <scheme val="minor"/>
      </rPr>
      <t xml:space="preserve">APT biológico </t>
    </r>
    <r>
      <rPr>
        <sz val="11"/>
        <rFont val="Calibri"/>
        <family val="2"/>
        <scheme val="minor"/>
      </rPr>
      <t xml:space="preserve">por bacteriólogo o enfermera en SST o Profesional en SST, solicitados por las secretarias de educacion soliciten,  incluyendo las medidas preventivas y correctivas a que haya lugar </t>
    </r>
  </si>
  <si>
    <r>
      <t xml:space="preserve">Realizar los </t>
    </r>
    <r>
      <rPr>
        <b/>
        <sz val="11"/>
        <color theme="1"/>
        <rFont val="Calibri"/>
        <family val="2"/>
        <scheme val="minor"/>
      </rPr>
      <t>APT químico,</t>
    </r>
    <r>
      <rPr>
        <sz val="11"/>
        <color theme="1"/>
        <rFont val="Calibri"/>
        <family val="2"/>
        <scheme val="minor"/>
      </rPr>
      <t xml:space="preserve"> por químicos o bioquímicos con SST, solicitados por las secretarias de educacion soliciten,  incluyendo las medidas preventivas y correctivas a que haya lugar </t>
    </r>
  </si>
  <si>
    <r>
      <t xml:space="preserve">Realizar los </t>
    </r>
    <r>
      <rPr>
        <b/>
        <sz val="11"/>
        <color theme="1"/>
        <rFont val="Calibri"/>
        <family val="2"/>
        <scheme val="minor"/>
      </rPr>
      <t>APT auditivo o de la voz</t>
    </r>
    <r>
      <rPr>
        <sz val="11"/>
        <color theme="1"/>
        <rFont val="Calibri"/>
        <family val="2"/>
        <scheme val="minor"/>
      </rPr>
      <t xml:space="preserve"> por fonoaudióloga o médico SST, solicitados por las secretarias de educacion soliciten,  incluyendo las medidas preventivas y correctivas a que haya lugar </t>
    </r>
  </si>
  <si>
    <r>
      <rPr>
        <b/>
        <sz val="11"/>
        <rFont val="Arial mt"/>
      </rPr>
      <t xml:space="preserve">Numeral 6. </t>
    </r>
    <r>
      <rPr>
        <sz val="11"/>
        <rFont val="Arial mt"/>
      </rPr>
      <t>Prestar asesoría en aspectos médicos laborales tanto en forma individual como colectiva a los educadores activos.</t>
    </r>
  </si>
  <si>
    <t>Asesoría Técnica a las Secretarias  de Educación sobre aspectos médicos laborales para la implementación de recomendaciones sobre el reintegro del docente a demanda.</t>
  </si>
  <si>
    <t xml:space="preserve">*Formación en aspectos médicos laborales de la calificación.
*Conocer todos los requerimientos básicos y la normativa vigente para poder determinar la PCL.
*Resolución de casos puntuales (Reintegro) </t>
  </si>
  <si>
    <t>Asesoria técnica</t>
  </si>
  <si>
    <t>Numeral 1. Realizar inspecciones planificadas a los lugares de trabajo para la identificación de los factores de riesgo de accidentes de trabajo en los establecimientos educativos oficiales.
Numeral 2. Implementar acciones correctivas para mejorar los niveles de seguridad industrial y las condiciones laborales en los establecimientos educativos oficiales.</t>
  </si>
  <si>
    <t xml:space="preserve">  Ejecutar el programa de inspecciones de seguridad e higiene industrial en cada uno de los establecimientos educativos oficiales.
 - Asesorar a los directivos de los establecimientos educativos oficiales en la Implementación de acciones correctivas para mejorar los niveles de seguridad industrial y las condiciones laborales como resultado de las recomendaciones del programa.</t>
  </si>
  <si>
    <t>1 .Programa de inspecciones y de seguridad e higiene industrial.
2. Informe de la inspección de seguridad industrial de cada establecimiento educativo oficial programado con sus respectivas recomendaciones e intervenciones de riesgos prioritarios.</t>
  </si>
  <si>
    <t>Inspección e Informe</t>
  </si>
  <si>
    <t>GRANDE</t>
  </si>
  <si>
    <t>MEDIANA</t>
  </si>
  <si>
    <t>PEQUEÑA</t>
  </si>
  <si>
    <t>MICRO</t>
  </si>
  <si>
    <t>Numeral 4. Actualizar la identificación de peligros, evaluación y valoración de los riesgos de los establecimientos educativos y definir las rutas de señalización, la demarcación de áreas, vías de evacuación y detectar posibles factores de riesgo.</t>
  </si>
  <si>
    <t>Actualizar la matriz de peligros y valoración de los riesgos, de los los establecimientos y  sus sedes, siempre y cuando se cumplan los requisitos de modificación o intervención de riesgos (Se debe realizar cuando ocurra un accidente mortal o un evento catastrófico, o cuando haya cambio de procesos, de equipos o instalaciones) e identificar y definir las rutas de señalización, demarcación de áreas,  vías de evacuación y detectar posibles factores de riesgo.</t>
  </si>
  <si>
    <t>*Levantamiento de la matriz de peligros y valoración de riesgos y determinación de controles.</t>
  </si>
  <si>
    <t>Matriz</t>
  </si>
  <si>
    <t>1. Actualización de la matriz de peligros y valoración de riesgos y controles a las sedes creadas.
2. Indentificar y definir:
a. Las rutas de señalización hasta los puntos de encuentro (mapa de la ruta e inventario de la señalización en excel).
b. Las zonas o áreas a demarcar.
c. Las vías de evacuación y sus posibles riesgos</t>
  </si>
  <si>
    <t>Numeral 5. Conformar y capacitar brigadas de emergencia en primeros auxilios, evacuación y  control de incendios (definición de acciones del plan de emergencias).</t>
  </si>
  <si>
    <t>Conformar y ejecutar el plan de capacitación para el manejo de emergencias acorde con identificación de amenazas, análisis de vulnerabilidad, inventario de recursos de cada establecimiento educativo y sus sedes.</t>
  </si>
  <si>
    <r>
      <rPr>
        <b/>
        <sz val="11"/>
        <rFont val="Arial mt"/>
      </rPr>
      <t>Capacitación a los brigadistas en:</t>
    </r>
    <r>
      <rPr>
        <sz val="11"/>
        <rFont val="Arial mt"/>
      </rPr>
      <t xml:space="preserve">
1.Primeros auxilios (*)
2.Extinción de incendios y manejo de incendios (*)
3.Evacuación
4.Rescate y salvamento de bienes 
La microsedes solo desarrollaran una sesión con dos temas (*).
</t>
    </r>
    <r>
      <rPr>
        <b/>
        <sz val="11"/>
        <rFont val="Arial mt"/>
      </rPr>
      <t>Las capacitaciones incluyen:</t>
    </r>
    <r>
      <rPr>
        <sz val="11"/>
        <rFont val="Arial mt"/>
      </rPr>
      <t xml:space="preserve">
*Presentaciones
*Listados participantes
*Evaluaciones</t>
    </r>
  </si>
  <si>
    <t>Capacitación</t>
  </si>
  <si>
    <t xml:space="preserve">
Numeral 6. Organizar y desarrollar los planes de emergencias.</t>
  </si>
  <si>
    <t xml:space="preserve">
Ejecutar y divulgar el plan de emergencias  con el análisis de vulnerabilidad, inventario de recursos y la definición de acciones con su respectivo documento técnico y los PON´S por establecimiento educativo y sus sedes.</t>
  </si>
  <si>
    <r>
      <t xml:space="preserve">1. Plan de emergencias con el análisis de vulnerabilidad, inventario de recursos y la definición de acciones con su respectivo documento técnico y los PON´S.
2. Realizar simulacros por establecimiento educativo y sus sedes, que debe contener rutas de evacuación de acuerdo con la normatividad.
</t>
    </r>
    <r>
      <rPr>
        <b/>
        <sz val="11"/>
        <color theme="1"/>
        <rFont val="Arial MT"/>
      </rPr>
      <t xml:space="preserve">NOTA: </t>
    </r>
    <r>
      <rPr>
        <sz val="11"/>
        <color theme="1"/>
        <rFont val="Arial MT"/>
      </rPr>
      <t>Creación del Comité de Ayuda Mutua por establecimiento educativo y sus sedes, a partir del tercero y cuarto año.</t>
    </r>
  </si>
  <si>
    <t xml:space="preserve">Plan de emergencias  </t>
  </si>
  <si>
    <t>Simulacro</t>
  </si>
  <si>
    <t>Numeral 7. Implementar el programa de orden y aseo aplicable en las instalaciones del establecimiento educativo.</t>
  </si>
  <si>
    <t xml:space="preserve">Implementar el programa de orden, aseo y gestión del reciclaje aplicable en las instalaciones del establecimiento educativo, acorde a los resultados de la matriz de peligros.
</t>
  </si>
  <si>
    <t>Programa de orden, aseo y gestión del reciclaje, alineado con las inspecciones generales por establecimientos educativos oficiales y sus sedes intervenidas acorde a los resultados de la matriz de peligros.</t>
  </si>
  <si>
    <t>Programa</t>
  </si>
  <si>
    <t>Numeral 3. Evaluar las condiciones ambientales en los establecimientos educativos oficiales.</t>
  </si>
  <si>
    <t>Mediciones ambientales con establecimiento de los requisitos para la evaluación higiénica de ambientes de trabajo, por cantidad minima de puntos de medición por sede educativa que se reporten en la matriz de peligros: ruido(sonometría), iluminación y confort térmico.
Cantidad minima de puntos a medir por sede educativa:
Ruido - Sonometría: 6 puntos
Iluminación: 10 puntos
Confort térmico: 5 puntos</t>
  </si>
  <si>
    <t xml:space="preserve">*Informe de análisis de medición higiénica de ruido (sonometría)  que se reporten en la matriz de peligros por establecimiento educativo evaluado y sus sedes, incluyendo las recomendaciones de intervención. </t>
  </si>
  <si>
    <t>Medición higienica</t>
  </si>
  <si>
    <t>Porcentaje de sedes</t>
  </si>
  <si>
    <t>*Informe de análisis de medición higiénica de iluminación que se reporten en la matriz de peligros por establecimiento educativo evaluado y sus sedes incluyendo las recomendaciones de intervención.</t>
  </si>
  <si>
    <t>Mediciones de confort térmico por cada sede educativa en riesgo que se reporte en la matriz de peligros con su respectivo informe  incluyendo las recomendaciones de intervención para subsanar los posibles hallazgos que superen los límites permisibles.</t>
  </si>
  <si>
    <t>ARTICULO 2.4.4.3.4.2 Medición y Evaluación
ARTICULO 2.4.4.3.4.3 Vigilancia de Enfermedades</t>
  </si>
  <si>
    <t>Implementar el PVE para prevención del  riesgo psicosocial, el cual debe contener como mínimo: Introducción, objetivos, alcance, metodología (ciclo PHVA), indicadores, formación, periodicidad, instrumentos, formatos y normativa aplicable, definidas en la documentacion del SG SSTM a una muestra del 1% de la región, acorde con el diagnóstico de condiciones de salud y la priorización de la matriz de peligros.</t>
  </si>
  <si>
    <t xml:space="preserve">PVE del factor de riesgo Psicosocial con atención del individuo y del ambiente que contenga:
*El ciclo PHVA aplicable a la población con riesgo Psicosocial (Intervención propia del PVE para la prevención del riesgo)
*Informe anual del PVE Psicosocial </t>
  </si>
  <si>
    <t>Implementar el PVE para prevención del riesgo músculo esquelético, el cual debe contener como mínimo: Introducción, objetivos, alcance, metodología (ciclo PHVA), indicadores, formación, periodicidad, instrumentos, formatos y normativa aplicable, definidas en la documentacion del SG SSTM a una muestra del 1% de la región,acorde con el diagnóstico de condiciones de salud y la priorización de la matriz de peligros.</t>
  </si>
  <si>
    <t xml:space="preserve">PVE del factor de riesgo músculo esquelético con atención del individuo y del ambiente que contenga:
*El ciclo PHVA aplicable a la población con riesgo musculoesqueletico (Intervención propia del PVE para la prevención del riesgo).
*Informe anual del PVE Osteomuscular </t>
  </si>
  <si>
    <t xml:space="preserve">Implementar el PVE para prevención  de enfermedades de la voz , el cual debe contener como mínimo: Introducción, objetivos, alcance, metodología (ciclo PHVA), indicadores, formación, periodicidad, instrumentos, formatos y normativa aplicable, definidas en la documentacion del SG SSTM a una muestra del 1% de la región, acorde con el diagnóstico de condiciones de salud y la priorización de la matriz de peligros. 
</t>
  </si>
  <si>
    <t>PVE para prevención  de enfermedades de la voz con atención del individuo y del ambiente que contenga:
*El ciclo PHVA aplicable a la población con riesgo de la voz (Intervención propia del PVE para la prevención del riesgo).
*Informe anual del PVE de conservación de la voz</t>
  </si>
  <si>
    <t>Estructuración de grupos de apoyo integral: 
Grupos orientados a la estructuración, seguimiento de la implementación organizada y metódica de los COPASST, Comités de convivencia laboral y comités operativos de emergencia, en articulación con las ETC.
estableciendo el número de representantes por cada comité de acuerdo con la normativa vigente.</t>
  </si>
  <si>
    <t>Asesoría y seguimiento en la estructuración de los COPASSTen articulación con las ETC.</t>
  </si>
  <si>
    <t xml:space="preserve">Documento soporte de la conformación de los COPASST, actas de convocatoria, planchas de votación, actas de elección, conformación y constitución por ETC. </t>
  </si>
  <si>
    <t>Asesoria</t>
  </si>
  <si>
    <t>Total</t>
  </si>
  <si>
    <t>Capacitar a los miembros del COPASST de los establecimientos educativos oficiales.</t>
  </si>
  <si>
    <t>1. Investigación y análisis de las causas de los accidentes e incidentes de trabajo.
2. Capacitación en funcionamiento y reponsabilidades del Comité  Paritario de Seguridad y Salud en el Trabajo COPASST.
3.  Inspecciones e identificación de peligros y valoración de riesgos
4. Normatividad en SST y Modelo de reuniones efectivas mensuales</t>
  </si>
  <si>
    <t>Asesoría y seguimiento en la estructuración de los Comités de Convivencia Laboral en articulación con las ETC.</t>
  </si>
  <si>
    <t xml:space="preserve">Documento soporte de la conformacion de los Comités de Convivencia Laboral, actas de convocatoria, planchas de votación, actas de elección, conformación y constitución por ETC. </t>
  </si>
  <si>
    <t>Capacitar a los miembros de los Comités de Convivencia Laboral.</t>
  </si>
  <si>
    <t>1. Capacitación en funcionamiento y reponsabilidades del Comité  de Convivencia Laboral.
2. Capacitación en liderazgo.
3. Capacitación en ética y control 
4. Capacitación en resolución de conflictos.
5. Capacitación en comunicación asertiva organizacional.
6. Capacitación en manejo del estrés</t>
  </si>
  <si>
    <t>Asesoría y seguimiento en la estructuración de los Comités Operativos de Emergencia en articulación con las ETC.</t>
  </si>
  <si>
    <t>Documento soporte de seguimiento de:
1. Planes de Emergencia
2. Conformación y capacitación de birgadas.
3. Organización y desarrollo de los planes de emergencia.</t>
  </si>
  <si>
    <t>NA</t>
  </si>
  <si>
    <r>
      <rPr>
        <b/>
        <sz val="11"/>
        <color theme="1"/>
        <rFont val="Arial MT"/>
      </rPr>
      <t>Seminarios/campañas en la conmemoración del día de Seguridad y salud en el trabajo:</t>
    </r>
    <r>
      <rPr>
        <sz val="11"/>
        <color theme="1"/>
        <rFont val="Arial MT"/>
      </rPr>
      <t xml:space="preserve">
1. Importancia del autocuidado
2. Prevención de riesgos prioritarios sector educativo.
3. Importancia del reporte de los accidentes y enferemedades laborales.
4.Importancia de la realización de exámenes médicos ocupacionales.
5.Importancia de la educación vial en la movilidad segura.
</t>
    </r>
    <r>
      <rPr>
        <b/>
        <sz val="11"/>
        <color theme="1"/>
        <rFont val="Arial MT"/>
      </rPr>
      <t>* Se coordinará con cada ETC</t>
    </r>
  </si>
  <si>
    <t>Seminario/
campaña</t>
  </si>
  <si>
    <t>1 h x 5 dias</t>
  </si>
  <si>
    <t>TOTAL DE PROPUESTA DE OFERENTE</t>
  </si>
  <si>
    <t>Valle del Cauca
Cauca</t>
  </si>
  <si>
    <t xml:space="preserve">Urbana </t>
  </si>
  <si>
    <t xml:space="preserve">En rural de incluye: Rural + No aplica </t>
  </si>
  <si>
    <t>Buenaventura; ; Buga; Jamundí; Cali; Cartago; Cauca; Palmira; Popayan; Tuluá; Valle del Cauca; Yumbo</t>
  </si>
  <si>
    <t>Nariño
Caqueta
Putumayo</t>
  </si>
  <si>
    <t>Caquetá; Florencia; Ipiales; Putumayo; Nariño; Pasto; Tumaco</t>
  </si>
  <si>
    <t>Boyaca
Meta
Casanare</t>
  </si>
  <si>
    <t xml:space="preserve">Boyaca; Meta; Casanare; Duitama; Sogamoso; Tunja; Yopal; Villavicencio
</t>
  </si>
  <si>
    <t>Bolivar
Sucre
Cordoba</t>
  </si>
  <si>
    <t xml:space="preserve">Bolivar; Sucre; Cordoba; Cartagena; Lorica; Magangue; Monteria; Sahagun;Sincelejo
</t>
  </si>
  <si>
    <t>Guajira
Atlantico
Magdalena
San Andres</t>
  </si>
  <si>
    <t xml:space="preserve">Atlantico; Barranquilla; Cienega; La Guajira; Magdalena; Maicao; Malambo; Riohacha; San Andres; Santa Marta; Soledad; Uribia
</t>
  </si>
  <si>
    <t>Norte de Santander
Santander
Cesar
Arauca</t>
  </si>
  <si>
    <t>Norte de Santander; Santander; Cesar; Arauca; Valledupar; Barrancabermeja; Bucaramanga; Cucuta; Floridablanca; Giron; Piedecuesta</t>
  </si>
  <si>
    <t>Antioquia
Choco</t>
  </si>
  <si>
    <t>Antioquia; Choco; Apartado; Bello; Envigado; Itagui; Medellin; Quibdo; Rionegro; Sabaneta; Turbo; La Estrella</t>
  </si>
  <si>
    <t>Caldas
Quindio
Risaralda</t>
  </si>
  <si>
    <t xml:space="preserve">Caldas; Quindio; Risaralda; Armenia; Dosquebradas; Manizales; Pereira; </t>
  </si>
  <si>
    <t>Bogota
Cundinamarca
Guania
Guaviare
Vaupes
Amazonas
Vichada</t>
  </si>
  <si>
    <t>Amazonas; Bogota; Chia; Cundinamarca; Facatativa; Funza; Fusagazuga; Girardot; Guania; Guaviare; Mosquera; Soacha; Vaupes; Vichada; Zipaquira</t>
  </si>
  <si>
    <t xml:space="preserve">valor total ofertado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</si>
</sst>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 #,##0.00_-;\-&quot;$&quot;\ * #,##0.00_-;_-&quot;$&quot;\ * &quot;-&quot;??_-;_-@_-"/>
    <numFmt numFmtId="43" formatCode="_-* #,##0.00_-;\-* #,##0.00_-;_-* &quot;-&quot;??_-;_-@_-"/>
    <numFmt numFmtId="164" formatCode="_-* #,##0_-;\-* #,##0_-;_-* &quot;-&quot;??_-;_-@_-"/>
    <numFmt numFmtId="165" formatCode="_-&quot;$&quot;\ * #,##0_-;\-&quot;$&quot;\ * #,##0_-;_-&quot;$&quot;\ * &quot;-&quot;??_-;_-@_-"/>
    <numFmt numFmtId="166" formatCode="0.0%"/>
  </numFmts>
  <fonts count="23">
    <font>
      <sz val="11"/>
      <color theme="1"/>
      <name val="Calibri"/>
      <family val="2"/>
      <scheme val="minor"/>
    </font>
    <font>
      <sz val="11"/>
      <color theme="1"/>
      <name val="Calibri"/>
      <family val="2"/>
      <scheme val="minor"/>
    </font>
    <font>
      <sz val="10"/>
      <name val="Arial"/>
      <family val="2"/>
    </font>
    <font>
      <sz val="11"/>
      <color theme="1"/>
      <name val="Arial MT"/>
    </font>
    <font>
      <b/>
      <sz val="11"/>
      <color theme="1"/>
      <name val="Arial MT"/>
    </font>
    <font>
      <b/>
      <sz val="11"/>
      <color theme="0"/>
      <name val="Arial mt"/>
    </font>
    <font>
      <sz val="11"/>
      <name val="Arial mt"/>
    </font>
    <font>
      <b/>
      <sz val="11"/>
      <name val="Arial mt"/>
    </font>
    <font>
      <b/>
      <sz val="11"/>
      <color theme="1"/>
      <name val="Calibri"/>
      <family val="2"/>
      <scheme val="minor"/>
    </font>
    <font>
      <sz val="11"/>
      <name val="Calibri"/>
      <family val="2"/>
      <scheme val="minor"/>
    </font>
    <font>
      <b/>
      <sz val="11"/>
      <name val="Calibri"/>
      <family val="2"/>
      <scheme val="minor"/>
    </font>
    <font>
      <sz val="11"/>
      <name val="Arial  MT "/>
    </font>
    <font>
      <sz val="11"/>
      <color theme="1"/>
      <name val="Arial Rounded MT Bold"/>
      <family val="2"/>
    </font>
    <font>
      <sz val="11"/>
      <color theme="0"/>
      <name val="Arial Rounded MT Bold"/>
      <family val="2"/>
    </font>
    <font>
      <b/>
      <sz val="11"/>
      <color theme="0"/>
      <name val="Arial "/>
    </font>
    <font>
      <b/>
      <sz val="14"/>
      <name val="Arial mt"/>
    </font>
    <font>
      <sz val="12"/>
      <color theme="1"/>
      <name val="Arial MT"/>
    </font>
    <font>
      <sz val="11"/>
      <color rgb="FFFF0000"/>
      <name val="Calibri"/>
      <family val="2"/>
      <scheme val="minor"/>
    </font>
    <font>
      <b/>
      <sz val="18"/>
      <color theme="0"/>
      <name val="Arial Black"/>
      <family val="2"/>
    </font>
    <font>
      <b/>
      <sz val="12"/>
      <color theme="0"/>
      <name val="Calibri"/>
      <family val="2"/>
      <scheme val="minor"/>
    </font>
    <font>
      <sz val="11"/>
      <color theme="1"/>
      <name val="Calibri"/>
      <family val="2"/>
    </font>
    <font>
      <sz val="16"/>
      <name val="Calibri"/>
      <family val="2"/>
      <scheme val="minor"/>
    </font>
    <font>
      <b/>
      <sz val="18"/>
      <color theme="0"/>
      <name val="Arial mt"/>
    </font>
  </fonts>
  <fills count="12">
    <fill>
      <patternFill patternType="none"/>
    </fill>
    <fill>
      <patternFill patternType="gray125"/>
    </fill>
    <fill>
      <patternFill patternType="solid">
        <fgColor rgb="FF00B0F0"/>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1" tint="0.49998474074526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2" tint="-9.9978637043366805E-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medium">
        <color indexed="64"/>
      </left>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0" borderId="0"/>
    <xf numFmtId="44" fontId="1" fillId="0" borderId="0" applyFont="0" applyFill="0" applyBorder="0" applyAlignment="0" applyProtection="0"/>
  </cellStyleXfs>
  <cellXfs count="190">
    <xf numFmtId="0" fontId="0" fillId="0" borderId="0" xfId="0"/>
    <xf numFmtId="0" fontId="3" fillId="0" borderId="0" xfId="0" applyFont="1" applyAlignment="1">
      <alignment horizontal="center" vertical="center"/>
    </xf>
    <xf numFmtId="0" fontId="3" fillId="0" borderId="1" xfId="0" applyFont="1" applyBorder="1" applyAlignment="1">
      <alignment horizontal="center" vertical="center"/>
    </xf>
    <xf numFmtId="0" fontId="5" fillId="2" borderId="1" xfId="0" applyFont="1" applyFill="1" applyBorder="1" applyAlignment="1">
      <alignment horizontal="center" vertical="center" wrapText="1"/>
    </xf>
    <xf numFmtId="164" fontId="4" fillId="0" borderId="1" xfId="1" applyNumberFormat="1" applyFont="1" applyBorder="1" applyAlignment="1">
      <alignment horizontal="center" vertical="center"/>
    </xf>
    <xf numFmtId="0" fontId="3" fillId="0" borderId="1" xfId="0" applyFont="1" applyBorder="1" applyAlignment="1">
      <alignment horizontal="center" vertical="center" wrapText="1"/>
    </xf>
    <xf numFmtId="9" fontId="5" fillId="2" borderId="1" xfId="2" applyFont="1" applyFill="1" applyBorder="1" applyAlignment="1">
      <alignment horizontal="center" vertical="center" wrapText="1"/>
    </xf>
    <xf numFmtId="0" fontId="3" fillId="0" borderId="0" xfId="0" applyFont="1" applyAlignment="1">
      <alignment vertical="center"/>
    </xf>
    <xf numFmtId="164" fontId="3" fillId="0" borderId="1" xfId="1" applyNumberFormat="1" applyFont="1" applyBorder="1" applyAlignment="1">
      <alignment horizontal="center" vertical="center"/>
    </xf>
    <xf numFmtId="164" fontId="3" fillId="0" borderId="1" xfId="1" applyNumberFormat="1" applyFont="1" applyBorder="1" applyAlignment="1">
      <alignment horizontal="center" vertical="center" wrapText="1"/>
    </xf>
    <xf numFmtId="0" fontId="3" fillId="0" borderId="0" xfId="0" applyFont="1" applyAlignment="1">
      <alignment horizontal="center" vertical="center" wrapText="1"/>
    </xf>
    <xf numFmtId="164" fontId="4" fillId="0" borderId="1" xfId="1" applyNumberFormat="1" applyFont="1" applyBorder="1" applyAlignment="1">
      <alignment horizontal="center" vertical="center" wrapText="1"/>
    </xf>
    <xf numFmtId="0" fontId="3" fillId="0" borderId="2" xfId="0" applyFont="1" applyBorder="1" applyAlignment="1">
      <alignment horizontal="center" vertical="center" wrapText="1"/>
    </xf>
    <xf numFmtId="0" fontId="5" fillId="2" borderId="1" xfId="0" applyFont="1" applyFill="1" applyBorder="1" applyAlignment="1">
      <alignment horizontal="right" vertical="center" wrapText="1"/>
    </xf>
    <xf numFmtId="0" fontId="5" fillId="2" borderId="5"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3" fillId="0" borderId="0" xfId="0" applyFont="1" applyAlignment="1">
      <alignment horizontal="left" vertical="center"/>
    </xf>
    <xf numFmtId="0" fontId="3" fillId="0" borderId="2" xfId="0" applyFont="1" applyBorder="1" applyAlignment="1">
      <alignment horizontal="left" vertical="center" wrapText="1"/>
    </xf>
    <xf numFmtId="165" fontId="3" fillId="0" borderId="0" xfId="4" applyNumberFormat="1" applyFont="1" applyAlignment="1">
      <alignment horizontal="center" vertical="center"/>
    </xf>
    <xf numFmtId="165" fontId="5" fillId="2" borderId="1" xfId="4" applyNumberFormat="1" applyFont="1" applyFill="1" applyBorder="1" applyAlignment="1">
      <alignment horizontal="center" vertical="center" wrapText="1"/>
    </xf>
    <xf numFmtId="1" fontId="3" fillId="0" borderId="0" xfId="0" applyNumberFormat="1" applyFont="1" applyAlignment="1">
      <alignment horizontal="center" vertical="center"/>
    </xf>
    <xf numFmtId="1" fontId="5" fillId="2" borderId="1" xfId="0" applyNumberFormat="1" applyFont="1" applyFill="1" applyBorder="1" applyAlignment="1">
      <alignment horizontal="center" vertical="center" wrapText="1"/>
    </xf>
    <xf numFmtId="0" fontId="6" fillId="0" borderId="8" xfId="0" applyFont="1" applyBorder="1" applyAlignment="1">
      <alignment horizontal="center" vertical="center" wrapText="1"/>
    </xf>
    <xf numFmtId="164" fontId="4" fillId="0" borderId="1" xfId="1" applyNumberFormat="1" applyFont="1" applyBorder="1" applyAlignment="1">
      <alignment vertical="center"/>
    </xf>
    <xf numFmtId="0" fontId="3" fillId="0" borderId="1" xfId="0" applyFont="1" applyBorder="1" applyAlignment="1">
      <alignment vertical="center" wrapText="1"/>
    </xf>
    <xf numFmtId="0" fontId="6" fillId="0" borderId="1" xfId="0" applyFont="1" applyBorder="1" applyAlignment="1">
      <alignment horizontal="left" vertical="center" wrapText="1"/>
    </xf>
    <xf numFmtId="166" fontId="3" fillId="0" borderId="1" xfId="2" applyNumberFormat="1" applyFont="1" applyBorder="1" applyAlignment="1">
      <alignment horizontal="center" vertical="center"/>
    </xf>
    <xf numFmtId="0" fontId="7" fillId="4" borderId="0" xfId="0" applyFont="1" applyFill="1" applyAlignment="1">
      <alignment horizontal="right" vertical="center" wrapText="1"/>
    </xf>
    <xf numFmtId="0" fontId="5" fillId="2" borderId="1" xfId="0" applyFont="1" applyFill="1" applyBorder="1" applyAlignment="1">
      <alignment horizontal="right" wrapText="1"/>
    </xf>
    <xf numFmtId="166" fontId="3" fillId="0" borderId="0" xfId="2" applyNumberFormat="1" applyFont="1" applyBorder="1" applyAlignment="1">
      <alignment horizontal="center" vertical="center"/>
    </xf>
    <xf numFmtId="0" fontId="7" fillId="4" borderId="1" xfId="0" applyFont="1" applyFill="1" applyBorder="1" applyAlignment="1">
      <alignment horizontal="right" vertical="center" wrapText="1"/>
    </xf>
    <xf numFmtId="165" fontId="3" fillId="0" borderId="3" xfId="4" applyNumberFormat="1" applyFont="1" applyBorder="1" applyAlignment="1">
      <alignment horizontal="center" vertical="center"/>
    </xf>
    <xf numFmtId="0" fontId="6" fillId="0" borderId="2" xfId="0" applyFont="1" applyBorder="1" applyAlignment="1">
      <alignment horizontal="center" vertical="center" wrapText="1"/>
    </xf>
    <xf numFmtId="0" fontId="6" fillId="0" borderId="1" xfId="0" applyFont="1" applyBorder="1" applyAlignment="1">
      <alignment horizontal="center" vertical="center" wrapText="1"/>
    </xf>
    <xf numFmtId="0" fontId="5" fillId="0" borderId="0" xfId="0" applyFont="1" applyAlignment="1">
      <alignment horizontal="center" vertical="center" wrapText="1"/>
    </xf>
    <xf numFmtId="0" fontId="7" fillId="6" borderId="0" xfId="0" applyFont="1" applyFill="1" applyAlignment="1">
      <alignment horizontal="right" vertical="center" wrapText="1"/>
    </xf>
    <xf numFmtId="164" fontId="4" fillId="6" borderId="3" xfId="1" applyNumberFormat="1" applyFont="1" applyFill="1" applyBorder="1" applyAlignment="1">
      <alignment vertical="center"/>
    </xf>
    <xf numFmtId="164" fontId="3" fillId="6" borderId="1" xfId="1" applyNumberFormat="1" applyFont="1" applyFill="1" applyBorder="1" applyAlignment="1">
      <alignment horizontal="center" vertical="center"/>
    </xf>
    <xf numFmtId="166" fontId="3" fillId="6" borderId="1" xfId="2" applyNumberFormat="1" applyFont="1" applyFill="1" applyBorder="1" applyAlignment="1">
      <alignment horizontal="center" vertical="center"/>
    </xf>
    <xf numFmtId="0" fontId="6" fillId="6" borderId="0" xfId="0" applyFont="1" applyFill="1" applyAlignment="1">
      <alignment horizontal="right" vertical="center" wrapText="1"/>
    </xf>
    <xf numFmtId="164" fontId="3" fillId="6" borderId="3" xfId="1" applyNumberFormat="1" applyFont="1" applyFill="1" applyBorder="1" applyAlignment="1">
      <alignment horizontal="center" vertical="center"/>
    </xf>
    <xf numFmtId="164" fontId="3" fillId="0" borderId="1" xfId="1" applyNumberFormat="1" applyFont="1" applyFill="1" applyBorder="1" applyAlignment="1">
      <alignment horizontal="center" vertical="center"/>
    </xf>
    <xf numFmtId="166" fontId="3" fillId="0" borderId="1" xfId="2" applyNumberFormat="1" applyFont="1" applyFill="1" applyBorder="1" applyAlignment="1">
      <alignment horizontal="center" vertical="center"/>
    </xf>
    <xf numFmtId="0" fontId="7" fillId="0" borderId="5" xfId="0" applyFont="1" applyBorder="1" applyAlignment="1">
      <alignment horizontal="right" vertical="center" wrapText="1"/>
    </xf>
    <xf numFmtId="164" fontId="3" fillId="0" borderId="7" xfId="1" applyNumberFormat="1" applyFont="1" applyFill="1" applyBorder="1" applyAlignment="1">
      <alignment horizontal="center" vertical="center"/>
    </xf>
    <xf numFmtId="0" fontId="3" fillId="0" borderId="0" xfId="0" applyFont="1" applyAlignment="1">
      <alignment horizontal="center" vertical="top" wrapText="1"/>
    </xf>
    <xf numFmtId="0" fontId="11" fillId="0" borderId="1" xfId="0" applyFont="1" applyBorder="1" applyAlignment="1">
      <alignment horizontal="center" vertical="center"/>
    </xf>
    <xf numFmtId="0" fontId="6" fillId="0" borderId="1" xfId="0" applyFont="1" applyBorder="1" applyAlignment="1">
      <alignment horizontal="center" vertical="center"/>
    </xf>
    <xf numFmtId="0" fontId="12" fillId="0" borderId="1" xfId="0" applyFont="1" applyBorder="1"/>
    <xf numFmtId="0" fontId="12" fillId="0" borderId="1" xfId="0" applyFont="1" applyBorder="1" applyAlignment="1">
      <alignment horizontal="center" vertical="center"/>
    </xf>
    <xf numFmtId="0" fontId="14" fillId="2" borderId="1" xfId="0" applyFont="1" applyFill="1" applyBorder="1" applyAlignment="1">
      <alignment horizontal="left" vertical="center" wrapText="1"/>
    </xf>
    <xf numFmtId="1" fontId="6" fillId="0" borderId="1" xfId="0" applyNumberFormat="1" applyFont="1" applyBorder="1" applyAlignment="1">
      <alignment horizontal="center" vertical="center"/>
    </xf>
    <xf numFmtId="1" fontId="6" fillId="0" borderId="2" xfId="0" applyNumberFormat="1" applyFont="1" applyBorder="1" applyAlignment="1">
      <alignment horizontal="center" vertical="center"/>
    </xf>
    <xf numFmtId="0" fontId="5" fillId="2" borderId="3" xfId="0" applyFont="1" applyFill="1" applyBorder="1" applyAlignment="1">
      <alignment horizontal="center" vertical="center" wrapText="1"/>
    </xf>
    <xf numFmtId="0" fontId="4" fillId="0" borderId="3" xfId="0" applyFont="1" applyBorder="1" applyAlignment="1">
      <alignment horizontal="center" vertical="center" wrapText="1"/>
    </xf>
    <xf numFmtId="0" fontId="13" fillId="2" borderId="3" xfId="0" applyFont="1" applyFill="1" applyBorder="1" applyAlignment="1">
      <alignment horizontal="center" vertical="center" wrapText="1"/>
    </xf>
    <xf numFmtId="0" fontId="3" fillId="0" borderId="1" xfId="0" applyFont="1" applyBorder="1" applyAlignment="1">
      <alignment horizontal="left" vertical="center" wrapText="1"/>
    </xf>
    <xf numFmtId="0" fontId="0" fillId="0" borderId="0" xfId="0" applyAlignment="1">
      <alignment vertical="center" wrapText="1"/>
    </xf>
    <xf numFmtId="0" fontId="19" fillId="2"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horizontal="justify" vertical="center" wrapText="1"/>
    </xf>
    <xf numFmtId="0" fontId="9" fillId="0" borderId="1" xfId="0" applyFont="1" applyBorder="1" applyAlignment="1">
      <alignment horizontal="justify" vertical="center" wrapText="1"/>
    </xf>
    <xf numFmtId="0" fontId="20" fillId="8" borderId="1" xfId="0" applyFont="1" applyFill="1" applyBorder="1" applyAlignment="1">
      <alignment vertical="center" wrapText="1"/>
    </xf>
    <xf numFmtId="0" fontId="9" fillId="0" borderId="1" xfId="0" applyFont="1" applyBorder="1" applyAlignment="1">
      <alignment horizontal="left" vertical="center" wrapText="1"/>
    </xf>
    <xf numFmtId="0" fontId="0" fillId="0" borderId="1" xfId="0" applyBorder="1" applyAlignment="1">
      <alignment vertical="center" wrapText="1"/>
    </xf>
    <xf numFmtId="0" fontId="20" fillId="0" borderId="1" xfId="0" applyFont="1" applyBorder="1" applyAlignment="1">
      <alignment vertical="center" wrapText="1"/>
    </xf>
    <xf numFmtId="0" fontId="9" fillId="0" borderId="1" xfId="0" applyFont="1" applyBorder="1" applyAlignment="1">
      <alignment vertical="center" wrapText="1"/>
    </xf>
    <xf numFmtId="0" fontId="0" fillId="0" borderId="1" xfId="0" applyBorder="1" applyAlignment="1">
      <alignment horizontal="center" vertical="center"/>
    </xf>
    <xf numFmtId="0" fontId="0" fillId="0" borderId="0" xfId="0" applyAlignment="1">
      <alignment horizontal="center" vertical="center" wrapText="1"/>
    </xf>
    <xf numFmtId="0" fontId="0" fillId="0" borderId="0" xfId="0" applyAlignment="1">
      <alignment horizontal="justify" vertical="center" wrapText="1"/>
    </xf>
    <xf numFmtId="0" fontId="9" fillId="0" borderId="0" xfId="0" applyFont="1" applyAlignment="1">
      <alignment vertical="center" wrapText="1"/>
    </xf>
    <xf numFmtId="164" fontId="3" fillId="0" borderId="3" xfId="1" applyNumberFormat="1" applyFont="1"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9" xfId="0" applyFont="1" applyBorder="1" applyAlignment="1">
      <alignment horizontal="center" vertical="center"/>
    </xf>
    <xf numFmtId="165" fontId="6" fillId="3" borderId="1" xfId="4" applyNumberFormat="1" applyFont="1" applyFill="1" applyBorder="1" applyAlignment="1">
      <alignment horizontal="center" vertical="center"/>
    </xf>
    <xf numFmtId="165" fontId="6" fillId="0" borderId="1" xfId="4" applyNumberFormat="1" applyFont="1" applyBorder="1" applyAlignment="1">
      <alignment horizontal="center" vertical="center"/>
    </xf>
    <xf numFmtId="9" fontId="6" fillId="3" borderId="1" xfId="2" applyFont="1" applyFill="1" applyBorder="1" applyAlignment="1">
      <alignment horizontal="center" vertical="center"/>
    </xf>
    <xf numFmtId="1" fontId="6" fillId="0" borderId="3" xfId="0" applyNumberFormat="1" applyFont="1" applyBorder="1" applyAlignment="1">
      <alignment horizontal="center" vertical="center"/>
    </xf>
    <xf numFmtId="0" fontId="6" fillId="0" borderId="5" xfId="0" applyFont="1" applyBorder="1" applyAlignment="1">
      <alignment horizontal="center" vertical="center"/>
    </xf>
    <xf numFmtId="9" fontId="6" fillId="0" borderId="2" xfId="0" applyNumberFormat="1" applyFont="1" applyBorder="1" applyAlignment="1">
      <alignment horizontal="center" vertical="center"/>
    </xf>
    <xf numFmtId="0" fontId="6" fillId="0" borderId="2" xfId="0" applyFont="1" applyBorder="1" applyAlignment="1">
      <alignment vertical="center"/>
    </xf>
    <xf numFmtId="9" fontId="6" fillId="0" borderId="1" xfId="0" applyNumberFormat="1" applyFont="1" applyBorder="1" applyAlignment="1">
      <alignment horizontal="center" vertical="center"/>
    </xf>
    <xf numFmtId="9" fontId="6" fillId="7" borderId="2" xfId="0" applyNumberFormat="1" applyFont="1" applyFill="1" applyBorder="1" applyAlignment="1">
      <alignment horizontal="center" vertical="center"/>
    </xf>
    <xf numFmtId="1" fontId="6" fillId="9" borderId="1" xfId="0" applyNumberFormat="1" applyFont="1" applyFill="1" applyBorder="1" applyAlignment="1">
      <alignment horizontal="center" vertical="center"/>
    </xf>
    <xf numFmtId="0" fontId="6" fillId="4" borderId="1" xfId="0" applyFont="1" applyFill="1" applyBorder="1" applyAlignment="1">
      <alignment vertical="center"/>
    </xf>
    <xf numFmtId="0" fontId="7" fillId="10" borderId="1" xfId="0" applyFont="1" applyFill="1" applyBorder="1" applyAlignment="1">
      <alignment horizontal="center" vertical="center"/>
    </xf>
    <xf numFmtId="1" fontId="7" fillId="10" borderId="1" xfId="0" applyNumberFormat="1" applyFont="1" applyFill="1" applyBorder="1" applyAlignment="1">
      <alignment horizontal="center" vertical="center"/>
    </xf>
    <xf numFmtId="1" fontId="6" fillId="9" borderId="3" xfId="0" applyNumberFormat="1" applyFont="1" applyFill="1" applyBorder="1" applyAlignment="1">
      <alignment horizontal="center" vertical="center"/>
    </xf>
    <xf numFmtId="165" fontId="7" fillId="10" borderId="1" xfId="4" applyNumberFormat="1" applyFont="1" applyFill="1" applyBorder="1" applyAlignment="1">
      <alignment horizontal="center" vertical="center"/>
    </xf>
    <xf numFmtId="9" fontId="7" fillId="10" borderId="1" xfId="2" applyFont="1" applyFill="1" applyBorder="1" applyAlignment="1">
      <alignment horizontal="center" vertical="center"/>
    </xf>
    <xf numFmtId="0" fontId="7" fillId="10" borderId="1" xfId="0" applyFont="1" applyFill="1" applyBorder="1" applyAlignment="1">
      <alignment vertical="center"/>
    </xf>
    <xf numFmtId="0" fontId="7" fillId="10" borderId="1" xfId="0" applyFont="1" applyFill="1" applyBorder="1" applyAlignment="1">
      <alignment horizontal="center" vertical="center" wrapText="1"/>
    </xf>
    <xf numFmtId="0" fontId="7" fillId="0" borderId="0" xfId="0" applyFont="1" applyAlignment="1">
      <alignment horizontal="right" vertical="center" wrapText="1"/>
    </xf>
    <xf numFmtId="166" fontId="3" fillId="0" borderId="0" xfId="2" applyNumberFormat="1" applyFont="1" applyFill="1" applyBorder="1" applyAlignment="1">
      <alignment horizontal="center" vertical="center"/>
    </xf>
    <xf numFmtId="165" fontId="3" fillId="0" borderId="0" xfId="4" applyNumberFormat="1" applyFont="1" applyFill="1" applyAlignment="1">
      <alignment horizontal="center" vertical="center"/>
    </xf>
    <xf numFmtId="1" fontId="6" fillId="11" borderId="1" xfId="0" applyNumberFormat="1" applyFont="1" applyFill="1" applyBorder="1" applyAlignment="1">
      <alignment horizontal="center" vertical="center"/>
    </xf>
    <xf numFmtId="0" fontId="6" fillId="11" borderId="1" xfId="0" applyFont="1" applyFill="1" applyBorder="1" applyAlignment="1">
      <alignment horizontal="center" vertical="center"/>
    </xf>
    <xf numFmtId="0" fontId="6" fillId="11" borderId="2" xfId="0" applyFont="1" applyFill="1" applyBorder="1" applyAlignment="1">
      <alignment horizontal="center" vertical="center"/>
    </xf>
    <xf numFmtId="0" fontId="6" fillId="11" borderId="1" xfId="0" applyFont="1" applyFill="1" applyBorder="1" applyAlignment="1">
      <alignment horizontal="center" vertical="center" wrapText="1"/>
    </xf>
    <xf numFmtId="0" fontId="3" fillId="0" borderId="10" xfId="0" applyFont="1" applyBorder="1" applyAlignment="1">
      <alignment horizontal="center" vertical="center"/>
    </xf>
    <xf numFmtId="165" fontId="3" fillId="0" borderId="14" xfId="4" applyNumberFormat="1" applyFont="1" applyFill="1" applyBorder="1" applyAlignment="1">
      <alignment horizontal="center" vertical="center"/>
    </xf>
    <xf numFmtId="0" fontId="3" fillId="0" borderId="14" xfId="0" applyFont="1" applyBorder="1" applyAlignment="1">
      <alignment horizontal="center" vertical="center"/>
    </xf>
    <xf numFmtId="0" fontId="3" fillId="0" borderId="14" xfId="0" applyFont="1" applyBorder="1" applyAlignment="1">
      <alignment vertical="center"/>
    </xf>
    <xf numFmtId="0" fontId="3" fillId="0" borderId="15" xfId="0" applyFont="1" applyBorder="1" applyAlignment="1">
      <alignment horizontal="center" vertical="center"/>
    </xf>
    <xf numFmtId="0" fontId="5" fillId="0" borderId="1" xfId="0" applyFont="1" applyBorder="1" applyAlignment="1">
      <alignment horizontal="center" vertical="center" wrapText="1"/>
    </xf>
    <xf numFmtId="0" fontId="3" fillId="0" borderId="2" xfId="0" applyFont="1" applyBorder="1" applyAlignment="1">
      <alignment horizontal="center" vertical="center"/>
    </xf>
    <xf numFmtId="165" fontId="3" fillId="0" borderId="0" xfId="4" applyNumberFormat="1" applyFont="1" applyFill="1" applyBorder="1" applyAlignment="1">
      <alignment horizontal="center" vertical="center"/>
    </xf>
    <xf numFmtId="0" fontId="3" fillId="0" borderId="19" xfId="0" applyFont="1" applyBorder="1" applyAlignment="1">
      <alignment horizontal="center" vertical="center"/>
    </xf>
    <xf numFmtId="0" fontId="3" fillId="0" borderId="22" xfId="0" applyFont="1" applyBorder="1" applyAlignment="1">
      <alignment horizontal="left" vertical="center"/>
    </xf>
    <xf numFmtId="0" fontId="3" fillId="0" borderId="23" xfId="0" applyFont="1" applyBorder="1" applyAlignment="1">
      <alignment horizontal="center" vertical="center"/>
    </xf>
    <xf numFmtId="0" fontId="3" fillId="0" borderId="23" xfId="0" applyFont="1" applyBorder="1" applyAlignment="1">
      <alignment horizontal="left" vertical="center"/>
    </xf>
    <xf numFmtId="0" fontId="3" fillId="0" borderId="24" xfId="0" applyFont="1" applyBorder="1" applyAlignment="1">
      <alignment horizontal="center" vertical="center"/>
    </xf>
    <xf numFmtId="0" fontId="18" fillId="2" borderId="1" xfId="0" applyFont="1" applyFill="1"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8" borderId="2" xfId="0" applyFill="1" applyBorder="1" applyAlignment="1">
      <alignment horizontal="center" vertical="center" wrapText="1"/>
    </xf>
    <xf numFmtId="0" fontId="0" fillId="8" borderId="4" xfId="0" applyFill="1" applyBorder="1" applyAlignment="1">
      <alignment horizontal="center" vertical="center" wrapText="1"/>
    </xf>
    <xf numFmtId="0" fontId="0" fillId="0" borderId="1" xfId="0" applyBorder="1" applyAlignment="1">
      <alignment horizontal="left" vertical="center" wrapText="1"/>
    </xf>
    <xf numFmtId="0" fontId="0" fillId="0" borderId="16" xfId="0" applyBorder="1" applyAlignment="1">
      <alignment horizontal="center" vertical="center" wrapText="1"/>
    </xf>
    <xf numFmtId="0" fontId="9" fillId="0" borderId="1" xfId="0" applyFont="1" applyBorder="1" applyAlignment="1">
      <alignment horizontal="left" vertical="center" wrapText="1"/>
    </xf>
    <xf numFmtId="0" fontId="17" fillId="0" borderId="1" xfId="0" applyFont="1" applyBorder="1" applyAlignment="1">
      <alignment horizontal="left" vertical="center" wrapText="1"/>
    </xf>
    <xf numFmtId="0" fontId="5" fillId="2" borderId="3"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17" xfId="0" applyFont="1" applyFill="1" applyBorder="1" applyAlignment="1">
      <alignment horizontal="left" vertical="center" wrapText="1"/>
    </xf>
    <xf numFmtId="0" fontId="5" fillId="2" borderId="18" xfId="0" applyFont="1" applyFill="1" applyBorder="1" applyAlignment="1">
      <alignment horizontal="left" vertical="center" wrapText="1"/>
    </xf>
    <xf numFmtId="164" fontId="3" fillId="0" borderId="2" xfId="1" applyNumberFormat="1" applyFont="1" applyBorder="1" applyAlignment="1">
      <alignment horizontal="center" vertical="center" wrapText="1"/>
    </xf>
    <xf numFmtId="164" fontId="3" fillId="0" borderId="3" xfId="1" applyNumberFormat="1" applyFont="1" applyBorder="1" applyAlignment="1">
      <alignment horizontal="center" vertical="center" wrapText="1"/>
    </xf>
    <xf numFmtId="166" fontId="3" fillId="0" borderId="1" xfId="2" applyNumberFormat="1" applyFont="1" applyFill="1" applyBorder="1" applyAlignment="1">
      <alignment horizontal="center" vertical="center"/>
    </xf>
    <xf numFmtId="0" fontId="5" fillId="2" borderId="5"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15" fillId="0" borderId="11" xfId="0" applyFont="1" applyBorder="1" applyAlignment="1">
      <alignment horizontal="center" vertical="center"/>
    </xf>
    <xf numFmtId="0" fontId="15" fillId="0" borderId="12" xfId="0" applyFont="1" applyBorder="1" applyAlignment="1">
      <alignment horizontal="center" vertical="center"/>
    </xf>
    <xf numFmtId="0" fontId="15" fillId="0" borderId="13" xfId="0" applyFont="1" applyBorder="1" applyAlignment="1">
      <alignment horizontal="center" vertical="center"/>
    </xf>
    <xf numFmtId="0" fontId="16" fillId="0" borderId="10" xfId="0" applyFont="1" applyBorder="1" applyAlignment="1">
      <alignment horizontal="left" vertical="center" wrapText="1"/>
    </xf>
    <xf numFmtId="0" fontId="16" fillId="0" borderId="12" xfId="0" applyFont="1" applyBorder="1" applyAlignment="1">
      <alignment horizontal="left" vertical="center" wrapText="1"/>
    </xf>
    <xf numFmtId="0" fontId="16" fillId="0" borderId="13" xfId="0" applyFont="1" applyBorder="1" applyAlignment="1">
      <alignment horizontal="left" vertical="center" wrapText="1"/>
    </xf>
    <xf numFmtId="0" fontId="16" fillId="0" borderId="20" xfId="0" applyFont="1" applyBorder="1" applyAlignment="1">
      <alignment horizontal="left" vertical="center" wrapText="1"/>
    </xf>
    <xf numFmtId="0" fontId="16" fillId="0" borderId="0" xfId="0" applyFont="1" applyAlignment="1">
      <alignment horizontal="left" vertical="center" wrapText="1"/>
    </xf>
    <xf numFmtId="0" fontId="16" fillId="0" borderId="21" xfId="0" applyFont="1" applyBorder="1" applyAlignment="1">
      <alignment horizontal="left" vertical="center" wrapText="1"/>
    </xf>
    <xf numFmtId="0" fontId="15" fillId="0" borderId="5" xfId="0" applyFont="1" applyBorder="1" applyAlignment="1">
      <alignment horizontal="center"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9" fontId="6" fillId="0" borderId="4" xfId="0" applyNumberFormat="1" applyFont="1" applyBorder="1" applyAlignment="1">
      <alignment horizontal="center" vertical="center"/>
    </xf>
    <xf numFmtId="9" fontId="6" fillId="0" borderId="3" xfId="0" applyNumberFormat="1"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3" fillId="0" borderId="1"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9" fontId="6" fillId="0" borderId="2" xfId="0" applyNumberFormat="1" applyFont="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wrapText="1"/>
    </xf>
    <xf numFmtId="0" fontId="6" fillId="0" borderId="4" xfId="0" applyFont="1" applyBorder="1" applyAlignment="1">
      <alignment horizontal="center" vertical="center"/>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6" fillId="0" borderId="1" xfId="0" applyFont="1" applyBorder="1" applyAlignment="1">
      <alignment horizontal="left" vertical="center" wrapText="1"/>
    </xf>
    <xf numFmtId="0" fontId="3" fillId="0" borderId="1" xfId="0" applyFont="1" applyBorder="1" applyAlignment="1">
      <alignment horizontal="center" vertical="center" wrapText="1"/>
    </xf>
    <xf numFmtId="0" fontId="6" fillId="0" borderId="1" xfId="0" applyFont="1" applyBorder="1" applyAlignment="1">
      <alignment horizontal="center" vertical="center"/>
    </xf>
    <xf numFmtId="9" fontId="6" fillId="0" borderId="1" xfId="0" applyNumberFormat="1" applyFont="1" applyBorder="1" applyAlignment="1">
      <alignment horizontal="center" vertical="center"/>
    </xf>
    <xf numFmtId="10" fontId="6" fillId="0" borderId="2" xfId="0" applyNumberFormat="1" applyFont="1" applyBorder="1" applyAlignment="1">
      <alignment horizontal="center" vertical="center"/>
    </xf>
    <xf numFmtId="10" fontId="6" fillId="0" borderId="3" xfId="0" applyNumberFormat="1" applyFont="1" applyBorder="1" applyAlignment="1">
      <alignment horizontal="center" vertical="center"/>
    </xf>
    <xf numFmtId="0" fontId="3" fillId="0" borderId="3" xfId="0" applyFont="1" applyBorder="1" applyAlignment="1">
      <alignment horizontal="left" vertical="center" wrapText="1"/>
    </xf>
    <xf numFmtId="0" fontId="6" fillId="0" borderId="1" xfId="0" applyFont="1" applyBorder="1" applyAlignment="1">
      <alignment horizontal="center" vertical="center" wrapText="1"/>
    </xf>
    <xf numFmtId="166" fontId="6" fillId="0" borderId="2" xfId="0" applyNumberFormat="1" applyFont="1" applyBorder="1" applyAlignment="1">
      <alignment horizontal="center" vertical="center"/>
    </xf>
    <xf numFmtId="166" fontId="6" fillId="0" borderId="3" xfId="0" applyNumberFormat="1" applyFont="1" applyBorder="1" applyAlignment="1">
      <alignment horizontal="center" vertical="center"/>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left" vertical="center" wrapText="1"/>
    </xf>
    <xf numFmtId="0" fontId="6" fillId="0" borderId="4" xfId="0" applyFont="1" applyBorder="1" applyAlignment="1">
      <alignment horizontal="left" vertical="center" wrapText="1"/>
    </xf>
    <xf numFmtId="0" fontId="6" fillId="0" borderId="3" xfId="0" applyFont="1" applyBorder="1" applyAlignment="1">
      <alignment horizontal="left" vertical="center" wrapText="1"/>
    </xf>
    <xf numFmtId="0" fontId="6" fillId="0" borderId="8" xfId="0" applyFont="1" applyBorder="1" applyAlignment="1">
      <alignment horizontal="center" vertical="center"/>
    </xf>
    <xf numFmtId="0" fontId="6" fillId="0" borderId="16" xfId="0" applyFont="1" applyBorder="1" applyAlignment="1">
      <alignment horizontal="center" vertical="center"/>
    </xf>
    <xf numFmtId="0" fontId="6" fillId="0" borderId="9" xfId="0" applyFont="1" applyBorder="1" applyAlignment="1">
      <alignment horizontal="center" vertical="center"/>
    </xf>
    <xf numFmtId="165" fontId="6" fillId="5" borderId="2" xfId="4" applyNumberFormat="1" applyFont="1" applyFill="1" applyBorder="1" applyAlignment="1">
      <alignment horizontal="center" vertical="center"/>
    </xf>
    <xf numFmtId="165" fontId="6" fillId="5" borderId="4" xfId="4" applyNumberFormat="1" applyFont="1" applyFill="1" applyBorder="1" applyAlignment="1">
      <alignment horizontal="center" vertical="center"/>
    </xf>
    <xf numFmtId="165" fontId="6" fillId="5" borderId="3" xfId="4" applyNumberFormat="1" applyFont="1" applyFill="1" applyBorder="1" applyAlignment="1">
      <alignment horizontal="center" vertical="center"/>
    </xf>
    <xf numFmtId="165" fontId="6" fillId="11" borderId="2" xfId="4" applyNumberFormat="1" applyFont="1" applyFill="1" applyBorder="1" applyAlignment="1">
      <alignment horizontal="center" vertical="center"/>
    </xf>
    <xf numFmtId="165" fontId="6" fillId="11" borderId="4" xfId="4" applyNumberFormat="1" applyFont="1" applyFill="1" applyBorder="1" applyAlignment="1">
      <alignment horizontal="center" vertical="center"/>
    </xf>
    <xf numFmtId="165" fontId="6" fillId="11" borderId="3" xfId="4" applyNumberFormat="1" applyFont="1" applyFill="1" applyBorder="1" applyAlignment="1">
      <alignment horizontal="center" vertical="center"/>
    </xf>
    <xf numFmtId="0" fontId="22" fillId="2" borderId="5" xfId="0" applyFont="1" applyFill="1" applyBorder="1" applyAlignment="1">
      <alignment horizontal="right" vertical="center" wrapText="1"/>
    </xf>
    <xf numFmtId="0" fontId="22" fillId="2" borderId="6" xfId="0" applyFont="1" applyFill="1" applyBorder="1" applyAlignment="1">
      <alignment horizontal="right" vertical="center" wrapText="1"/>
    </xf>
    <xf numFmtId="0" fontId="15" fillId="0" borderId="25" xfId="0" applyFont="1" applyBorder="1" applyAlignment="1">
      <alignment horizontal="center" vertical="center"/>
    </xf>
    <xf numFmtId="0" fontId="15" fillId="0" borderId="26" xfId="0" applyFont="1" applyBorder="1" applyAlignment="1">
      <alignment horizontal="center" vertical="center"/>
    </xf>
    <xf numFmtId="0" fontId="15" fillId="0" borderId="27" xfId="0" applyFont="1" applyBorder="1" applyAlignment="1">
      <alignment horizontal="center" vertical="center"/>
    </xf>
  </cellXfs>
  <cellStyles count="5">
    <cellStyle name="Millares" xfId="1" builtinId="3"/>
    <cellStyle name="Moneda" xfId="4" builtinId="4"/>
    <cellStyle name="Normal" xfId="0" builtinId="0"/>
    <cellStyle name="Normal 3" xfId="3" xr:uid="{00000000-0005-0000-0000-00000200000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1DC4A4-B3BC-4138-8858-7937D2658DD8}">
  <sheetPr codeName="Hoja1"/>
  <dimension ref="A1:K57"/>
  <sheetViews>
    <sheetView showGridLines="0" topLeftCell="A10" zoomScale="86" workbookViewId="0">
      <selection activeCell="B57" sqref="B57"/>
    </sheetView>
  </sheetViews>
  <sheetFormatPr baseColWidth="10" defaultColWidth="12.140625" defaultRowHeight="15"/>
  <cols>
    <col min="1" max="1" width="6" style="69" customWidth="1"/>
    <col min="2" max="2" width="70.5703125" style="69" customWidth="1"/>
    <col min="3" max="3" width="45.85546875" style="70" customWidth="1"/>
    <col min="4" max="4" width="56.140625" style="71" customWidth="1"/>
    <col min="5" max="5" width="13.85546875" style="57" bestFit="1" customWidth="1"/>
    <col min="6" max="6" width="11.85546875" style="57" bestFit="1" customWidth="1"/>
    <col min="7" max="7" width="16.42578125" style="57" bestFit="1" customWidth="1"/>
    <col min="8" max="8" width="15.5703125" style="57" customWidth="1"/>
    <col min="9" max="9" width="15.42578125" style="57" customWidth="1"/>
    <col min="10" max="10" width="22.42578125" style="57" customWidth="1"/>
    <col min="11" max="11" width="26.42578125" style="57" customWidth="1"/>
    <col min="12" max="16384" width="12.140625" style="57"/>
  </cols>
  <sheetData>
    <row r="1" spans="1:11" ht="27">
      <c r="A1" s="114" t="s">
        <v>0</v>
      </c>
      <c r="B1" s="114"/>
      <c r="C1" s="114"/>
      <c r="D1" s="114"/>
      <c r="E1" s="114"/>
      <c r="F1" s="114"/>
      <c r="G1" s="114"/>
      <c r="H1" s="114"/>
      <c r="I1" s="114"/>
      <c r="J1" s="114"/>
    </row>
    <row r="2" spans="1:11" ht="28.5" customHeight="1">
      <c r="A2" s="58" t="s">
        <v>1</v>
      </c>
      <c r="B2" s="58" t="s">
        <v>2</v>
      </c>
      <c r="C2" s="58" t="s">
        <v>3</v>
      </c>
      <c r="D2" s="58" t="s">
        <v>4</v>
      </c>
      <c r="E2" s="58" t="s">
        <v>5</v>
      </c>
      <c r="F2" s="58" t="s">
        <v>6</v>
      </c>
      <c r="G2" s="58" t="s">
        <v>7</v>
      </c>
      <c r="H2" s="58" t="s">
        <v>8</v>
      </c>
      <c r="I2" s="58" t="s">
        <v>9</v>
      </c>
      <c r="J2" s="58" t="s">
        <v>10</v>
      </c>
    </row>
    <row r="3" spans="1:11" ht="134.25" customHeight="1">
      <c r="A3" s="59">
        <v>1</v>
      </c>
      <c r="B3" s="60" t="s">
        <v>11</v>
      </c>
      <c r="C3" s="61" t="s">
        <v>12</v>
      </c>
      <c r="D3" s="62" t="s">
        <v>13</v>
      </c>
      <c r="E3" s="59" t="s">
        <v>14</v>
      </c>
      <c r="F3" s="59">
        <v>1</v>
      </c>
      <c r="G3" s="59" t="s">
        <v>15</v>
      </c>
      <c r="H3" s="59"/>
      <c r="I3" s="115"/>
      <c r="J3" s="117" t="s">
        <v>16</v>
      </c>
      <c r="K3" s="120"/>
    </row>
    <row r="4" spans="1:11" ht="90" customHeight="1">
      <c r="A4" s="59">
        <v>2</v>
      </c>
      <c r="B4" s="60" t="s">
        <v>17</v>
      </c>
      <c r="C4" s="63"/>
      <c r="D4" s="64" t="s">
        <v>18</v>
      </c>
      <c r="E4" s="59" t="s">
        <v>14</v>
      </c>
      <c r="F4" s="59">
        <v>1</v>
      </c>
      <c r="G4" s="59" t="s">
        <v>15</v>
      </c>
      <c r="H4" s="65"/>
      <c r="I4" s="116"/>
      <c r="J4" s="118"/>
      <c r="K4" s="120"/>
    </row>
    <row r="5" spans="1:11" ht="69" customHeight="1">
      <c r="A5" s="59">
        <v>3</v>
      </c>
      <c r="B5" s="60" t="s">
        <v>19</v>
      </c>
      <c r="C5" s="66" t="s">
        <v>20</v>
      </c>
      <c r="D5" s="64" t="s">
        <v>21</v>
      </c>
      <c r="E5" s="59" t="s">
        <v>14</v>
      </c>
      <c r="F5" s="59">
        <v>1</v>
      </c>
      <c r="G5" s="59" t="s">
        <v>15</v>
      </c>
      <c r="H5" s="59"/>
      <c r="I5" s="116"/>
      <c r="J5" s="118"/>
      <c r="K5" s="120"/>
    </row>
    <row r="6" spans="1:11" ht="45.6" customHeight="1">
      <c r="A6" s="59">
        <v>4</v>
      </c>
      <c r="B6" s="119" t="s">
        <v>22</v>
      </c>
      <c r="C6" s="119" t="s">
        <v>23</v>
      </c>
      <c r="D6" s="64" t="s">
        <v>24</v>
      </c>
      <c r="E6" s="59" t="s">
        <v>14</v>
      </c>
      <c r="F6" s="59">
        <v>1</v>
      </c>
      <c r="G6" s="59" t="s">
        <v>15</v>
      </c>
      <c r="H6" s="65"/>
      <c r="I6" s="116"/>
      <c r="J6" s="118"/>
      <c r="K6" s="120"/>
    </row>
    <row r="7" spans="1:11" ht="45.6" customHeight="1">
      <c r="A7" s="59">
        <v>5</v>
      </c>
      <c r="B7" s="119"/>
      <c r="C7" s="119"/>
      <c r="D7" s="64" t="s">
        <v>25</v>
      </c>
      <c r="E7" s="59" t="s">
        <v>14</v>
      </c>
      <c r="F7" s="59">
        <v>1</v>
      </c>
      <c r="G7" s="59" t="s">
        <v>15</v>
      </c>
      <c r="H7" s="65"/>
      <c r="I7" s="116"/>
      <c r="J7" s="118"/>
      <c r="K7" s="120"/>
    </row>
    <row r="8" spans="1:11" ht="78" customHeight="1">
      <c r="A8" s="59">
        <v>6</v>
      </c>
      <c r="B8" s="60" t="s">
        <v>26</v>
      </c>
      <c r="C8" s="60"/>
      <c r="D8" s="64" t="s">
        <v>27</v>
      </c>
      <c r="E8" s="59" t="s">
        <v>14</v>
      </c>
      <c r="F8" s="59">
        <v>1</v>
      </c>
      <c r="G8" s="59" t="s">
        <v>15</v>
      </c>
      <c r="H8" s="65"/>
      <c r="I8" s="116"/>
      <c r="J8" s="118"/>
      <c r="K8" s="120"/>
    </row>
    <row r="9" spans="1:11" ht="181.5" customHeight="1">
      <c r="A9" s="59">
        <v>7</v>
      </c>
      <c r="B9" s="60" t="s">
        <v>28</v>
      </c>
      <c r="C9" s="60"/>
      <c r="D9" s="64" t="s">
        <v>29</v>
      </c>
      <c r="E9" s="59" t="s">
        <v>14</v>
      </c>
      <c r="F9" s="59">
        <v>1</v>
      </c>
      <c r="G9" s="59" t="s">
        <v>15</v>
      </c>
      <c r="H9" s="65"/>
      <c r="I9" s="116"/>
      <c r="J9" s="118"/>
      <c r="K9" s="120"/>
    </row>
    <row r="10" spans="1:11" ht="133.5" customHeight="1">
      <c r="A10" s="59">
        <v>8</v>
      </c>
      <c r="B10" s="60" t="s">
        <v>30</v>
      </c>
      <c r="C10" s="66"/>
      <c r="D10" s="64" t="s">
        <v>31</v>
      </c>
      <c r="E10" s="59" t="s">
        <v>32</v>
      </c>
      <c r="F10" s="59">
        <v>1</v>
      </c>
      <c r="G10" s="59" t="s">
        <v>15</v>
      </c>
      <c r="H10" s="59"/>
      <c r="I10" s="116"/>
      <c r="J10" s="118"/>
      <c r="K10" s="120"/>
    </row>
    <row r="11" spans="1:11" ht="43.5" customHeight="1">
      <c r="A11" s="59">
        <v>9</v>
      </c>
      <c r="B11" s="60" t="s">
        <v>33</v>
      </c>
      <c r="C11" s="61"/>
      <c r="D11" s="64" t="s">
        <v>34</v>
      </c>
      <c r="E11" s="59" t="s">
        <v>14</v>
      </c>
      <c r="F11" s="59">
        <v>1</v>
      </c>
      <c r="G11" s="59" t="s">
        <v>15</v>
      </c>
      <c r="H11" s="65"/>
      <c r="I11" s="116"/>
      <c r="J11" s="118"/>
      <c r="K11" s="120"/>
    </row>
    <row r="12" spans="1:11" ht="69" customHeight="1">
      <c r="A12" s="59">
        <v>10</v>
      </c>
      <c r="B12" s="60" t="s">
        <v>35</v>
      </c>
      <c r="C12" s="60"/>
      <c r="D12" s="64" t="s">
        <v>36</v>
      </c>
      <c r="E12" s="59" t="s">
        <v>14</v>
      </c>
      <c r="F12" s="59">
        <v>1</v>
      </c>
      <c r="G12" s="59" t="s">
        <v>15</v>
      </c>
      <c r="H12" s="65"/>
      <c r="I12" s="116"/>
      <c r="J12" s="118"/>
      <c r="K12" s="120"/>
    </row>
    <row r="13" spans="1:11" ht="75">
      <c r="A13" s="59">
        <v>11</v>
      </c>
      <c r="B13" s="60" t="s">
        <v>37</v>
      </c>
      <c r="C13" s="60"/>
      <c r="D13" s="64" t="s">
        <v>38</v>
      </c>
      <c r="E13" s="59" t="s">
        <v>14</v>
      </c>
      <c r="F13" s="59">
        <v>1</v>
      </c>
      <c r="G13" s="59" t="s">
        <v>15</v>
      </c>
      <c r="H13" s="65"/>
      <c r="I13" s="116"/>
      <c r="J13" s="118"/>
      <c r="K13" s="120"/>
    </row>
    <row r="14" spans="1:11" ht="77.45" customHeight="1">
      <c r="A14" s="59">
        <v>12</v>
      </c>
      <c r="B14" s="119" t="s">
        <v>39</v>
      </c>
      <c r="C14" s="122"/>
      <c r="D14" s="64" t="s">
        <v>40</v>
      </c>
      <c r="E14" s="59" t="s">
        <v>14</v>
      </c>
      <c r="F14" s="59">
        <v>1</v>
      </c>
      <c r="G14" s="59" t="s">
        <v>15</v>
      </c>
      <c r="H14" s="65"/>
      <c r="I14" s="116"/>
      <c r="J14" s="118"/>
      <c r="K14" s="120"/>
    </row>
    <row r="15" spans="1:11" ht="77.45" customHeight="1">
      <c r="A15" s="59">
        <v>13</v>
      </c>
      <c r="B15" s="119"/>
      <c r="C15" s="119"/>
      <c r="D15" s="64" t="s">
        <v>41</v>
      </c>
      <c r="E15" s="59" t="s">
        <v>14</v>
      </c>
      <c r="F15" s="59">
        <v>1</v>
      </c>
      <c r="G15" s="59" t="s">
        <v>15</v>
      </c>
      <c r="H15" s="65"/>
      <c r="I15" s="116"/>
      <c r="J15" s="118"/>
      <c r="K15" s="120"/>
    </row>
    <row r="16" spans="1:11" ht="77.099999999999994" customHeight="1">
      <c r="A16" s="59">
        <v>14</v>
      </c>
      <c r="B16" s="60" t="s">
        <v>42</v>
      </c>
      <c r="C16" s="60"/>
      <c r="D16" s="64" t="s">
        <v>43</v>
      </c>
      <c r="E16" s="59" t="s">
        <v>14</v>
      </c>
      <c r="F16" s="59">
        <v>1</v>
      </c>
      <c r="G16" s="59" t="s">
        <v>15</v>
      </c>
      <c r="H16" s="65"/>
      <c r="I16" s="116"/>
      <c r="J16" s="118"/>
      <c r="K16" s="65" t="s">
        <v>44</v>
      </c>
    </row>
    <row r="17" spans="1:11" ht="62.45" customHeight="1">
      <c r="A17" s="59">
        <v>15</v>
      </c>
      <c r="B17" s="60" t="s">
        <v>45</v>
      </c>
      <c r="C17" s="60"/>
      <c r="D17" s="64" t="s">
        <v>46</v>
      </c>
      <c r="E17" s="59" t="s">
        <v>14</v>
      </c>
      <c r="F17" s="59">
        <v>1</v>
      </c>
      <c r="G17" s="59" t="s">
        <v>15</v>
      </c>
      <c r="H17" s="65"/>
      <c r="I17" s="116"/>
      <c r="J17" s="118"/>
      <c r="K17" s="120"/>
    </row>
    <row r="18" spans="1:11" ht="45" customHeight="1">
      <c r="A18" s="59">
        <v>16</v>
      </c>
      <c r="B18" s="60" t="s">
        <v>47</v>
      </c>
      <c r="C18" s="60"/>
      <c r="D18" s="64" t="s">
        <v>48</v>
      </c>
      <c r="E18" s="59" t="s">
        <v>14</v>
      </c>
      <c r="F18" s="59">
        <v>1</v>
      </c>
      <c r="G18" s="59" t="s">
        <v>15</v>
      </c>
      <c r="H18" s="65"/>
      <c r="I18" s="116"/>
      <c r="J18" s="118"/>
      <c r="K18" s="120"/>
    </row>
    <row r="19" spans="1:11" ht="99.95" customHeight="1">
      <c r="A19" s="59">
        <v>17</v>
      </c>
      <c r="B19" s="121" t="s">
        <v>49</v>
      </c>
      <c r="C19" s="119"/>
      <c r="D19" s="64" t="s">
        <v>50</v>
      </c>
      <c r="E19" s="59" t="s">
        <v>14</v>
      </c>
      <c r="F19" s="59">
        <v>1</v>
      </c>
      <c r="G19" s="59" t="s">
        <v>15</v>
      </c>
      <c r="H19" s="65"/>
      <c r="I19" s="116"/>
      <c r="J19" s="118"/>
      <c r="K19" s="120"/>
    </row>
    <row r="20" spans="1:11" ht="99.95" customHeight="1">
      <c r="A20" s="59">
        <v>18</v>
      </c>
      <c r="B20" s="121"/>
      <c r="C20" s="119"/>
      <c r="D20" s="64" t="s">
        <v>51</v>
      </c>
      <c r="E20" s="59" t="s">
        <v>14</v>
      </c>
      <c r="F20" s="59">
        <v>1</v>
      </c>
      <c r="G20" s="59" t="s">
        <v>15</v>
      </c>
      <c r="H20" s="65"/>
      <c r="I20" s="116"/>
      <c r="J20" s="118"/>
      <c r="K20" s="120"/>
    </row>
    <row r="21" spans="1:11" ht="125.1" customHeight="1">
      <c r="A21" s="59">
        <v>19</v>
      </c>
      <c r="B21" s="60" t="s">
        <v>52</v>
      </c>
      <c r="C21" s="60"/>
      <c r="D21" s="64" t="s">
        <v>53</v>
      </c>
      <c r="E21" s="59" t="s">
        <v>14</v>
      </c>
      <c r="F21" s="59">
        <v>1</v>
      </c>
      <c r="G21" s="59" t="s">
        <v>15</v>
      </c>
      <c r="H21" s="65"/>
      <c r="I21" s="116"/>
      <c r="J21" s="118"/>
      <c r="K21" s="120"/>
    </row>
    <row r="22" spans="1:11" ht="52.5" customHeight="1">
      <c r="A22" s="59">
        <v>20</v>
      </c>
      <c r="B22" s="60" t="s">
        <v>54</v>
      </c>
      <c r="C22" s="60"/>
      <c r="D22" s="64" t="s">
        <v>55</v>
      </c>
      <c r="E22" s="59" t="s">
        <v>14</v>
      </c>
      <c r="F22" s="59">
        <v>1</v>
      </c>
      <c r="G22" s="59" t="s">
        <v>15</v>
      </c>
      <c r="H22" s="65"/>
      <c r="I22" s="116"/>
      <c r="J22" s="118"/>
      <c r="K22" s="120"/>
    </row>
    <row r="23" spans="1:11" ht="61.5" customHeight="1">
      <c r="A23" s="59">
        <v>21</v>
      </c>
      <c r="B23" s="119" t="s">
        <v>56</v>
      </c>
      <c r="C23" s="119" t="s">
        <v>57</v>
      </c>
      <c r="D23" s="64" t="s">
        <v>58</v>
      </c>
      <c r="E23" s="59" t="s">
        <v>14</v>
      </c>
      <c r="F23" s="59">
        <v>1</v>
      </c>
      <c r="G23" s="59" t="s">
        <v>15</v>
      </c>
      <c r="H23" s="65"/>
      <c r="I23" s="116"/>
      <c r="J23" s="118"/>
      <c r="K23" s="120"/>
    </row>
    <row r="24" spans="1:11" ht="89.25" customHeight="1">
      <c r="A24" s="59">
        <v>22</v>
      </c>
      <c r="B24" s="119"/>
      <c r="C24" s="119"/>
      <c r="D24" s="64" t="s">
        <v>59</v>
      </c>
      <c r="E24" s="59" t="s">
        <v>14</v>
      </c>
      <c r="F24" s="59">
        <v>1</v>
      </c>
      <c r="G24" s="59" t="s">
        <v>15</v>
      </c>
      <c r="H24" s="65"/>
      <c r="I24" s="116"/>
      <c r="J24" s="118"/>
      <c r="K24" s="120"/>
    </row>
    <row r="25" spans="1:11" ht="60">
      <c r="A25" s="59">
        <v>23</v>
      </c>
      <c r="B25" s="60" t="s">
        <v>60</v>
      </c>
      <c r="C25" s="60"/>
      <c r="D25" s="64" t="s">
        <v>61</v>
      </c>
      <c r="E25" s="59" t="s">
        <v>14</v>
      </c>
      <c r="F25" s="59">
        <v>1</v>
      </c>
      <c r="G25" s="59" t="s">
        <v>15</v>
      </c>
      <c r="H25" s="65"/>
      <c r="I25" s="116"/>
      <c r="J25" s="118"/>
      <c r="K25" s="120"/>
    </row>
    <row r="26" spans="1:11" ht="45">
      <c r="A26" s="59">
        <v>24</v>
      </c>
      <c r="B26" s="119" t="s">
        <v>62</v>
      </c>
      <c r="C26" s="119"/>
      <c r="D26" s="64" t="s">
        <v>63</v>
      </c>
      <c r="E26" s="59" t="s">
        <v>14</v>
      </c>
      <c r="F26" s="59">
        <v>1</v>
      </c>
      <c r="G26" s="59" t="s">
        <v>15</v>
      </c>
      <c r="H26" s="65"/>
      <c r="I26" s="116"/>
      <c r="J26" s="118"/>
      <c r="K26" s="120"/>
    </row>
    <row r="27" spans="1:11" ht="45">
      <c r="A27" s="59">
        <v>25</v>
      </c>
      <c r="B27" s="119"/>
      <c r="C27" s="119"/>
      <c r="D27" s="64" t="s">
        <v>64</v>
      </c>
      <c r="E27" s="59" t="s">
        <v>14</v>
      </c>
      <c r="F27" s="59">
        <v>1</v>
      </c>
      <c r="G27" s="59" t="s">
        <v>15</v>
      </c>
      <c r="H27" s="65"/>
      <c r="I27" s="116"/>
      <c r="J27" s="118"/>
      <c r="K27" s="120"/>
    </row>
    <row r="28" spans="1:11" ht="143.1" customHeight="1">
      <c r="A28" s="59">
        <v>26</v>
      </c>
      <c r="B28" s="60" t="s">
        <v>65</v>
      </c>
      <c r="C28" s="60"/>
      <c r="D28" s="64" t="s">
        <v>66</v>
      </c>
      <c r="E28" s="59" t="s">
        <v>14</v>
      </c>
      <c r="F28" s="59">
        <v>1</v>
      </c>
      <c r="G28" s="59" t="s">
        <v>15</v>
      </c>
      <c r="H28" s="65"/>
      <c r="I28" s="116"/>
      <c r="J28" s="118"/>
      <c r="K28" s="120"/>
    </row>
    <row r="29" spans="1:11" ht="71.099999999999994" customHeight="1">
      <c r="A29" s="59">
        <v>27</v>
      </c>
      <c r="B29" s="60" t="s">
        <v>67</v>
      </c>
      <c r="C29" s="60"/>
      <c r="D29" s="64" t="s">
        <v>68</v>
      </c>
      <c r="E29" s="59" t="s">
        <v>14</v>
      </c>
      <c r="F29" s="59">
        <v>1</v>
      </c>
      <c r="G29" s="59" t="s">
        <v>15</v>
      </c>
      <c r="H29" s="65"/>
      <c r="I29" s="116"/>
      <c r="J29" s="118"/>
      <c r="K29" s="120"/>
    </row>
    <row r="30" spans="1:11" ht="47.45" customHeight="1">
      <c r="A30" s="59">
        <v>28</v>
      </c>
      <c r="B30" s="60" t="s">
        <v>69</v>
      </c>
      <c r="C30" s="60"/>
      <c r="D30" s="64" t="s">
        <v>70</v>
      </c>
      <c r="E30" s="59" t="s">
        <v>14</v>
      </c>
      <c r="F30" s="59">
        <v>1</v>
      </c>
      <c r="G30" s="59" t="s">
        <v>15</v>
      </c>
      <c r="H30" s="65"/>
      <c r="I30" s="116"/>
      <c r="J30" s="118"/>
      <c r="K30" s="120"/>
    </row>
    <row r="31" spans="1:11" ht="101.1" customHeight="1">
      <c r="A31" s="59">
        <v>29</v>
      </c>
      <c r="B31" s="119" t="s">
        <v>71</v>
      </c>
      <c r="C31" s="119"/>
      <c r="D31" s="64" t="s">
        <v>72</v>
      </c>
      <c r="E31" s="59" t="s">
        <v>14</v>
      </c>
      <c r="F31" s="59">
        <v>1</v>
      </c>
      <c r="G31" s="59" t="s">
        <v>15</v>
      </c>
      <c r="H31" s="65"/>
      <c r="I31" s="116"/>
      <c r="J31" s="118"/>
      <c r="K31" s="120"/>
    </row>
    <row r="32" spans="1:11" ht="101.1" customHeight="1">
      <c r="A32" s="59">
        <v>30</v>
      </c>
      <c r="B32" s="119"/>
      <c r="C32" s="119"/>
      <c r="D32" s="64" t="s">
        <v>73</v>
      </c>
      <c r="E32" s="59" t="s">
        <v>14</v>
      </c>
      <c r="F32" s="59">
        <v>1</v>
      </c>
      <c r="G32" s="59" t="s">
        <v>15</v>
      </c>
      <c r="H32" s="65"/>
      <c r="I32" s="116"/>
      <c r="J32" s="118"/>
      <c r="K32" s="120"/>
    </row>
    <row r="33" spans="1:11" ht="32.450000000000003" customHeight="1">
      <c r="A33" s="59">
        <v>31</v>
      </c>
      <c r="B33" s="60" t="s">
        <v>74</v>
      </c>
      <c r="C33" s="60"/>
      <c r="D33" s="64" t="s">
        <v>75</v>
      </c>
      <c r="E33" s="59" t="s">
        <v>14</v>
      </c>
      <c r="F33" s="59">
        <v>1</v>
      </c>
      <c r="G33" s="59" t="s">
        <v>15</v>
      </c>
      <c r="H33" s="65"/>
      <c r="I33" s="116"/>
      <c r="J33" s="118"/>
      <c r="K33" s="120"/>
    </row>
    <row r="34" spans="1:11" ht="61.5" customHeight="1">
      <c r="A34" s="59">
        <v>32</v>
      </c>
      <c r="B34" s="60" t="s">
        <v>76</v>
      </c>
      <c r="C34" s="60"/>
      <c r="D34" s="64" t="s">
        <v>77</v>
      </c>
      <c r="E34" s="59" t="s">
        <v>14</v>
      </c>
      <c r="F34" s="59">
        <v>1</v>
      </c>
      <c r="G34" s="59" t="s">
        <v>15</v>
      </c>
      <c r="H34" s="65"/>
      <c r="I34" s="116"/>
      <c r="J34" s="118"/>
      <c r="K34" s="120"/>
    </row>
    <row r="35" spans="1:11" ht="95.45" customHeight="1">
      <c r="A35" s="59">
        <v>33</v>
      </c>
      <c r="B35" s="60" t="s">
        <v>78</v>
      </c>
      <c r="C35" s="60"/>
      <c r="D35" s="64" t="s">
        <v>79</v>
      </c>
      <c r="E35" s="59" t="s">
        <v>14</v>
      </c>
      <c r="F35" s="59">
        <v>1</v>
      </c>
      <c r="G35" s="59" t="s">
        <v>15</v>
      </c>
      <c r="H35" s="65"/>
      <c r="I35" s="116"/>
      <c r="J35" s="118"/>
      <c r="K35" s="120"/>
    </row>
    <row r="36" spans="1:11" ht="96.95" customHeight="1">
      <c r="A36" s="59">
        <v>34</v>
      </c>
      <c r="B36" s="60" t="s">
        <v>80</v>
      </c>
      <c r="C36" s="60" t="s">
        <v>81</v>
      </c>
      <c r="D36" s="64" t="s">
        <v>82</v>
      </c>
      <c r="E36" s="59" t="s">
        <v>14</v>
      </c>
      <c r="F36" s="59">
        <v>1</v>
      </c>
      <c r="G36" s="59" t="s">
        <v>15</v>
      </c>
      <c r="H36" s="65"/>
      <c r="I36" s="116"/>
      <c r="J36" s="118"/>
      <c r="K36" s="120"/>
    </row>
    <row r="37" spans="1:11" ht="54.95" customHeight="1">
      <c r="A37" s="59">
        <v>35</v>
      </c>
      <c r="B37" s="119" t="s">
        <v>83</v>
      </c>
      <c r="C37" s="119"/>
      <c r="D37" s="64" t="s">
        <v>84</v>
      </c>
      <c r="E37" s="59" t="s">
        <v>14</v>
      </c>
      <c r="F37" s="59">
        <v>1</v>
      </c>
      <c r="G37" s="59" t="s">
        <v>15</v>
      </c>
      <c r="H37" s="65"/>
      <c r="I37" s="116"/>
      <c r="J37" s="118"/>
      <c r="K37" s="120"/>
    </row>
    <row r="38" spans="1:11" ht="54.95" customHeight="1">
      <c r="A38" s="59">
        <v>36</v>
      </c>
      <c r="B38" s="119"/>
      <c r="C38" s="119"/>
      <c r="D38" s="64" t="s">
        <v>85</v>
      </c>
      <c r="E38" s="59" t="s">
        <v>14</v>
      </c>
      <c r="F38" s="59">
        <v>1</v>
      </c>
      <c r="G38" s="59" t="s">
        <v>15</v>
      </c>
      <c r="H38" s="65"/>
      <c r="I38" s="116"/>
      <c r="J38" s="118"/>
      <c r="K38" s="120"/>
    </row>
    <row r="39" spans="1:11" ht="45" customHeight="1">
      <c r="A39" s="59">
        <v>37</v>
      </c>
      <c r="B39" s="119" t="s">
        <v>86</v>
      </c>
      <c r="C39" s="119"/>
      <c r="D39" s="64" t="s">
        <v>87</v>
      </c>
      <c r="E39" s="59" t="s">
        <v>14</v>
      </c>
      <c r="F39" s="59">
        <v>1</v>
      </c>
      <c r="G39" s="59" t="s">
        <v>15</v>
      </c>
      <c r="H39" s="65"/>
      <c r="I39" s="116"/>
      <c r="J39" s="118"/>
      <c r="K39" s="120"/>
    </row>
    <row r="40" spans="1:11" ht="45" customHeight="1">
      <c r="A40" s="59">
        <v>38</v>
      </c>
      <c r="B40" s="119"/>
      <c r="C40" s="119"/>
      <c r="D40" s="64" t="s">
        <v>88</v>
      </c>
      <c r="E40" s="59" t="s">
        <v>14</v>
      </c>
      <c r="F40" s="59">
        <v>1</v>
      </c>
      <c r="G40" s="59" t="s">
        <v>15</v>
      </c>
      <c r="H40" s="65"/>
      <c r="I40" s="116"/>
      <c r="J40" s="118"/>
      <c r="K40" s="120"/>
    </row>
    <row r="41" spans="1:11" ht="34.5" customHeight="1">
      <c r="A41" s="59">
        <v>39</v>
      </c>
      <c r="B41" s="60" t="s">
        <v>89</v>
      </c>
      <c r="C41" s="60"/>
      <c r="D41" s="64" t="s">
        <v>90</v>
      </c>
      <c r="E41" s="59" t="s">
        <v>14</v>
      </c>
      <c r="F41" s="59">
        <v>1</v>
      </c>
      <c r="G41" s="59" t="s">
        <v>15</v>
      </c>
      <c r="H41" s="65"/>
      <c r="I41" s="116"/>
      <c r="J41" s="118"/>
      <c r="K41" s="120"/>
    </row>
    <row r="42" spans="1:11" ht="80.45" customHeight="1">
      <c r="A42" s="59">
        <v>40</v>
      </c>
      <c r="B42" s="60" t="s">
        <v>91</v>
      </c>
      <c r="C42" s="60" t="s">
        <v>92</v>
      </c>
      <c r="D42" s="64" t="s">
        <v>93</v>
      </c>
      <c r="E42" s="59" t="s">
        <v>14</v>
      </c>
      <c r="F42" s="59">
        <v>1</v>
      </c>
      <c r="G42" s="59" t="s">
        <v>15</v>
      </c>
      <c r="H42" s="59"/>
      <c r="I42" s="116"/>
      <c r="J42" s="118"/>
      <c r="K42" s="120"/>
    </row>
    <row r="43" spans="1:11" ht="81" customHeight="1">
      <c r="A43" s="59">
        <v>41</v>
      </c>
      <c r="B43" s="60" t="s">
        <v>94</v>
      </c>
      <c r="C43" s="60"/>
      <c r="D43" s="64" t="s">
        <v>95</v>
      </c>
      <c r="E43" s="59" t="s">
        <v>14</v>
      </c>
      <c r="F43" s="59">
        <v>1</v>
      </c>
      <c r="G43" s="59" t="s">
        <v>15</v>
      </c>
      <c r="H43" s="65"/>
      <c r="I43" s="116"/>
      <c r="J43" s="118"/>
      <c r="K43" s="120"/>
    </row>
    <row r="44" spans="1:11" ht="45">
      <c r="A44" s="59">
        <v>42</v>
      </c>
      <c r="B44" s="119" t="s">
        <v>96</v>
      </c>
      <c r="C44" s="119"/>
      <c r="D44" s="64" t="s">
        <v>97</v>
      </c>
      <c r="E44" s="59" t="s">
        <v>14</v>
      </c>
      <c r="F44" s="59">
        <v>1</v>
      </c>
      <c r="G44" s="59" t="s">
        <v>15</v>
      </c>
      <c r="H44" s="65"/>
      <c r="I44" s="116"/>
      <c r="J44" s="118"/>
      <c r="K44" s="120"/>
    </row>
    <row r="45" spans="1:11" ht="45">
      <c r="A45" s="59">
        <v>43</v>
      </c>
      <c r="B45" s="119"/>
      <c r="C45" s="119"/>
      <c r="D45" s="64" t="s">
        <v>98</v>
      </c>
      <c r="E45" s="59" t="s">
        <v>14</v>
      </c>
      <c r="F45" s="59">
        <v>1</v>
      </c>
      <c r="G45" s="59" t="s">
        <v>15</v>
      </c>
      <c r="H45" s="65"/>
      <c r="I45" s="116"/>
      <c r="J45" s="118"/>
      <c r="K45" s="120"/>
    </row>
    <row r="46" spans="1:11" ht="45">
      <c r="A46" s="59">
        <v>44</v>
      </c>
      <c r="B46" s="119"/>
      <c r="C46" s="119"/>
      <c r="D46" s="64" t="s">
        <v>99</v>
      </c>
      <c r="E46" s="59" t="s">
        <v>14</v>
      </c>
      <c r="F46" s="59">
        <v>1</v>
      </c>
      <c r="G46" s="59" t="s">
        <v>15</v>
      </c>
      <c r="H46" s="65"/>
      <c r="I46" s="116"/>
      <c r="J46" s="118"/>
      <c r="K46" s="120"/>
    </row>
    <row r="47" spans="1:11" ht="45">
      <c r="A47" s="59">
        <v>45</v>
      </c>
      <c r="B47" s="119"/>
      <c r="C47" s="119"/>
      <c r="D47" s="64" t="s">
        <v>100</v>
      </c>
      <c r="E47" s="59" t="s">
        <v>14</v>
      </c>
      <c r="F47" s="59">
        <v>1</v>
      </c>
      <c r="G47" s="59" t="s">
        <v>15</v>
      </c>
      <c r="H47" s="65"/>
      <c r="I47" s="116"/>
      <c r="J47" s="118"/>
      <c r="K47" s="120"/>
    </row>
    <row r="48" spans="1:11" ht="45">
      <c r="A48" s="59">
        <v>46</v>
      </c>
      <c r="B48" s="119"/>
      <c r="C48" s="119"/>
      <c r="D48" s="64" t="s">
        <v>101</v>
      </c>
      <c r="E48" s="59" t="s">
        <v>14</v>
      </c>
      <c r="F48" s="59">
        <v>1</v>
      </c>
      <c r="G48" s="59" t="s">
        <v>15</v>
      </c>
      <c r="H48" s="65"/>
      <c r="I48" s="116"/>
      <c r="J48" s="118"/>
      <c r="K48" s="120"/>
    </row>
    <row r="49" spans="1:11" ht="69.599999999999994" customHeight="1">
      <c r="A49" s="59">
        <v>47</v>
      </c>
      <c r="B49" s="60" t="s">
        <v>102</v>
      </c>
      <c r="C49" s="60"/>
      <c r="D49" s="64" t="s">
        <v>103</v>
      </c>
      <c r="E49" s="59" t="s">
        <v>14</v>
      </c>
      <c r="F49" s="59">
        <v>1</v>
      </c>
      <c r="G49" s="59" t="s">
        <v>15</v>
      </c>
      <c r="H49" s="65"/>
      <c r="I49" s="116"/>
      <c r="J49" s="118"/>
      <c r="K49" s="120"/>
    </row>
    <row r="50" spans="1:11" ht="45.6" customHeight="1">
      <c r="A50" s="59">
        <v>48</v>
      </c>
      <c r="B50" s="119" t="s">
        <v>104</v>
      </c>
      <c r="C50" s="119"/>
      <c r="D50" s="64" t="s">
        <v>105</v>
      </c>
      <c r="E50" s="59" t="s">
        <v>14</v>
      </c>
      <c r="F50" s="59">
        <v>1</v>
      </c>
      <c r="G50" s="59" t="s">
        <v>15</v>
      </c>
      <c r="H50" s="65"/>
      <c r="I50" s="116"/>
      <c r="J50" s="118"/>
      <c r="K50" s="120"/>
    </row>
    <row r="51" spans="1:11" ht="45.6" customHeight="1">
      <c r="A51" s="59">
        <v>49</v>
      </c>
      <c r="B51" s="119"/>
      <c r="C51" s="119"/>
      <c r="D51" s="64" t="s">
        <v>106</v>
      </c>
      <c r="E51" s="59" t="s">
        <v>14</v>
      </c>
      <c r="F51" s="59">
        <v>1</v>
      </c>
      <c r="G51" s="59" t="s">
        <v>15</v>
      </c>
      <c r="H51" s="65"/>
      <c r="I51" s="116"/>
      <c r="J51" s="118"/>
      <c r="K51" s="120"/>
    </row>
    <row r="52" spans="1:11" ht="51.6" customHeight="1">
      <c r="A52" s="59">
        <v>50</v>
      </c>
      <c r="B52" s="60" t="s">
        <v>107</v>
      </c>
      <c r="C52" s="60"/>
      <c r="D52" s="64" t="s">
        <v>108</v>
      </c>
      <c r="E52" s="59" t="s">
        <v>14</v>
      </c>
      <c r="F52" s="59">
        <v>1</v>
      </c>
      <c r="G52" s="59" t="s">
        <v>15</v>
      </c>
      <c r="H52" s="65"/>
      <c r="I52" s="116"/>
      <c r="J52" s="118"/>
      <c r="K52" s="120"/>
    </row>
    <row r="53" spans="1:11" ht="53.1" customHeight="1">
      <c r="A53" s="59">
        <v>51</v>
      </c>
      <c r="B53" s="60" t="s">
        <v>107</v>
      </c>
      <c r="C53" s="60"/>
      <c r="D53" s="64" t="s">
        <v>109</v>
      </c>
      <c r="E53" s="59" t="s">
        <v>14</v>
      </c>
      <c r="F53" s="59">
        <v>1</v>
      </c>
      <c r="G53" s="59" t="s">
        <v>15</v>
      </c>
      <c r="H53" s="65"/>
      <c r="I53" s="116"/>
      <c r="J53" s="118"/>
      <c r="K53" s="120"/>
    </row>
    <row r="54" spans="1:11" ht="54.6" customHeight="1">
      <c r="A54" s="59">
        <v>52</v>
      </c>
      <c r="B54" s="60" t="s">
        <v>110</v>
      </c>
      <c r="C54" s="60"/>
      <c r="D54" s="64" t="s">
        <v>111</v>
      </c>
      <c r="E54" s="59" t="s">
        <v>14</v>
      </c>
      <c r="F54" s="59">
        <v>1</v>
      </c>
      <c r="G54" s="59" t="s">
        <v>15</v>
      </c>
      <c r="H54" s="65"/>
      <c r="I54" s="116"/>
      <c r="J54" s="118"/>
      <c r="K54" s="120"/>
    </row>
    <row r="55" spans="1:11" ht="134.44999999999999" customHeight="1">
      <c r="A55" s="59">
        <v>53</v>
      </c>
      <c r="B55" s="60" t="s">
        <v>112</v>
      </c>
      <c r="C55" s="60"/>
      <c r="D55" s="67" t="s">
        <v>113</v>
      </c>
      <c r="E55" s="59" t="s">
        <v>14</v>
      </c>
      <c r="F55" s="59">
        <v>1</v>
      </c>
      <c r="G55" s="59" t="s">
        <v>15</v>
      </c>
      <c r="H55" s="65"/>
      <c r="I55" s="116"/>
      <c r="J55" s="118"/>
      <c r="K55" s="120"/>
    </row>
    <row r="56" spans="1:11" ht="107.25" customHeight="1">
      <c r="A56" s="59">
        <v>54</v>
      </c>
      <c r="B56" s="60" t="s">
        <v>114</v>
      </c>
      <c r="C56" s="60"/>
      <c r="D56" s="62" t="s">
        <v>115</v>
      </c>
      <c r="E56" s="59" t="s">
        <v>14</v>
      </c>
      <c r="F56" s="59">
        <v>1</v>
      </c>
      <c r="G56" s="59" t="s">
        <v>15</v>
      </c>
      <c r="H56" s="65"/>
      <c r="I56" s="116"/>
      <c r="J56" s="118"/>
      <c r="K56" s="120"/>
    </row>
    <row r="57" spans="1:11" ht="60">
      <c r="A57" s="68">
        <v>55</v>
      </c>
      <c r="B57" s="60" t="s">
        <v>116</v>
      </c>
      <c r="C57" s="60" t="s">
        <v>117</v>
      </c>
      <c r="D57" s="64" t="s">
        <v>118</v>
      </c>
      <c r="E57" s="59" t="s">
        <v>14</v>
      </c>
      <c r="F57" s="69">
        <v>1</v>
      </c>
      <c r="G57" s="59" t="s">
        <v>15</v>
      </c>
      <c r="H57" s="65"/>
      <c r="I57" s="116"/>
      <c r="J57" s="118"/>
      <c r="K57" s="120"/>
    </row>
  </sheetData>
  <mergeCells count="25">
    <mergeCell ref="K17:K57"/>
    <mergeCell ref="B19:B20"/>
    <mergeCell ref="K3:K15"/>
    <mergeCell ref="B6:B7"/>
    <mergeCell ref="C6:C7"/>
    <mergeCell ref="B14:B15"/>
    <mergeCell ref="C14:C15"/>
    <mergeCell ref="B31:B32"/>
    <mergeCell ref="C31:C32"/>
    <mergeCell ref="A1:J1"/>
    <mergeCell ref="I3:I57"/>
    <mergeCell ref="J3:J57"/>
    <mergeCell ref="C19:C20"/>
    <mergeCell ref="B23:B24"/>
    <mergeCell ref="C23:C24"/>
    <mergeCell ref="B26:B27"/>
    <mergeCell ref="C26:C27"/>
    <mergeCell ref="B50:B51"/>
    <mergeCell ref="C50:C51"/>
    <mergeCell ref="B37:B38"/>
    <mergeCell ref="C37:C38"/>
    <mergeCell ref="B39:B40"/>
    <mergeCell ref="C39:C40"/>
    <mergeCell ref="B44:B48"/>
    <mergeCell ref="C44:C4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F8C671-5752-491A-B976-47DF58B9729D}">
  <sheetPr codeName="Hoja11"/>
  <dimension ref="A1:R199"/>
  <sheetViews>
    <sheetView showGridLines="0" tabSelected="1" zoomScale="61" zoomScaleNormal="82" workbookViewId="0">
      <selection activeCell="B4" sqref="B4:M4"/>
    </sheetView>
  </sheetViews>
  <sheetFormatPr baseColWidth="10" defaultColWidth="11.42578125" defaultRowHeight="14.25"/>
  <cols>
    <col min="1" max="1" width="5.5703125" style="1" customWidth="1"/>
    <col min="2" max="2" width="54" style="1" customWidth="1"/>
    <col min="3" max="3" width="50.42578125" style="1" customWidth="1"/>
    <col min="4" max="4" width="50.140625" style="16" customWidth="1"/>
    <col min="5" max="5" width="21.85546875" style="16" bestFit="1" customWidth="1"/>
    <col min="6" max="6" width="22" style="1" customWidth="1"/>
    <col min="7" max="7" width="20.42578125" style="1" customWidth="1"/>
    <col min="8" max="8" width="17.85546875" style="1" customWidth="1"/>
    <col min="9" max="9" width="13.140625" style="1" customWidth="1"/>
    <col min="10" max="10" width="21.42578125" style="1" bestFit="1" customWidth="1"/>
    <col min="11" max="11" width="15.85546875" style="1" customWidth="1"/>
    <col min="12" max="12" width="15" style="1" customWidth="1"/>
    <col min="13" max="13" width="12.85546875" style="1" customWidth="1"/>
    <col min="14" max="14" width="14.140625" style="20" customWidth="1"/>
    <col min="15" max="15" width="14.140625" style="18" customWidth="1"/>
    <col min="16" max="16" width="20.42578125" style="18" customWidth="1"/>
    <col min="17" max="17" width="23.140625" style="1" customWidth="1"/>
    <col min="18" max="18" width="14.140625" style="1" hidden="1" customWidth="1"/>
    <col min="19" max="16384" width="11.42578125" style="1"/>
  </cols>
  <sheetData>
    <row r="1" spans="1:13" ht="15" thickBot="1"/>
    <row r="2" spans="1:13" ht="30" customHeight="1" thickBot="1">
      <c r="A2" s="101"/>
      <c r="B2" s="133" t="s">
        <v>119</v>
      </c>
      <c r="C2" s="134"/>
      <c r="D2" s="134"/>
      <c r="E2" s="134"/>
      <c r="F2" s="134"/>
      <c r="G2" s="134"/>
      <c r="H2" s="134"/>
      <c r="I2" s="134"/>
      <c r="J2" s="134"/>
      <c r="K2" s="134"/>
      <c r="L2" s="134"/>
      <c r="M2" s="135"/>
    </row>
    <row r="3" spans="1:13" ht="15">
      <c r="B3" s="136" t="s">
        <v>120</v>
      </c>
      <c r="C3" s="137"/>
      <c r="D3" s="137"/>
      <c r="E3" s="137"/>
      <c r="F3" s="137"/>
      <c r="G3" s="137"/>
      <c r="H3" s="137"/>
      <c r="I3" s="137"/>
      <c r="J3" s="137"/>
      <c r="K3" s="137"/>
      <c r="L3" s="137"/>
      <c r="M3" s="138"/>
    </row>
    <row r="4" spans="1:13" ht="15">
      <c r="A4" s="109"/>
      <c r="B4" s="139" t="s">
        <v>121</v>
      </c>
      <c r="C4" s="140"/>
      <c r="D4" s="140"/>
      <c r="E4" s="140"/>
      <c r="F4" s="140"/>
      <c r="G4" s="140"/>
      <c r="H4" s="140"/>
      <c r="I4" s="140"/>
      <c r="J4" s="140"/>
      <c r="K4" s="140"/>
      <c r="L4" s="140"/>
      <c r="M4" s="141"/>
    </row>
    <row r="5" spans="1:13" ht="35.25" customHeight="1">
      <c r="A5" s="108"/>
      <c r="B5" s="139" t="s">
        <v>122</v>
      </c>
      <c r="C5" s="140"/>
      <c r="D5" s="140"/>
      <c r="E5" s="140"/>
      <c r="F5" s="140"/>
      <c r="G5" s="140"/>
      <c r="H5" s="140"/>
      <c r="I5" s="140"/>
      <c r="J5" s="140"/>
      <c r="K5" s="140"/>
      <c r="L5" s="140"/>
      <c r="M5" s="141"/>
    </row>
    <row r="6" spans="1:13" ht="15">
      <c r="B6" s="139" t="s">
        <v>123</v>
      </c>
      <c r="C6" s="140"/>
      <c r="D6" s="140"/>
      <c r="E6" s="140"/>
      <c r="F6" s="140"/>
      <c r="G6" s="140"/>
      <c r="H6" s="140"/>
      <c r="I6" s="140"/>
      <c r="J6" s="140"/>
      <c r="K6" s="140"/>
      <c r="L6" s="140"/>
      <c r="M6" s="141"/>
    </row>
    <row r="7" spans="1:13" ht="15" thickBot="1">
      <c r="B7" s="110" t="s">
        <v>124</v>
      </c>
      <c r="C7" s="111"/>
      <c r="D7" s="112"/>
      <c r="E7" s="112"/>
      <c r="F7" s="111"/>
      <c r="G7" s="111"/>
      <c r="H7" s="111"/>
      <c r="I7" s="111"/>
      <c r="J7" s="111"/>
      <c r="K7" s="111"/>
      <c r="L7" s="111"/>
      <c r="M7" s="113"/>
    </row>
    <row r="9" spans="1:13" ht="29.25" customHeight="1">
      <c r="B9" s="142" t="s">
        <v>125</v>
      </c>
      <c r="C9" s="143"/>
      <c r="D9" s="143"/>
      <c r="E9" s="143"/>
      <c r="F9" s="143"/>
      <c r="G9" s="143"/>
      <c r="H9" s="143"/>
      <c r="I9" s="143"/>
      <c r="J9" s="143"/>
      <c r="K9" s="143"/>
      <c r="L9" s="143"/>
      <c r="M9" s="144"/>
    </row>
    <row r="10" spans="1:13" ht="68.25" customHeight="1">
      <c r="B10" s="53" t="s">
        <v>126</v>
      </c>
      <c r="C10" s="54" t="s">
        <v>308</v>
      </c>
      <c r="D10" s="53" t="s">
        <v>128</v>
      </c>
      <c r="F10" s="123" t="s">
        <v>129</v>
      </c>
      <c r="G10" s="123"/>
      <c r="H10" s="3" t="s">
        <v>130</v>
      </c>
      <c r="I10" s="34"/>
      <c r="J10" s="55" t="s">
        <v>131</v>
      </c>
      <c r="K10" s="55" t="s">
        <v>132</v>
      </c>
      <c r="L10" s="55" t="s">
        <v>133</v>
      </c>
      <c r="M10" s="55" t="s">
        <v>134</v>
      </c>
    </row>
    <row r="11" spans="1:13" ht="15">
      <c r="B11" s="15" t="s">
        <v>135</v>
      </c>
      <c r="C11" s="11">
        <v>94</v>
      </c>
      <c r="D11" s="26">
        <f>+C11/G11</f>
        <v>8.24561403508772E-2</v>
      </c>
      <c r="F11" s="15" t="s">
        <v>135</v>
      </c>
      <c r="G11" s="9">
        <v>1140</v>
      </c>
      <c r="H11" s="2"/>
      <c r="J11" s="48" t="s">
        <v>136</v>
      </c>
      <c r="K11" s="49">
        <v>1</v>
      </c>
      <c r="L11" s="49">
        <v>2</v>
      </c>
      <c r="M11" s="48">
        <v>1</v>
      </c>
    </row>
    <row r="12" spans="1:13" ht="15">
      <c r="B12" s="15" t="s">
        <v>137</v>
      </c>
      <c r="C12" s="4">
        <v>17222</v>
      </c>
      <c r="D12" s="26">
        <f>+C12/G12</f>
        <v>5.1753774401384747E-2</v>
      </c>
      <c r="F12" s="15" t="s">
        <v>137</v>
      </c>
      <c r="G12" s="8">
        <v>332768</v>
      </c>
      <c r="H12" s="15" t="s">
        <v>138</v>
      </c>
      <c r="J12" s="48" t="s">
        <v>139</v>
      </c>
      <c r="K12" s="49">
        <v>2</v>
      </c>
      <c r="L12" s="49">
        <v>8</v>
      </c>
      <c r="M12" s="48">
        <v>3</v>
      </c>
    </row>
    <row r="13" spans="1:13" ht="15">
      <c r="B13" s="13" t="s">
        <v>140</v>
      </c>
      <c r="C13" s="23">
        <v>11565</v>
      </c>
      <c r="D13" s="26">
        <f>+C13/G13</f>
        <v>5.4657075881885897E-2</v>
      </c>
      <c r="F13" s="13" t="s">
        <v>140</v>
      </c>
      <c r="G13" s="8">
        <v>211592</v>
      </c>
      <c r="H13" s="26">
        <f>+G13/G12</f>
        <v>0.63585440907779589</v>
      </c>
      <c r="J13" s="48" t="s">
        <v>141</v>
      </c>
      <c r="K13" s="49">
        <v>4</v>
      </c>
      <c r="L13" s="49">
        <v>8</v>
      </c>
      <c r="M13" s="48">
        <v>5</v>
      </c>
    </row>
    <row r="14" spans="1:13" ht="16.5" customHeight="1">
      <c r="B14" s="13" t="s">
        <v>142</v>
      </c>
      <c r="C14" s="23">
        <v>5369</v>
      </c>
      <c r="D14" s="26">
        <f t="shared" ref="D14:D23" si="0">+C14/G14</f>
        <v>4.6708076695549293E-2</v>
      </c>
      <c r="F14" s="13" t="s">
        <v>142</v>
      </c>
      <c r="G14" s="8">
        <v>114948</v>
      </c>
      <c r="H14" s="26">
        <f>+G14/G12</f>
        <v>0.34542984902394464</v>
      </c>
      <c r="J14" s="48" t="s">
        <v>143</v>
      </c>
      <c r="K14" s="49">
        <v>4</v>
      </c>
      <c r="L14" s="49">
        <v>8</v>
      </c>
      <c r="M14" s="48">
        <v>7</v>
      </c>
    </row>
    <row r="15" spans="1:13" ht="42.75" customHeight="1">
      <c r="B15" s="13" t="s">
        <v>144</v>
      </c>
      <c r="C15" s="23">
        <v>288</v>
      </c>
      <c r="D15" s="26">
        <f t="shared" si="0"/>
        <v>4.6242774566473986E-2</v>
      </c>
      <c r="F15" s="28" t="s">
        <v>144</v>
      </c>
      <c r="G15" s="8">
        <v>6228</v>
      </c>
      <c r="H15" s="26">
        <f>+G15/G12</f>
        <v>1.8715741898259447E-2</v>
      </c>
    </row>
    <row r="16" spans="1:13" ht="15">
      <c r="B16" s="35" t="s">
        <v>145</v>
      </c>
      <c r="C16" s="36">
        <v>5657</v>
      </c>
      <c r="D16" s="38">
        <f t="shared" si="0"/>
        <v>4.6684161880240313E-2</v>
      </c>
      <c r="F16" s="39" t="s">
        <v>146</v>
      </c>
      <c r="G16" s="40">
        <v>121176</v>
      </c>
      <c r="H16" s="38">
        <f>+G16/G12</f>
        <v>0.36414559092220405</v>
      </c>
    </row>
    <row r="17" spans="2:16" ht="48" customHeight="1">
      <c r="B17" s="124" t="s">
        <v>147</v>
      </c>
      <c r="C17" s="72" t="s">
        <v>309</v>
      </c>
      <c r="D17" s="38"/>
      <c r="F17" s="126" t="s">
        <v>147</v>
      </c>
      <c r="G17" s="128">
        <v>96</v>
      </c>
      <c r="H17" s="130"/>
    </row>
    <row r="18" spans="2:16" ht="15">
      <c r="B18" s="125"/>
      <c r="C18" s="11">
        <v>7</v>
      </c>
      <c r="D18" s="26">
        <f t="shared" si="0"/>
        <v>7.2916666666666671E-2</v>
      </c>
      <c r="F18" s="127" t="s">
        <v>147</v>
      </c>
      <c r="G18" s="129">
        <v>96</v>
      </c>
      <c r="H18" s="130"/>
      <c r="I18" s="7"/>
      <c r="J18" s="7"/>
    </row>
    <row r="19" spans="2:16" ht="15">
      <c r="B19" s="50" t="s">
        <v>149</v>
      </c>
      <c r="C19" s="4">
        <v>444</v>
      </c>
      <c r="D19" s="26">
        <f t="shared" si="0"/>
        <v>4.8297617752637877E-2</v>
      </c>
      <c r="F19" s="15" t="s">
        <v>149</v>
      </c>
      <c r="G19" s="4">
        <v>9193</v>
      </c>
      <c r="H19" s="3" t="s">
        <v>138</v>
      </c>
      <c r="M19" s="1" t="s">
        <v>150</v>
      </c>
    </row>
    <row r="20" spans="2:16" ht="15">
      <c r="B20" s="13" t="s">
        <v>151</v>
      </c>
      <c r="C20" s="4">
        <v>7</v>
      </c>
      <c r="D20" s="26">
        <f t="shared" si="0"/>
        <v>1.4583333333333334E-2</v>
      </c>
      <c r="F20" s="13" t="s">
        <v>151</v>
      </c>
      <c r="G20" s="8">
        <v>480</v>
      </c>
      <c r="H20" s="26">
        <f>+G20/G19</f>
        <v>5.2213640813662567E-2</v>
      </c>
      <c r="N20" s="1"/>
      <c r="O20" s="1"/>
      <c r="P20" s="1"/>
    </row>
    <row r="21" spans="2:16" ht="15" customHeight="1">
      <c r="B21" s="13" t="s">
        <v>152</v>
      </c>
      <c r="C21" s="4">
        <v>100</v>
      </c>
      <c r="D21" s="26">
        <f t="shared" si="0"/>
        <v>5.3504547886570358E-2</v>
      </c>
      <c r="F21" s="13" t="s">
        <v>152</v>
      </c>
      <c r="G21" s="8">
        <v>1869</v>
      </c>
      <c r="H21" s="26">
        <f>+G21/G19</f>
        <v>0.20330686391819863</v>
      </c>
      <c r="N21" s="1"/>
      <c r="O21" s="1"/>
      <c r="P21" s="1"/>
    </row>
    <row r="22" spans="2:16" ht="15">
      <c r="B22" s="13" t="s">
        <v>153</v>
      </c>
      <c r="C22" s="4">
        <v>315</v>
      </c>
      <c r="D22" s="26">
        <f t="shared" si="0"/>
        <v>6.4868204283360792E-2</v>
      </c>
      <c r="F22" s="13" t="s">
        <v>153</v>
      </c>
      <c r="G22" s="8">
        <v>4856</v>
      </c>
      <c r="H22" s="26">
        <f>+G22/G19</f>
        <v>0.52822799956488631</v>
      </c>
      <c r="N22" s="1"/>
      <c r="O22" s="1"/>
      <c r="P22" s="1"/>
    </row>
    <row r="23" spans="2:16" ht="15">
      <c r="B23" s="13" t="s">
        <v>154</v>
      </c>
      <c r="C23" s="4">
        <v>22</v>
      </c>
      <c r="D23" s="26">
        <f t="shared" si="0"/>
        <v>1.1066398390342052E-2</v>
      </c>
      <c r="F23" s="13" t="s">
        <v>154</v>
      </c>
      <c r="G23" s="8">
        <v>1988</v>
      </c>
      <c r="H23" s="26">
        <f>+G23/G19</f>
        <v>0.21625149570325247</v>
      </c>
      <c r="N23" s="1"/>
      <c r="O23" s="1"/>
      <c r="P23" s="1"/>
    </row>
    <row r="24" spans="2:16" ht="15">
      <c r="B24" s="15" t="s">
        <v>155</v>
      </c>
      <c r="C24" s="4">
        <v>2122</v>
      </c>
      <c r="D24" s="26">
        <f>+C24/G24</f>
        <v>5.2436493031531084E-2</v>
      </c>
      <c r="F24" s="15" t="s">
        <v>155</v>
      </c>
      <c r="G24" s="4">
        <v>40468</v>
      </c>
      <c r="H24" s="3" t="s">
        <v>138</v>
      </c>
    </row>
    <row r="25" spans="2:16" ht="15">
      <c r="B25" s="3" t="s">
        <v>151</v>
      </c>
      <c r="C25" s="4">
        <v>5</v>
      </c>
      <c r="D25" s="26">
        <f t="shared" ref="D25:D41" si="1">+C25/G25</f>
        <v>1.9011406844106463E-2</v>
      </c>
      <c r="F25" s="3" t="s">
        <v>151</v>
      </c>
      <c r="G25" s="4">
        <v>263</v>
      </c>
      <c r="H25" s="26">
        <f>+G25/G24</f>
        <v>6.4989621429277456E-3</v>
      </c>
    </row>
    <row r="26" spans="2:16" ht="15">
      <c r="B26" s="13" t="s">
        <v>156</v>
      </c>
      <c r="C26" s="8">
        <v>3</v>
      </c>
      <c r="D26" s="26">
        <f t="shared" si="1"/>
        <v>1.4423076923076924E-2</v>
      </c>
      <c r="F26" s="13" t="s">
        <v>156</v>
      </c>
      <c r="G26" s="8">
        <v>208</v>
      </c>
      <c r="H26" s="26"/>
    </row>
    <row r="27" spans="2:16" ht="15">
      <c r="B27" s="13" t="s">
        <v>142</v>
      </c>
      <c r="C27" s="8">
        <v>1</v>
      </c>
      <c r="D27" s="26">
        <f>+C27/G27</f>
        <v>3.2258064516129031E-2</v>
      </c>
      <c r="F27" s="13" t="s">
        <v>142</v>
      </c>
      <c r="G27" s="8">
        <v>31</v>
      </c>
      <c r="H27" s="26"/>
    </row>
    <row r="28" spans="2:16" ht="15">
      <c r="B28" s="13" t="s">
        <v>157</v>
      </c>
      <c r="C28" s="8">
        <v>1</v>
      </c>
      <c r="D28" s="26"/>
      <c r="F28" s="13" t="s">
        <v>157</v>
      </c>
      <c r="G28" s="8">
        <v>24</v>
      </c>
      <c r="H28" s="26"/>
    </row>
    <row r="29" spans="2:16" ht="30">
      <c r="B29" s="35" t="s">
        <v>158</v>
      </c>
      <c r="C29" s="37">
        <v>2</v>
      </c>
      <c r="D29" s="38">
        <f t="shared" si="1"/>
        <v>3.6363636363636362E-2</v>
      </c>
      <c r="F29" s="27" t="s">
        <v>158</v>
      </c>
      <c r="G29" s="37">
        <v>55</v>
      </c>
      <c r="H29" s="38"/>
    </row>
    <row r="30" spans="2:16" ht="15">
      <c r="B30" s="3" t="s">
        <v>152</v>
      </c>
      <c r="C30" s="4">
        <v>64</v>
      </c>
      <c r="D30" s="26">
        <f t="shared" si="1"/>
        <v>4.40467997247075E-2</v>
      </c>
      <c r="F30" s="3" t="s">
        <v>152</v>
      </c>
      <c r="G30" s="4">
        <v>1453</v>
      </c>
      <c r="H30" s="26">
        <f>+G30/G24</f>
        <v>3.5904912523475337E-2</v>
      </c>
    </row>
    <row r="31" spans="2:16" ht="15">
      <c r="B31" s="13" t="s">
        <v>156</v>
      </c>
      <c r="C31" s="8">
        <v>46</v>
      </c>
      <c r="D31" s="26"/>
      <c r="F31" s="13" t="s">
        <v>156</v>
      </c>
      <c r="G31" s="8">
        <v>1169</v>
      </c>
      <c r="H31" s="26"/>
    </row>
    <row r="32" spans="2:16" ht="15">
      <c r="B32" s="13" t="s">
        <v>142</v>
      </c>
      <c r="C32" s="8">
        <v>18</v>
      </c>
      <c r="D32" s="26"/>
      <c r="F32" s="13" t="s">
        <v>142</v>
      </c>
      <c r="G32" s="8">
        <v>272</v>
      </c>
      <c r="H32" s="26"/>
    </row>
    <row r="33" spans="1:18" ht="15">
      <c r="B33" s="13" t="s">
        <v>157</v>
      </c>
      <c r="C33" s="4">
        <v>0</v>
      </c>
      <c r="D33" s="26"/>
      <c r="F33" s="13" t="s">
        <v>157</v>
      </c>
      <c r="G33" s="8">
        <v>12</v>
      </c>
      <c r="H33" s="26"/>
    </row>
    <row r="34" spans="1:18" ht="30">
      <c r="B34" s="35" t="s">
        <v>145</v>
      </c>
      <c r="C34" s="37">
        <v>18</v>
      </c>
      <c r="D34" s="38"/>
      <c r="F34" s="35" t="s">
        <v>145</v>
      </c>
      <c r="G34" s="37">
        <v>284</v>
      </c>
      <c r="H34" s="38"/>
    </row>
    <row r="35" spans="1:18" ht="15">
      <c r="B35" s="3" t="s">
        <v>153</v>
      </c>
      <c r="C35" s="4">
        <v>503</v>
      </c>
      <c r="D35" s="26">
        <f t="shared" si="1"/>
        <v>5.6094568975131036E-2</v>
      </c>
      <c r="F35" s="3" t="s">
        <v>153</v>
      </c>
      <c r="G35" s="4">
        <v>8967</v>
      </c>
      <c r="H35" s="26">
        <f>+G35/G24</f>
        <v>0.22158248492636157</v>
      </c>
    </row>
    <row r="36" spans="1:18" ht="15">
      <c r="B36" s="13" t="s">
        <v>156</v>
      </c>
      <c r="C36" s="8">
        <v>318</v>
      </c>
      <c r="D36" s="26"/>
      <c r="F36" s="13" t="s">
        <v>156</v>
      </c>
      <c r="G36" s="8">
        <v>5221</v>
      </c>
      <c r="H36" s="26"/>
    </row>
    <row r="37" spans="1:18" ht="15">
      <c r="B37" s="13" t="s">
        <v>142</v>
      </c>
      <c r="C37" s="8">
        <v>178</v>
      </c>
      <c r="D37" s="26"/>
      <c r="F37" s="13" t="s">
        <v>142</v>
      </c>
      <c r="G37" s="8">
        <v>3680</v>
      </c>
      <c r="H37" s="26"/>
    </row>
    <row r="38" spans="1:18" ht="15">
      <c r="B38" s="13" t="s">
        <v>157</v>
      </c>
      <c r="C38" s="8">
        <v>7</v>
      </c>
      <c r="D38" s="26"/>
      <c r="F38" s="13" t="s">
        <v>157</v>
      </c>
      <c r="G38" s="8">
        <v>66</v>
      </c>
      <c r="H38" s="26"/>
    </row>
    <row r="39" spans="1:18" ht="30">
      <c r="B39" s="35" t="s">
        <v>145</v>
      </c>
      <c r="C39" s="37">
        <v>185</v>
      </c>
      <c r="D39" s="38"/>
      <c r="F39" s="35" t="s">
        <v>145</v>
      </c>
      <c r="G39" s="37">
        <v>3746</v>
      </c>
      <c r="H39" s="38"/>
    </row>
    <row r="40" spans="1:18" ht="15">
      <c r="B40" s="3" t="s">
        <v>154</v>
      </c>
      <c r="C40" s="4">
        <v>1550</v>
      </c>
      <c r="D40" s="26">
        <f t="shared" ref="D40" si="2">+C40/G40</f>
        <v>5.2039617257008564E-2</v>
      </c>
      <c r="F40" s="3" t="s">
        <v>154</v>
      </c>
      <c r="G40" s="4">
        <v>29785</v>
      </c>
      <c r="H40" s="26">
        <f>+G40/G24</f>
        <v>0.73601364040723538</v>
      </c>
    </row>
    <row r="41" spans="1:18" ht="15">
      <c r="B41" s="13" t="s">
        <v>156</v>
      </c>
      <c r="C41" s="8">
        <v>154</v>
      </c>
      <c r="D41" s="26">
        <f t="shared" si="1"/>
        <v>5.8179070646014353E-2</v>
      </c>
      <c r="F41" s="13" t="s">
        <v>156</v>
      </c>
      <c r="G41" s="8">
        <v>2647</v>
      </c>
      <c r="H41" s="26"/>
      <c r="I41" s="29"/>
    </row>
    <row r="42" spans="1:18" ht="15">
      <c r="B42" s="13" t="s">
        <v>142</v>
      </c>
      <c r="C42" s="8">
        <v>1396</v>
      </c>
      <c r="D42" s="26"/>
      <c r="F42" s="13" t="s">
        <v>142</v>
      </c>
      <c r="G42" s="8">
        <v>27074</v>
      </c>
      <c r="H42" s="26"/>
      <c r="I42" s="29"/>
    </row>
    <row r="43" spans="1:18" ht="15">
      <c r="B43" s="13" t="s">
        <v>157</v>
      </c>
      <c r="C43" s="8">
        <v>0</v>
      </c>
      <c r="D43" s="26"/>
      <c r="F43" s="13" t="s">
        <v>157</v>
      </c>
      <c r="G43" s="8">
        <v>64</v>
      </c>
      <c r="H43" s="26"/>
      <c r="I43" s="29"/>
    </row>
    <row r="44" spans="1:18" ht="30">
      <c r="B44" s="30" t="s">
        <v>145</v>
      </c>
      <c r="C44" s="37">
        <v>1396</v>
      </c>
      <c r="D44" s="38"/>
      <c r="F44" s="30" t="s">
        <v>145</v>
      </c>
      <c r="G44" s="37">
        <v>27138</v>
      </c>
      <c r="H44" s="38"/>
      <c r="I44" s="29"/>
    </row>
    <row r="45" spans="1:18" ht="15">
      <c r="B45" s="94"/>
      <c r="C45" s="41"/>
      <c r="D45" s="42"/>
      <c r="F45" s="43"/>
      <c r="G45" s="44"/>
      <c r="H45" s="42"/>
      <c r="I45" s="95"/>
      <c r="O45" s="96"/>
      <c r="P45" s="96"/>
    </row>
    <row r="46" spans="1:18" ht="48.95" customHeight="1">
      <c r="A46" s="106" t="s">
        <v>159</v>
      </c>
      <c r="B46" s="3" t="s">
        <v>160</v>
      </c>
      <c r="C46" s="3" t="s">
        <v>161</v>
      </c>
      <c r="D46" s="3" t="s">
        <v>162</v>
      </c>
      <c r="E46" s="14" t="s">
        <v>163</v>
      </c>
      <c r="F46" s="131" t="s">
        <v>164</v>
      </c>
      <c r="G46" s="132"/>
      <c r="H46" s="3" t="s">
        <v>165</v>
      </c>
      <c r="I46" s="3" t="s">
        <v>166</v>
      </c>
      <c r="J46" s="3" t="s">
        <v>167</v>
      </c>
      <c r="K46" s="3" t="s">
        <v>168</v>
      </c>
      <c r="L46" s="3" t="s">
        <v>169</v>
      </c>
      <c r="M46" s="3" t="s">
        <v>170</v>
      </c>
      <c r="N46" s="21" t="s">
        <v>171</v>
      </c>
      <c r="O46" s="19" t="s">
        <v>172</v>
      </c>
      <c r="P46" s="19" t="s">
        <v>312</v>
      </c>
      <c r="Q46" s="6" t="s">
        <v>173</v>
      </c>
    </row>
    <row r="47" spans="1:18" ht="35.25" customHeight="1">
      <c r="A47" s="153">
        <v>2</v>
      </c>
      <c r="B47" s="150" t="s">
        <v>174</v>
      </c>
      <c r="C47" s="150" t="s">
        <v>175</v>
      </c>
      <c r="D47" s="149" t="s">
        <v>176</v>
      </c>
      <c r="E47" s="150" t="s">
        <v>177</v>
      </c>
      <c r="F47" s="147" t="s">
        <v>178</v>
      </c>
      <c r="G47" s="145">
        <v>1</v>
      </c>
      <c r="H47" s="147" t="s">
        <v>179</v>
      </c>
      <c r="I47" s="22" t="s">
        <v>180</v>
      </c>
      <c r="J47" s="33" t="s">
        <v>156</v>
      </c>
      <c r="K47" s="74">
        <v>2</v>
      </c>
      <c r="L47" s="74">
        <v>1</v>
      </c>
      <c r="M47" s="75">
        <v>50</v>
      </c>
      <c r="N47" s="51">
        <v>1852</v>
      </c>
      <c r="O47" s="76"/>
      <c r="P47" s="77">
        <f>+O47*N47</f>
        <v>0</v>
      </c>
      <c r="Q47" s="78"/>
      <c r="R47" s="79">
        <f>+ROUND(((C13*G47)/M47)*K47,0)</f>
        <v>463</v>
      </c>
    </row>
    <row r="48" spans="1:18" ht="35.25" customHeight="1">
      <c r="A48" s="154"/>
      <c r="B48" s="156"/>
      <c r="C48" s="156"/>
      <c r="D48" s="149"/>
      <c r="E48" s="156"/>
      <c r="F48" s="157"/>
      <c r="G48" s="145"/>
      <c r="H48" s="148"/>
      <c r="I48" s="22" t="s">
        <v>180</v>
      </c>
      <c r="J48" s="33" t="s">
        <v>142</v>
      </c>
      <c r="K48" s="47">
        <v>2</v>
      </c>
      <c r="L48" s="47">
        <v>1</v>
      </c>
      <c r="M48" s="80">
        <v>50</v>
      </c>
      <c r="N48" s="51">
        <v>904</v>
      </c>
      <c r="O48" s="76"/>
      <c r="P48" s="77">
        <f t="shared" ref="P48:P111" si="3">+O48*N48</f>
        <v>0</v>
      </c>
      <c r="Q48" s="78"/>
      <c r="R48" s="51">
        <f>+ROUND(((C16*G47)/M48)*K48,0)</f>
        <v>226</v>
      </c>
    </row>
    <row r="49" spans="1:18" ht="35.25" customHeight="1">
      <c r="A49" s="154"/>
      <c r="B49" s="156"/>
      <c r="C49" s="156"/>
      <c r="D49" s="149"/>
      <c r="E49" s="151"/>
      <c r="F49" s="148"/>
      <c r="G49" s="146"/>
      <c r="H49" s="47" t="s">
        <v>181</v>
      </c>
      <c r="I49" s="22" t="s">
        <v>180</v>
      </c>
      <c r="J49" s="33" t="s">
        <v>182</v>
      </c>
      <c r="K49" s="47">
        <v>2</v>
      </c>
      <c r="L49" s="47">
        <v>1</v>
      </c>
      <c r="M49" s="80">
        <v>3000</v>
      </c>
      <c r="N49" s="51">
        <v>44</v>
      </c>
      <c r="O49" s="76"/>
      <c r="P49" s="77">
        <f t="shared" si="3"/>
        <v>0</v>
      </c>
      <c r="Q49" s="78"/>
      <c r="R49" s="51">
        <f>+ROUND(((C12*G47)/M49)*K49,0)</f>
        <v>11</v>
      </c>
    </row>
    <row r="50" spans="1:18" ht="52.5" customHeight="1">
      <c r="A50" s="154"/>
      <c r="B50" s="156"/>
      <c r="C50" s="156"/>
      <c r="D50" s="149" t="s">
        <v>176</v>
      </c>
      <c r="E50" s="150" t="s">
        <v>183</v>
      </c>
      <c r="F50" s="147" t="s">
        <v>178</v>
      </c>
      <c r="G50" s="152">
        <v>1</v>
      </c>
      <c r="H50" s="147" t="s">
        <v>179</v>
      </c>
      <c r="I50" s="22" t="s">
        <v>180</v>
      </c>
      <c r="J50" s="33" t="s">
        <v>156</v>
      </c>
      <c r="K50" s="47">
        <v>1</v>
      </c>
      <c r="L50" s="47">
        <v>2</v>
      </c>
      <c r="M50" s="80">
        <v>25</v>
      </c>
      <c r="N50" s="51">
        <v>1852</v>
      </c>
      <c r="O50" s="76"/>
      <c r="P50" s="77">
        <f t="shared" si="3"/>
        <v>0</v>
      </c>
      <c r="Q50" s="78"/>
      <c r="R50" s="51">
        <f>+ROUND(((C13*G50)/M50)*K50,0)</f>
        <v>463</v>
      </c>
    </row>
    <row r="51" spans="1:18" ht="48" customHeight="1">
      <c r="A51" s="155"/>
      <c r="B51" s="151"/>
      <c r="C51" s="151"/>
      <c r="D51" s="149"/>
      <c r="E51" s="151"/>
      <c r="F51" s="148"/>
      <c r="G51" s="146"/>
      <c r="H51" s="148"/>
      <c r="I51" s="22" t="s">
        <v>180</v>
      </c>
      <c r="J51" s="33" t="s">
        <v>142</v>
      </c>
      <c r="K51" s="47">
        <v>1</v>
      </c>
      <c r="L51" s="47">
        <v>2</v>
      </c>
      <c r="M51" s="80">
        <v>25</v>
      </c>
      <c r="N51" s="51">
        <v>904</v>
      </c>
      <c r="O51" s="76"/>
      <c r="P51" s="77">
        <f t="shared" si="3"/>
        <v>0</v>
      </c>
      <c r="Q51" s="78"/>
      <c r="R51" s="51">
        <f>+ROUND(((C16*G50)/M51)*K51,0)</f>
        <v>226</v>
      </c>
    </row>
    <row r="52" spans="1:18" ht="30.75" customHeight="1">
      <c r="A52" s="153">
        <v>3</v>
      </c>
      <c r="B52" s="150" t="s">
        <v>184</v>
      </c>
      <c r="C52" s="150" t="s">
        <v>185</v>
      </c>
      <c r="D52" s="158" t="s">
        <v>186</v>
      </c>
      <c r="E52" s="150" t="s">
        <v>177</v>
      </c>
      <c r="F52" s="147" t="s">
        <v>178</v>
      </c>
      <c r="G52" s="152">
        <v>1</v>
      </c>
      <c r="H52" s="147" t="s">
        <v>179</v>
      </c>
      <c r="I52" s="22" t="s">
        <v>180</v>
      </c>
      <c r="J52" s="33" t="s">
        <v>156</v>
      </c>
      <c r="K52" s="47">
        <v>2</v>
      </c>
      <c r="L52" s="47">
        <v>1</v>
      </c>
      <c r="M52" s="80">
        <v>50</v>
      </c>
      <c r="N52" s="51">
        <v>1852</v>
      </c>
      <c r="O52" s="76"/>
      <c r="P52" s="77">
        <f t="shared" si="3"/>
        <v>0</v>
      </c>
      <c r="Q52" s="78"/>
      <c r="R52" s="51">
        <f>+ROUND(((C13*G52)/M52)*K52,0)</f>
        <v>463</v>
      </c>
    </row>
    <row r="53" spans="1:18" ht="30.75" customHeight="1">
      <c r="A53" s="154"/>
      <c r="B53" s="156"/>
      <c r="C53" s="156"/>
      <c r="D53" s="159"/>
      <c r="E53" s="156"/>
      <c r="F53" s="157"/>
      <c r="G53" s="145"/>
      <c r="H53" s="148"/>
      <c r="I53" s="22" t="s">
        <v>180</v>
      </c>
      <c r="J53" s="33" t="s">
        <v>142</v>
      </c>
      <c r="K53" s="47">
        <v>2</v>
      </c>
      <c r="L53" s="47">
        <v>1</v>
      </c>
      <c r="M53" s="80">
        <v>50</v>
      </c>
      <c r="N53" s="51">
        <v>904</v>
      </c>
      <c r="O53" s="76"/>
      <c r="P53" s="77">
        <f t="shared" si="3"/>
        <v>0</v>
      </c>
      <c r="Q53" s="78"/>
      <c r="R53" s="51">
        <f>+ROUND(((C16*G52)/M53)*K53,0)</f>
        <v>226</v>
      </c>
    </row>
    <row r="54" spans="1:18" ht="40.5" customHeight="1">
      <c r="A54" s="154"/>
      <c r="B54" s="156"/>
      <c r="C54" s="156"/>
      <c r="D54" s="159"/>
      <c r="E54" s="151"/>
      <c r="F54" s="148"/>
      <c r="G54" s="146"/>
      <c r="H54" s="47" t="s">
        <v>181</v>
      </c>
      <c r="I54" s="22" t="s">
        <v>180</v>
      </c>
      <c r="J54" s="33" t="s">
        <v>182</v>
      </c>
      <c r="K54" s="47">
        <v>2</v>
      </c>
      <c r="L54" s="47">
        <v>1</v>
      </c>
      <c r="M54" s="80">
        <v>3000</v>
      </c>
      <c r="N54" s="51">
        <v>44</v>
      </c>
      <c r="O54" s="76"/>
      <c r="P54" s="77">
        <f t="shared" si="3"/>
        <v>0</v>
      </c>
      <c r="Q54" s="78"/>
      <c r="R54" s="51">
        <f>+ROUND(((C12*G52)/M54)*K54,0)</f>
        <v>11</v>
      </c>
    </row>
    <row r="55" spans="1:18" ht="42.75" customHeight="1">
      <c r="A55" s="154"/>
      <c r="B55" s="156"/>
      <c r="C55" s="156"/>
      <c r="D55" s="149" t="s">
        <v>187</v>
      </c>
      <c r="E55" s="150" t="s">
        <v>183</v>
      </c>
      <c r="F55" s="147" t="s">
        <v>178</v>
      </c>
      <c r="G55" s="152">
        <v>1</v>
      </c>
      <c r="H55" s="147" t="s">
        <v>179</v>
      </c>
      <c r="I55" s="22" t="s">
        <v>180</v>
      </c>
      <c r="J55" s="33" t="s">
        <v>156</v>
      </c>
      <c r="K55" s="47">
        <v>1</v>
      </c>
      <c r="L55" s="47">
        <v>2</v>
      </c>
      <c r="M55" s="80">
        <v>25</v>
      </c>
      <c r="N55" s="51">
        <v>1852</v>
      </c>
      <c r="O55" s="76"/>
      <c r="P55" s="77">
        <f t="shared" si="3"/>
        <v>0</v>
      </c>
      <c r="Q55" s="78"/>
      <c r="R55" s="51">
        <f>+ROUND(((C13*G55)/M55)*K55,0)</f>
        <v>463</v>
      </c>
    </row>
    <row r="56" spans="1:18" ht="47.25" customHeight="1">
      <c r="A56" s="155"/>
      <c r="B56" s="151"/>
      <c r="C56" s="151"/>
      <c r="D56" s="149"/>
      <c r="E56" s="156"/>
      <c r="F56" s="148"/>
      <c r="G56" s="146"/>
      <c r="H56" s="148"/>
      <c r="I56" s="22" t="s">
        <v>180</v>
      </c>
      <c r="J56" s="33" t="s">
        <v>142</v>
      </c>
      <c r="K56" s="47">
        <v>1</v>
      </c>
      <c r="L56" s="47">
        <v>2</v>
      </c>
      <c r="M56" s="80">
        <v>25</v>
      </c>
      <c r="N56" s="51">
        <v>904</v>
      </c>
      <c r="O56" s="76"/>
      <c r="P56" s="77">
        <f t="shared" si="3"/>
        <v>0</v>
      </c>
      <c r="Q56" s="78"/>
      <c r="R56" s="51">
        <f>+ROUND(((C16*G55)/M56)*K56,0)</f>
        <v>226</v>
      </c>
    </row>
    <row r="57" spans="1:18" ht="69.95" customHeight="1">
      <c r="A57" s="107">
        <v>4</v>
      </c>
      <c r="B57" s="12" t="s">
        <v>188</v>
      </c>
      <c r="C57" s="12" t="s">
        <v>189</v>
      </c>
      <c r="D57" s="24" t="s">
        <v>190</v>
      </c>
      <c r="E57" s="46" t="s">
        <v>191</v>
      </c>
      <c r="F57" s="73" t="s">
        <v>147</v>
      </c>
      <c r="G57" s="81">
        <v>1</v>
      </c>
      <c r="H57" s="82" t="s">
        <v>181</v>
      </c>
      <c r="I57" s="22" t="s">
        <v>180</v>
      </c>
      <c r="J57" s="33" t="s">
        <v>182</v>
      </c>
      <c r="K57" s="47">
        <v>4</v>
      </c>
      <c r="L57" s="47" t="s">
        <v>180</v>
      </c>
      <c r="M57" s="80" t="s">
        <v>180</v>
      </c>
      <c r="N57" s="51">
        <v>112</v>
      </c>
      <c r="O57" s="76"/>
      <c r="P57" s="77">
        <f t="shared" si="3"/>
        <v>0</v>
      </c>
      <c r="Q57" s="78"/>
      <c r="R57" s="51">
        <f>+ROUND(C18*K57,0)</f>
        <v>28</v>
      </c>
    </row>
    <row r="58" spans="1:18" ht="46.5" customHeight="1">
      <c r="A58" s="153">
        <v>5</v>
      </c>
      <c r="B58" s="150" t="s">
        <v>192</v>
      </c>
      <c r="C58" s="150" t="s">
        <v>193</v>
      </c>
      <c r="D58" s="149" t="s">
        <v>194</v>
      </c>
      <c r="E58" s="150" t="s">
        <v>177</v>
      </c>
      <c r="F58" s="147" t="s">
        <v>178</v>
      </c>
      <c r="G58" s="152">
        <v>1</v>
      </c>
      <c r="H58" s="147" t="s">
        <v>179</v>
      </c>
      <c r="I58" s="22" t="s">
        <v>180</v>
      </c>
      <c r="J58" s="33" t="s">
        <v>156</v>
      </c>
      <c r="K58" s="47">
        <v>2</v>
      </c>
      <c r="L58" s="47">
        <v>1</v>
      </c>
      <c r="M58" s="80">
        <v>50</v>
      </c>
      <c r="N58" s="51">
        <v>1852</v>
      </c>
      <c r="O58" s="76"/>
      <c r="P58" s="77">
        <f t="shared" si="3"/>
        <v>0</v>
      </c>
      <c r="Q58" s="78"/>
      <c r="R58" s="51">
        <f>+ROUND(((C13*G58)/M58)*K58,0)</f>
        <v>463</v>
      </c>
    </row>
    <row r="59" spans="1:18" ht="46.5" customHeight="1">
      <c r="A59" s="154"/>
      <c r="B59" s="156"/>
      <c r="C59" s="156"/>
      <c r="D59" s="149"/>
      <c r="E59" s="156"/>
      <c r="F59" s="157"/>
      <c r="G59" s="145"/>
      <c r="H59" s="148"/>
      <c r="I59" s="22" t="s">
        <v>180</v>
      </c>
      <c r="J59" s="33" t="s">
        <v>142</v>
      </c>
      <c r="K59" s="47">
        <v>2</v>
      </c>
      <c r="L59" s="47">
        <v>1</v>
      </c>
      <c r="M59" s="80">
        <v>50</v>
      </c>
      <c r="N59" s="51">
        <v>904</v>
      </c>
      <c r="O59" s="76"/>
      <c r="P59" s="77">
        <f t="shared" si="3"/>
        <v>0</v>
      </c>
      <c r="Q59" s="78"/>
      <c r="R59" s="51">
        <f>+ROUND(((C16*G58)/M59)*K59,0)</f>
        <v>226</v>
      </c>
    </row>
    <row r="60" spans="1:18" ht="46.5" customHeight="1">
      <c r="A60" s="154"/>
      <c r="B60" s="156"/>
      <c r="C60" s="156"/>
      <c r="D60" s="149"/>
      <c r="E60" s="151"/>
      <c r="F60" s="148"/>
      <c r="G60" s="146"/>
      <c r="H60" s="47" t="s">
        <v>181</v>
      </c>
      <c r="I60" s="22" t="s">
        <v>180</v>
      </c>
      <c r="J60" s="33" t="s">
        <v>182</v>
      </c>
      <c r="K60" s="47">
        <v>2</v>
      </c>
      <c r="L60" s="47">
        <v>1</v>
      </c>
      <c r="M60" s="80">
        <v>3000</v>
      </c>
      <c r="N60" s="51">
        <v>44</v>
      </c>
      <c r="O60" s="76"/>
      <c r="P60" s="77">
        <f t="shared" si="3"/>
        <v>0</v>
      </c>
      <c r="Q60" s="78"/>
      <c r="R60" s="51">
        <f>+ROUND(((C12*G58)/M60)*K60,0)</f>
        <v>11</v>
      </c>
    </row>
    <row r="61" spans="1:18" ht="69" customHeight="1">
      <c r="A61" s="154"/>
      <c r="B61" s="156"/>
      <c r="C61" s="156"/>
      <c r="D61" s="149" t="s">
        <v>195</v>
      </c>
      <c r="E61" s="150" t="s">
        <v>183</v>
      </c>
      <c r="F61" s="147" t="s">
        <v>178</v>
      </c>
      <c r="G61" s="152">
        <v>1</v>
      </c>
      <c r="H61" s="147" t="s">
        <v>179</v>
      </c>
      <c r="I61" s="22" t="s">
        <v>180</v>
      </c>
      <c r="J61" s="33" t="s">
        <v>156</v>
      </c>
      <c r="K61" s="47">
        <v>1</v>
      </c>
      <c r="L61" s="47">
        <v>2</v>
      </c>
      <c r="M61" s="80">
        <v>25</v>
      </c>
      <c r="N61" s="51">
        <v>1852</v>
      </c>
      <c r="O61" s="76"/>
      <c r="P61" s="77">
        <f t="shared" si="3"/>
        <v>0</v>
      </c>
      <c r="Q61" s="78"/>
      <c r="R61" s="51">
        <f>+ROUND(((C13*G61)/M61)*K61,0)</f>
        <v>463</v>
      </c>
    </row>
    <row r="62" spans="1:18" ht="99" customHeight="1">
      <c r="A62" s="155"/>
      <c r="B62" s="151"/>
      <c r="C62" s="151"/>
      <c r="D62" s="149"/>
      <c r="E62" s="156"/>
      <c r="F62" s="148"/>
      <c r="G62" s="146"/>
      <c r="H62" s="148"/>
      <c r="I62" s="22" t="s">
        <v>180</v>
      </c>
      <c r="J62" s="33" t="s">
        <v>142</v>
      </c>
      <c r="K62" s="47">
        <v>1</v>
      </c>
      <c r="L62" s="47">
        <v>2</v>
      </c>
      <c r="M62" s="80">
        <v>25</v>
      </c>
      <c r="N62" s="51">
        <v>904</v>
      </c>
      <c r="O62" s="76"/>
      <c r="P62" s="77">
        <f t="shared" si="3"/>
        <v>0</v>
      </c>
      <c r="Q62" s="78"/>
      <c r="R62" s="51">
        <f>+ROUND(((C16*G61)/M62)*K62,0)</f>
        <v>226</v>
      </c>
    </row>
    <row r="63" spans="1:18" ht="32.25" customHeight="1">
      <c r="A63" s="153">
        <v>6</v>
      </c>
      <c r="B63" s="150" t="s">
        <v>196</v>
      </c>
      <c r="C63" s="150" t="s">
        <v>197</v>
      </c>
      <c r="D63" s="160" t="s">
        <v>198</v>
      </c>
      <c r="E63" s="150" t="s">
        <v>177</v>
      </c>
      <c r="F63" s="147" t="s">
        <v>178</v>
      </c>
      <c r="G63" s="152">
        <v>1</v>
      </c>
      <c r="H63" s="147" t="s">
        <v>179</v>
      </c>
      <c r="I63" s="22" t="s">
        <v>180</v>
      </c>
      <c r="J63" s="33" t="s">
        <v>156</v>
      </c>
      <c r="K63" s="47">
        <v>2</v>
      </c>
      <c r="L63" s="47">
        <v>2</v>
      </c>
      <c r="M63" s="80">
        <v>50</v>
      </c>
      <c r="N63" s="51">
        <v>1852</v>
      </c>
      <c r="O63" s="76"/>
      <c r="P63" s="77">
        <f t="shared" si="3"/>
        <v>0</v>
      </c>
      <c r="Q63" s="78"/>
      <c r="R63" s="51">
        <f>+ROUND(((C13*G63)/M63)*K63,0)</f>
        <v>463</v>
      </c>
    </row>
    <row r="64" spans="1:18" ht="32.25" customHeight="1">
      <c r="A64" s="154"/>
      <c r="B64" s="156"/>
      <c r="C64" s="156"/>
      <c r="D64" s="160"/>
      <c r="E64" s="156"/>
      <c r="F64" s="157"/>
      <c r="G64" s="145"/>
      <c r="H64" s="148"/>
      <c r="I64" s="22" t="s">
        <v>180</v>
      </c>
      <c r="J64" s="33" t="s">
        <v>142</v>
      </c>
      <c r="K64" s="47">
        <v>2</v>
      </c>
      <c r="L64" s="47">
        <v>2</v>
      </c>
      <c r="M64" s="80">
        <v>50</v>
      </c>
      <c r="N64" s="51">
        <v>904</v>
      </c>
      <c r="O64" s="76"/>
      <c r="P64" s="77">
        <f t="shared" si="3"/>
        <v>0</v>
      </c>
      <c r="Q64" s="78"/>
      <c r="R64" s="51">
        <f>+ROUND(((C16*G63)/M64)*K64,0)</f>
        <v>226</v>
      </c>
    </row>
    <row r="65" spans="1:18" ht="32.25" customHeight="1">
      <c r="A65" s="154"/>
      <c r="B65" s="156"/>
      <c r="C65" s="156"/>
      <c r="D65" s="160"/>
      <c r="E65" s="151"/>
      <c r="F65" s="148"/>
      <c r="G65" s="146"/>
      <c r="H65" s="47" t="s">
        <v>181</v>
      </c>
      <c r="I65" s="22" t="s">
        <v>180</v>
      </c>
      <c r="J65" s="33" t="s">
        <v>182</v>
      </c>
      <c r="K65" s="47">
        <v>2</v>
      </c>
      <c r="L65" s="47">
        <v>2</v>
      </c>
      <c r="M65" s="80">
        <v>3000</v>
      </c>
      <c r="N65" s="51">
        <v>44</v>
      </c>
      <c r="O65" s="76"/>
      <c r="P65" s="77">
        <f t="shared" si="3"/>
        <v>0</v>
      </c>
      <c r="Q65" s="78"/>
      <c r="R65" s="51">
        <f>+ROUND(((C12*G63)/M65)*K65,0)</f>
        <v>11</v>
      </c>
    </row>
    <row r="66" spans="1:18" ht="48" customHeight="1">
      <c r="A66" s="153">
        <v>7</v>
      </c>
      <c r="B66" s="150" t="s">
        <v>199</v>
      </c>
      <c r="C66" s="150" t="s">
        <v>200</v>
      </c>
      <c r="D66" s="160" t="s">
        <v>201</v>
      </c>
      <c r="E66" s="150" t="s">
        <v>177</v>
      </c>
      <c r="F66" s="147" t="s">
        <v>178</v>
      </c>
      <c r="G66" s="152">
        <v>1</v>
      </c>
      <c r="H66" s="147" t="s">
        <v>179</v>
      </c>
      <c r="I66" s="22" t="s">
        <v>180</v>
      </c>
      <c r="J66" s="33" t="s">
        <v>156</v>
      </c>
      <c r="K66" s="47">
        <v>3</v>
      </c>
      <c r="L66" s="47">
        <v>2</v>
      </c>
      <c r="M66" s="80">
        <v>50</v>
      </c>
      <c r="N66" s="51">
        <v>2776</v>
      </c>
      <c r="O66" s="76"/>
      <c r="P66" s="77">
        <f t="shared" si="3"/>
        <v>0</v>
      </c>
      <c r="Q66" s="78"/>
      <c r="R66" s="51">
        <f>+ROUND(((C13*G66)/M66)*K66,0)</f>
        <v>694</v>
      </c>
    </row>
    <row r="67" spans="1:18" ht="48" customHeight="1">
      <c r="A67" s="154"/>
      <c r="B67" s="156"/>
      <c r="C67" s="156"/>
      <c r="D67" s="160"/>
      <c r="E67" s="156"/>
      <c r="F67" s="157"/>
      <c r="G67" s="145"/>
      <c r="H67" s="148"/>
      <c r="I67" s="22" t="s">
        <v>180</v>
      </c>
      <c r="J67" s="33" t="s">
        <v>142</v>
      </c>
      <c r="K67" s="47">
        <v>3</v>
      </c>
      <c r="L67" s="47">
        <v>2</v>
      </c>
      <c r="M67" s="80">
        <v>50</v>
      </c>
      <c r="N67" s="51">
        <v>1356</v>
      </c>
      <c r="O67" s="76"/>
      <c r="P67" s="77">
        <f t="shared" si="3"/>
        <v>0</v>
      </c>
      <c r="Q67" s="78"/>
      <c r="R67" s="51">
        <f>+ROUND(((C16*G66)/M67)*K67,0)</f>
        <v>339</v>
      </c>
    </row>
    <row r="68" spans="1:18" ht="48" customHeight="1">
      <c r="A68" s="154"/>
      <c r="B68" s="156"/>
      <c r="C68" s="156"/>
      <c r="D68" s="160"/>
      <c r="E68" s="151"/>
      <c r="F68" s="148"/>
      <c r="G68" s="146"/>
      <c r="H68" s="47" t="s">
        <v>181</v>
      </c>
      <c r="I68" s="22" t="s">
        <v>180</v>
      </c>
      <c r="J68" s="33" t="s">
        <v>182</v>
      </c>
      <c r="K68" s="47">
        <v>2</v>
      </c>
      <c r="L68" s="47">
        <v>2</v>
      </c>
      <c r="M68" s="80">
        <v>3000</v>
      </c>
      <c r="N68" s="51">
        <v>44</v>
      </c>
      <c r="O68" s="76"/>
      <c r="P68" s="77">
        <f t="shared" si="3"/>
        <v>0</v>
      </c>
      <c r="Q68" s="78"/>
      <c r="R68" s="51">
        <f>+ROUND(((C12*G66)/M68)*K68,0)</f>
        <v>11</v>
      </c>
    </row>
    <row r="69" spans="1:18" ht="69.95" customHeight="1">
      <c r="A69" s="153">
        <v>8</v>
      </c>
      <c r="B69" s="150" t="s">
        <v>202</v>
      </c>
      <c r="C69" s="161" t="s">
        <v>203</v>
      </c>
      <c r="D69" s="149" t="s">
        <v>204</v>
      </c>
      <c r="E69" s="150" t="s">
        <v>205</v>
      </c>
      <c r="F69" s="147" t="s">
        <v>206</v>
      </c>
      <c r="G69" s="152">
        <v>0.12</v>
      </c>
      <c r="H69" s="147" t="s">
        <v>179</v>
      </c>
      <c r="I69" s="22" t="s">
        <v>180</v>
      </c>
      <c r="J69" s="33" t="s">
        <v>156</v>
      </c>
      <c r="K69" s="47" t="s">
        <v>207</v>
      </c>
      <c r="L69" s="47" t="s">
        <v>180</v>
      </c>
      <c r="M69" s="80" t="s">
        <v>180</v>
      </c>
      <c r="N69" s="51">
        <v>5552</v>
      </c>
      <c r="O69" s="76"/>
      <c r="P69" s="77">
        <f t="shared" si="3"/>
        <v>0</v>
      </c>
      <c r="Q69" s="78"/>
      <c r="R69" s="51">
        <f>+ROUND(C13*G69,0)</f>
        <v>1388</v>
      </c>
    </row>
    <row r="70" spans="1:18" ht="69.95" customHeight="1">
      <c r="A70" s="155"/>
      <c r="B70" s="151"/>
      <c r="C70" s="161"/>
      <c r="D70" s="149"/>
      <c r="E70" s="151"/>
      <c r="F70" s="148"/>
      <c r="G70" s="146"/>
      <c r="H70" s="148"/>
      <c r="I70" s="22" t="s">
        <v>180</v>
      </c>
      <c r="J70" s="33" t="s">
        <v>142</v>
      </c>
      <c r="K70" s="47" t="s">
        <v>207</v>
      </c>
      <c r="L70" s="47" t="s">
        <v>180</v>
      </c>
      <c r="M70" s="80" t="s">
        <v>180</v>
      </c>
      <c r="N70" s="51">
        <v>2716</v>
      </c>
      <c r="O70" s="76"/>
      <c r="P70" s="77">
        <f t="shared" si="3"/>
        <v>0</v>
      </c>
      <c r="Q70" s="78"/>
      <c r="R70" s="51">
        <f>+ROUND((C16*G69),0)</f>
        <v>679</v>
      </c>
    </row>
    <row r="71" spans="1:18" ht="69.95" customHeight="1">
      <c r="A71" s="153">
        <v>9</v>
      </c>
      <c r="B71" s="150" t="s">
        <v>208</v>
      </c>
      <c r="C71" s="161" t="s">
        <v>209</v>
      </c>
      <c r="D71" s="149" t="s">
        <v>204</v>
      </c>
      <c r="E71" s="150" t="s">
        <v>205</v>
      </c>
      <c r="F71" s="162" t="s">
        <v>206</v>
      </c>
      <c r="G71" s="163">
        <v>0.5</v>
      </c>
      <c r="H71" s="147" t="s">
        <v>179</v>
      </c>
      <c r="I71" s="22" t="s">
        <v>180</v>
      </c>
      <c r="J71" s="33" t="s">
        <v>156</v>
      </c>
      <c r="K71" s="47">
        <v>1</v>
      </c>
      <c r="L71" s="47" t="s">
        <v>180</v>
      </c>
      <c r="M71" s="47" t="s">
        <v>180</v>
      </c>
      <c r="N71" s="51">
        <v>23132</v>
      </c>
      <c r="O71" s="76"/>
      <c r="P71" s="77">
        <f t="shared" si="3"/>
        <v>0</v>
      </c>
      <c r="Q71" s="78"/>
      <c r="R71" s="51">
        <f>+ROUND(C13*G71,0)</f>
        <v>5783</v>
      </c>
    </row>
    <row r="72" spans="1:18" ht="69.95" customHeight="1">
      <c r="A72" s="155"/>
      <c r="B72" s="151"/>
      <c r="C72" s="161"/>
      <c r="D72" s="149"/>
      <c r="E72" s="151"/>
      <c r="F72" s="162"/>
      <c r="G72" s="163"/>
      <c r="H72" s="148"/>
      <c r="I72" s="22" t="s">
        <v>180</v>
      </c>
      <c r="J72" s="33" t="s">
        <v>142</v>
      </c>
      <c r="K72" s="47">
        <v>1</v>
      </c>
      <c r="L72" s="47" t="s">
        <v>180</v>
      </c>
      <c r="M72" s="47" t="s">
        <v>180</v>
      </c>
      <c r="N72" s="51">
        <v>11316</v>
      </c>
      <c r="O72" s="76"/>
      <c r="P72" s="77">
        <f t="shared" si="3"/>
        <v>0</v>
      </c>
      <c r="Q72" s="78"/>
      <c r="R72" s="51">
        <f>+ROUND((C16*G71),0)</f>
        <v>2829</v>
      </c>
    </row>
    <row r="73" spans="1:18" ht="69.95" customHeight="1">
      <c r="A73" s="153">
        <v>10</v>
      </c>
      <c r="B73" s="150" t="s">
        <v>210</v>
      </c>
      <c r="C73" s="150" t="s">
        <v>211</v>
      </c>
      <c r="D73" s="158" t="s">
        <v>212</v>
      </c>
      <c r="E73" s="150" t="s">
        <v>205</v>
      </c>
      <c r="F73" s="147" t="s">
        <v>206</v>
      </c>
      <c r="G73" s="164">
        <v>1.0500000000000001E-2</v>
      </c>
      <c r="H73" s="147" t="s">
        <v>179</v>
      </c>
      <c r="I73" s="22" t="s">
        <v>180</v>
      </c>
      <c r="J73" s="33" t="s">
        <v>156</v>
      </c>
      <c r="K73" s="47">
        <v>1</v>
      </c>
      <c r="L73" s="47" t="s">
        <v>180</v>
      </c>
      <c r="M73" s="47" t="s">
        <v>180</v>
      </c>
      <c r="N73" s="51">
        <v>484</v>
      </c>
      <c r="O73" s="76"/>
      <c r="P73" s="77">
        <f t="shared" si="3"/>
        <v>0</v>
      </c>
      <c r="Q73" s="78"/>
      <c r="R73" s="51">
        <f>+ROUND(C13*G73,0)</f>
        <v>121</v>
      </c>
    </row>
    <row r="74" spans="1:18" ht="69.95" customHeight="1">
      <c r="A74" s="155"/>
      <c r="B74" s="151"/>
      <c r="C74" s="151"/>
      <c r="D74" s="166"/>
      <c r="E74" s="151"/>
      <c r="F74" s="148"/>
      <c r="G74" s="165"/>
      <c r="H74" s="148"/>
      <c r="I74" s="22" t="s">
        <v>180</v>
      </c>
      <c r="J74" s="33" t="s">
        <v>142</v>
      </c>
      <c r="K74" s="47">
        <v>1</v>
      </c>
      <c r="L74" s="47" t="s">
        <v>180</v>
      </c>
      <c r="M74" s="47" t="s">
        <v>180</v>
      </c>
      <c r="N74" s="51">
        <v>236</v>
      </c>
      <c r="O74" s="76"/>
      <c r="P74" s="77">
        <f t="shared" si="3"/>
        <v>0</v>
      </c>
      <c r="Q74" s="78"/>
      <c r="R74" s="51">
        <f>+ROUND(C16*G73,0)</f>
        <v>59</v>
      </c>
    </row>
    <row r="75" spans="1:18" ht="69.95" customHeight="1">
      <c r="A75" s="153">
        <v>11</v>
      </c>
      <c r="B75" s="149" t="s">
        <v>213</v>
      </c>
      <c r="C75" s="161" t="s">
        <v>214</v>
      </c>
      <c r="D75" s="149" t="s">
        <v>215</v>
      </c>
      <c r="E75" s="150" t="s">
        <v>205</v>
      </c>
      <c r="F75" s="147" t="s">
        <v>206</v>
      </c>
      <c r="G75" s="164">
        <v>7.3000000000000001E-3</v>
      </c>
      <c r="H75" s="147" t="s">
        <v>179</v>
      </c>
      <c r="I75" s="22" t="s">
        <v>180</v>
      </c>
      <c r="J75" s="33" t="s">
        <v>156</v>
      </c>
      <c r="K75" s="47" t="s">
        <v>207</v>
      </c>
      <c r="L75" s="47" t="s">
        <v>180</v>
      </c>
      <c r="M75" s="80" t="s">
        <v>180</v>
      </c>
      <c r="N75" s="51">
        <v>164</v>
      </c>
      <c r="O75" s="76"/>
      <c r="P75" s="77">
        <f t="shared" si="3"/>
        <v>0</v>
      </c>
      <c r="Q75" s="78"/>
      <c r="R75" s="51">
        <f>+ROUND((C16*G75),0)</f>
        <v>41</v>
      </c>
    </row>
    <row r="76" spans="1:18" ht="69.95" customHeight="1">
      <c r="A76" s="155"/>
      <c r="B76" s="149"/>
      <c r="C76" s="161"/>
      <c r="D76" s="149"/>
      <c r="E76" s="151"/>
      <c r="F76" s="148"/>
      <c r="G76" s="165"/>
      <c r="H76" s="148"/>
      <c r="I76" s="22" t="s">
        <v>180</v>
      </c>
      <c r="J76" s="33" t="s">
        <v>142</v>
      </c>
      <c r="K76" s="47" t="s">
        <v>207</v>
      </c>
      <c r="L76" s="47" t="s">
        <v>180</v>
      </c>
      <c r="M76" s="80" t="s">
        <v>180</v>
      </c>
      <c r="N76" s="51">
        <v>164</v>
      </c>
      <c r="O76" s="76"/>
      <c r="P76" s="77">
        <f t="shared" si="3"/>
        <v>0</v>
      </c>
      <c r="Q76" s="78"/>
      <c r="R76" s="51">
        <f>+ROUND((C16*G75),0)</f>
        <v>41</v>
      </c>
    </row>
    <row r="77" spans="1:18" ht="51.75" customHeight="1">
      <c r="A77" s="153">
        <v>12</v>
      </c>
      <c r="B77" s="150" t="s">
        <v>216</v>
      </c>
      <c r="C77" s="150" t="s">
        <v>217</v>
      </c>
      <c r="D77" s="158" t="s">
        <v>218</v>
      </c>
      <c r="E77" s="150" t="s">
        <v>219</v>
      </c>
      <c r="F77" s="167" t="s">
        <v>147</v>
      </c>
      <c r="G77" s="168">
        <v>0.01</v>
      </c>
      <c r="H77" s="147" t="s">
        <v>179</v>
      </c>
      <c r="I77" s="22" t="s">
        <v>180</v>
      </c>
      <c r="J77" s="33" t="s">
        <v>156</v>
      </c>
      <c r="K77" s="47" t="s">
        <v>207</v>
      </c>
      <c r="L77" s="47" t="s">
        <v>180</v>
      </c>
      <c r="M77" s="80" t="s">
        <v>180</v>
      </c>
      <c r="N77" s="51">
        <v>464</v>
      </c>
      <c r="O77" s="76"/>
      <c r="P77" s="77">
        <f t="shared" si="3"/>
        <v>0</v>
      </c>
      <c r="Q77" s="78"/>
      <c r="R77" s="51">
        <f>+ROUND((C13*G77),0)</f>
        <v>116</v>
      </c>
    </row>
    <row r="78" spans="1:18" ht="51.75" customHeight="1">
      <c r="A78" s="154"/>
      <c r="B78" s="156"/>
      <c r="C78" s="156"/>
      <c r="D78" s="166"/>
      <c r="E78" s="151"/>
      <c r="F78" s="167"/>
      <c r="G78" s="169"/>
      <c r="H78" s="148"/>
      <c r="I78" s="22" t="s">
        <v>180</v>
      </c>
      <c r="J78" s="33" t="s">
        <v>142</v>
      </c>
      <c r="K78" s="47" t="s">
        <v>207</v>
      </c>
      <c r="L78" s="47" t="s">
        <v>180</v>
      </c>
      <c r="M78" s="80" t="s">
        <v>180</v>
      </c>
      <c r="N78" s="51">
        <v>228</v>
      </c>
      <c r="O78" s="76"/>
      <c r="P78" s="77">
        <f t="shared" si="3"/>
        <v>0</v>
      </c>
      <c r="Q78" s="78"/>
      <c r="R78" s="51">
        <f>+ROUND((C16*G77),0)</f>
        <v>57</v>
      </c>
    </row>
    <row r="79" spans="1:18" ht="78" customHeight="1">
      <c r="A79" s="154"/>
      <c r="B79" s="156"/>
      <c r="C79" s="156"/>
      <c r="D79" s="17" t="s">
        <v>220</v>
      </c>
      <c r="E79" s="12" t="s">
        <v>191</v>
      </c>
      <c r="F79" s="33" t="s">
        <v>147</v>
      </c>
      <c r="G79" s="81">
        <v>1</v>
      </c>
      <c r="H79" s="73" t="s">
        <v>181</v>
      </c>
      <c r="I79" s="22" t="s">
        <v>180</v>
      </c>
      <c r="J79" s="33" t="s">
        <v>182</v>
      </c>
      <c r="K79" s="47">
        <v>12</v>
      </c>
      <c r="L79" s="47" t="s">
        <v>180</v>
      </c>
      <c r="M79" s="80" t="s">
        <v>180</v>
      </c>
      <c r="N79" s="51">
        <v>336</v>
      </c>
      <c r="O79" s="76"/>
      <c r="P79" s="77">
        <f t="shared" si="3"/>
        <v>0</v>
      </c>
      <c r="Q79" s="78"/>
      <c r="R79" s="52">
        <f>+C18*12</f>
        <v>84</v>
      </c>
    </row>
    <row r="80" spans="1:18" ht="49.5" customHeight="1">
      <c r="A80" s="154"/>
      <c r="B80" s="156"/>
      <c r="C80" s="156"/>
      <c r="D80" s="158" t="s">
        <v>221</v>
      </c>
      <c r="E80" s="150" t="s">
        <v>222</v>
      </c>
      <c r="F80" s="167" t="s">
        <v>147</v>
      </c>
      <c r="G80" s="164">
        <v>0.01</v>
      </c>
      <c r="H80" s="147" t="s">
        <v>179</v>
      </c>
      <c r="I80" s="22" t="s">
        <v>180</v>
      </c>
      <c r="J80" s="33" t="s">
        <v>156</v>
      </c>
      <c r="K80" s="47" t="s">
        <v>207</v>
      </c>
      <c r="L80" s="47" t="s">
        <v>180</v>
      </c>
      <c r="M80" s="80" t="s">
        <v>180</v>
      </c>
      <c r="N80" s="51">
        <v>464</v>
      </c>
      <c r="O80" s="76"/>
      <c r="P80" s="77">
        <f t="shared" si="3"/>
        <v>0</v>
      </c>
      <c r="Q80" s="78"/>
      <c r="R80" s="51">
        <f>+ROUND((C13*G80),0)</f>
        <v>116</v>
      </c>
    </row>
    <row r="81" spans="1:18" ht="49.5" customHeight="1">
      <c r="A81" s="154"/>
      <c r="B81" s="156"/>
      <c r="C81" s="156"/>
      <c r="D81" s="166"/>
      <c r="E81" s="151"/>
      <c r="F81" s="167"/>
      <c r="G81" s="165"/>
      <c r="H81" s="148"/>
      <c r="I81" s="22" t="s">
        <v>180</v>
      </c>
      <c r="J81" s="33" t="s">
        <v>142</v>
      </c>
      <c r="K81" s="47" t="s">
        <v>207</v>
      </c>
      <c r="L81" s="47" t="s">
        <v>180</v>
      </c>
      <c r="M81" s="80" t="s">
        <v>180</v>
      </c>
      <c r="N81" s="51">
        <v>228</v>
      </c>
      <c r="O81" s="76"/>
      <c r="P81" s="77">
        <f t="shared" si="3"/>
        <v>0</v>
      </c>
      <c r="Q81" s="78"/>
      <c r="R81" s="51">
        <f>+ROUND((C16*G80),0)</f>
        <v>57</v>
      </c>
    </row>
    <row r="82" spans="1:18" ht="78.75" customHeight="1">
      <c r="A82" s="154"/>
      <c r="B82" s="156"/>
      <c r="C82" s="156"/>
      <c r="D82" s="17" t="s">
        <v>223</v>
      </c>
      <c r="E82" s="12" t="s">
        <v>191</v>
      </c>
      <c r="F82" s="33" t="s">
        <v>147</v>
      </c>
      <c r="G82" s="81">
        <v>1</v>
      </c>
      <c r="H82" s="73" t="s">
        <v>181</v>
      </c>
      <c r="I82" s="22" t="s">
        <v>180</v>
      </c>
      <c r="J82" s="33" t="s">
        <v>182</v>
      </c>
      <c r="K82" s="47">
        <v>12</v>
      </c>
      <c r="L82" s="47" t="s">
        <v>180</v>
      </c>
      <c r="M82" s="80" t="s">
        <v>180</v>
      </c>
      <c r="N82" s="51">
        <v>336</v>
      </c>
      <c r="O82" s="76"/>
      <c r="P82" s="77">
        <f t="shared" si="3"/>
        <v>0</v>
      </c>
      <c r="Q82" s="78"/>
      <c r="R82" s="52">
        <f>+C18*12</f>
        <v>84</v>
      </c>
    </row>
    <row r="83" spans="1:18" ht="69.95" customHeight="1">
      <c r="A83" s="154"/>
      <c r="B83" s="156"/>
      <c r="C83" s="156"/>
      <c r="D83" s="158" t="s">
        <v>224</v>
      </c>
      <c r="E83" s="150" t="s">
        <v>225</v>
      </c>
      <c r="F83" s="167" t="s">
        <v>155</v>
      </c>
      <c r="G83" s="164">
        <v>4.0000000000000001E-3</v>
      </c>
      <c r="H83" s="147" t="s">
        <v>179</v>
      </c>
      <c r="I83" s="22" t="s">
        <v>180</v>
      </c>
      <c r="J83" s="33" t="s">
        <v>156</v>
      </c>
      <c r="K83" s="47" t="s">
        <v>180</v>
      </c>
      <c r="L83" s="47" t="s">
        <v>180</v>
      </c>
      <c r="M83" s="80" t="s">
        <v>180</v>
      </c>
      <c r="N83" s="51">
        <v>184</v>
      </c>
      <c r="O83" s="76"/>
      <c r="P83" s="77">
        <f t="shared" si="3"/>
        <v>0</v>
      </c>
      <c r="Q83" s="78"/>
      <c r="R83" s="51">
        <f>+ROUND((C13*G83),0)</f>
        <v>46</v>
      </c>
    </row>
    <row r="84" spans="1:18" ht="69.95" customHeight="1">
      <c r="A84" s="154"/>
      <c r="B84" s="156"/>
      <c r="C84" s="156"/>
      <c r="D84" s="166"/>
      <c r="E84" s="151"/>
      <c r="F84" s="167"/>
      <c r="G84" s="165"/>
      <c r="H84" s="148"/>
      <c r="I84" s="22" t="s">
        <v>180</v>
      </c>
      <c r="J84" s="33" t="s">
        <v>142</v>
      </c>
      <c r="K84" s="47" t="s">
        <v>180</v>
      </c>
      <c r="L84" s="47" t="s">
        <v>180</v>
      </c>
      <c r="M84" s="80" t="s">
        <v>180</v>
      </c>
      <c r="N84" s="51">
        <v>84</v>
      </c>
      <c r="O84" s="76"/>
      <c r="P84" s="77">
        <f t="shared" si="3"/>
        <v>0</v>
      </c>
      <c r="Q84" s="78"/>
      <c r="R84" s="51">
        <f>+ROUND((C14*G83),0)</f>
        <v>21</v>
      </c>
    </row>
    <row r="85" spans="1:18" ht="69.95" customHeight="1">
      <c r="A85" s="154"/>
      <c r="B85" s="156"/>
      <c r="C85" s="156"/>
      <c r="D85" s="158" t="s">
        <v>226</v>
      </c>
      <c r="E85" s="150" t="s">
        <v>225</v>
      </c>
      <c r="F85" s="167" t="s">
        <v>155</v>
      </c>
      <c r="G85" s="164">
        <v>4.0000000000000001E-3</v>
      </c>
      <c r="H85" s="147" t="s">
        <v>179</v>
      </c>
      <c r="I85" s="22" t="s">
        <v>180</v>
      </c>
      <c r="J85" s="33" t="s">
        <v>156</v>
      </c>
      <c r="K85" s="47" t="s">
        <v>180</v>
      </c>
      <c r="L85" s="47" t="s">
        <v>180</v>
      </c>
      <c r="M85" s="80" t="s">
        <v>180</v>
      </c>
      <c r="N85" s="51">
        <v>184</v>
      </c>
      <c r="O85" s="76"/>
      <c r="P85" s="77">
        <f t="shared" si="3"/>
        <v>0</v>
      </c>
      <c r="Q85" s="78"/>
      <c r="R85" s="51">
        <f>+ROUND((C13*G85),0)</f>
        <v>46</v>
      </c>
    </row>
    <row r="86" spans="1:18" ht="69.95" customHeight="1">
      <c r="A86" s="154"/>
      <c r="B86" s="156"/>
      <c r="C86" s="156"/>
      <c r="D86" s="166"/>
      <c r="E86" s="151"/>
      <c r="F86" s="167"/>
      <c r="G86" s="165"/>
      <c r="H86" s="148"/>
      <c r="I86" s="22" t="s">
        <v>180</v>
      </c>
      <c r="J86" s="33" t="s">
        <v>142</v>
      </c>
      <c r="K86" s="47" t="s">
        <v>180</v>
      </c>
      <c r="L86" s="47" t="s">
        <v>180</v>
      </c>
      <c r="M86" s="80" t="s">
        <v>180</v>
      </c>
      <c r="N86" s="51">
        <v>92</v>
      </c>
      <c r="O86" s="76"/>
      <c r="P86" s="77">
        <f t="shared" si="3"/>
        <v>0</v>
      </c>
      <c r="Q86" s="78"/>
      <c r="R86" s="51">
        <f>+ROUND((C16*G85),0)</f>
        <v>23</v>
      </c>
    </row>
    <row r="87" spans="1:18" ht="69.95" customHeight="1">
      <c r="A87" s="154"/>
      <c r="B87" s="156"/>
      <c r="C87" s="156"/>
      <c r="D87" s="158" t="s">
        <v>227</v>
      </c>
      <c r="E87" s="150" t="s">
        <v>225</v>
      </c>
      <c r="F87" s="167" t="s">
        <v>155</v>
      </c>
      <c r="G87" s="164">
        <v>4.0000000000000001E-3</v>
      </c>
      <c r="H87" s="147" t="s">
        <v>179</v>
      </c>
      <c r="I87" s="22" t="s">
        <v>180</v>
      </c>
      <c r="J87" s="33" t="s">
        <v>156</v>
      </c>
      <c r="K87" s="47" t="s">
        <v>180</v>
      </c>
      <c r="L87" s="47" t="s">
        <v>180</v>
      </c>
      <c r="M87" s="80" t="s">
        <v>180</v>
      </c>
      <c r="N87" s="51">
        <v>184</v>
      </c>
      <c r="O87" s="76"/>
      <c r="P87" s="77">
        <f t="shared" si="3"/>
        <v>0</v>
      </c>
      <c r="Q87" s="78"/>
      <c r="R87" s="51">
        <f>+ROUND((C13*G87),0)</f>
        <v>46</v>
      </c>
    </row>
    <row r="88" spans="1:18" ht="69.95" customHeight="1">
      <c r="A88" s="154"/>
      <c r="B88" s="156"/>
      <c r="C88" s="156"/>
      <c r="D88" s="166"/>
      <c r="E88" s="151"/>
      <c r="F88" s="167"/>
      <c r="G88" s="165"/>
      <c r="H88" s="148"/>
      <c r="I88" s="22" t="s">
        <v>180</v>
      </c>
      <c r="J88" s="33" t="s">
        <v>142</v>
      </c>
      <c r="K88" s="47" t="s">
        <v>180</v>
      </c>
      <c r="L88" s="47" t="s">
        <v>180</v>
      </c>
      <c r="M88" s="80" t="s">
        <v>180</v>
      </c>
      <c r="N88" s="51">
        <v>92</v>
      </c>
      <c r="O88" s="76"/>
      <c r="P88" s="77">
        <f t="shared" si="3"/>
        <v>0</v>
      </c>
      <c r="Q88" s="78"/>
      <c r="R88" s="51">
        <f>+ROUND((C16*G87),0)</f>
        <v>23</v>
      </c>
    </row>
    <row r="89" spans="1:18" ht="69.95" customHeight="1">
      <c r="A89" s="154"/>
      <c r="B89" s="156"/>
      <c r="C89" s="156"/>
      <c r="D89" s="158" t="s">
        <v>228</v>
      </c>
      <c r="E89" s="150" t="s">
        <v>225</v>
      </c>
      <c r="F89" s="167" t="s">
        <v>155</v>
      </c>
      <c r="G89" s="164">
        <v>4.0000000000000001E-3</v>
      </c>
      <c r="H89" s="147" t="s">
        <v>179</v>
      </c>
      <c r="I89" s="22" t="s">
        <v>180</v>
      </c>
      <c r="J89" s="33" t="s">
        <v>156</v>
      </c>
      <c r="K89" s="47" t="s">
        <v>180</v>
      </c>
      <c r="L89" s="47" t="s">
        <v>180</v>
      </c>
      <c r="M89" s="80" t="s">
        <v>180</v>
      </c>
      <c r="N89" s="51">
        <v>184</v>
      </c>
      <c r="O89" s="76"/>
      <c r="P89" s="77">
        <f t="shared" si="3"/>
        <v>0</v>
      </c>
      <c r="Q89" s="78"/>
      <c r="R89" s="51">
        <f>+ROUND((C13*G89),0)</f>
        <v>46</v>
      </c>
    </row>
    <row r="90" spans="1:18" ht="69.95" customHeight="1">
      <c r="A90" s="154"/>
      <c r="B90" s="156"/>
      <c r="C90" s="156"/>
      <c r="D90" s="166"/>
      <c r="E90" s="151"/>
      <c r="F90" s="167"/>
      <c r="G90" s="165"/>
      <c r="H90" s="148"/>
      <c r="I90" s="22" t="s">
        <v>180</v>
      </c>
      <c r="J90" s="33" t="s">
        <v>142</v>
      </c>
      <c r="K90" s="47" t="s">
        <v>180</v>
      </c>
      <c r="L90" s="47" t="s">
        <v>180</v>
      </c>
      <c r="M90" s="80" t="s">
        <v>180</v>
      </c>
      <c r="N90" s="51">
        <v>92</v>
      </c>
      <c r="O90" s="76"/>
      <c r="P90" s="77">
        <f t="shared" si="3"/>
        <v>0</v>
      </c>
      <c r="Q90" s="78"/>
      <c r="R90" s="51">
        <f>+ROUND((C16*G89),0)</f>
        <v>23</v>
      </c>
    </row>
    <row r="91" spans="1:18" ht="69.95" customHeight="1">
      <c r="A91" s="154"/>
      <c r="B91" s="156"/>
      <c r="C91" s="156"/>
      <c r="D91" s="158" t="s">
        <v>229</v>
      </c>
      <c r="E91" s="150" t="s">
        <v>225</v>
      </c>
      <c r="F91" s="167" t="s">
        <v>155</v>
      </c>
      <c r="G91" s="164">
        <v>4.0000000000000001E-3</v>
      </c>
      <c r="H91" s="147" t="s">
        <v>179</v>
      </c>
      <c r="I91" s="22" t="s">
        <v>180</v>
      </c>
      <c r="J91" s="33" t="s">
        <v>156</v>
      </c>
      <c r="K91" s="47" t="s">
        <v>180</v>
      </c>
      <c r="L91" s="47" t="s">
        <v>180</v>
      </c>
      <c r="M91" s="80" t="s">
        <v>180</v>
      </c>
      <c r="N91" s="51">
        <v>184</v>
      </c>
      <c r="O91" s="76"/>
      <c r="P91" s="77">
        <f t="shared" si="3"/>
        <v>0</v>
      </c>
      <c r="Q91" s="78"/>
      <c r="R91" s="51">
        <f>+ROUND((C13*G91),0)</f>
        <v>46</v>
      </c>
    </row>
    <row r="92" spans="1:18" ht="69.95" customHeight="1">
      <c r="A92" s="155"/>
      <c r="B92" s="151"/>
      <c r="C92" s="151"/>
      <c r="D92" s="166"/>
      <c r="E92" s="151"/>
      <c r="F92" s="167"/>
      <c r="G92" s="165"/>
      <c r="H92" s="148"/>
      <c r="I92" s="22" t="s">
        <v>180</v>
      </c>
      <c r="J92" s="33" t="s">
        <v>142</v>
      </c>
      <c r="K92" s="47" t="s">
        <v>180</v>
      </c>
      <c r="L92" s="47" t="s">
        <v>180</v>
      </c>
      <c r="M92" s="80" t="s">
        <v>180</v>
      </c>
      <c r="N92" s="51">
        <v>92</v>
      </c>
      <c r="O92" s="76"/>
      <c r="P92" s="77">
        <f t="shared" si="3"/>
        <v>0</v>
      </c>
      <c r="Q92" s="78"/>
      <c r="R92" s="51">
        <f>+ROUND((C16*G91),0)</f>
        <v>23</v>
      </c>
    </row>
    <row r="93" spans="1:18" ht="108" customHeight="1">
      <c r="A93" s="107">
        <v>13</v>
      </c>
      <c r="B93" s="25" t="s">
        <v>230</v>
      </c>
      <c r="C93" s="33" t="s">
        <v>231</v>
      </c>
      <c r="D93" s="25" t="s">
        <v>232</v>
      </c>
      <c r="E93" s="32" t="s">
        <v>233</v>
      </c>
      <c r="F93" s="73" t="s">
        <v>147</v>
      </c>
      <c r="G93" s="81">
        <v>1</v>
      </c>
      <c r="H93" s="73" t="s">
        <v>181</v>
      </c>
      <c r="I93" s="22" t="s">
        <v>180</v>
      </c>
      <c r="J93" s="33" t="s">
        <v>182</v>
      </c>
      <c r="K93" s="47">
        <v>3</v>
      </c>
      <c r="L93" s="47" t="s">
        <v>180</v>
      </c>
      <c r="M93" s="80" t="s">
        <v>180</v>
      </c>
      <c r="N93" s="51">
        <v>84</v>
      </c>
      <c r="O93" s="76"/>
      <c r="P93" s="77">
        <f t="shared" si="3"/>
        <v>0</v>
      </c>
      <c r="Q93" s="78"/>
      <c r="R93" s="52">
        <f>C18*K93</f>
        <v>21</v>
      </c>
    </row>
    <row r="94" spans="1:18" ht="14.25" customHeight="1">
      <c r="A94" s="153">
        <v>14</v>
      </c>
      <c r="B94" s="150" t="s">
        <v>234</v>
      </c>
      <c r="C94" s="150" t="s">
        <v>235</v>
      </c>
      <c r="D94" s="158" t="s">
        <v>236</v>
      </c>
      <c r="E94" s="150" t="s">
        <v>237</v>
      </c>
      <c r="F94" s="147" t="s">
        <v>155</v>
      </c>
      <c r="G94" s="81">
        <v>1</v>
      </c>
      <c r="H94" s="147" t="s">
        <v>179</v>
      </c>
      <c r="I94" s="147" t="s">
        <v>238</v>
      </c>
      <c r="J94" s="33" t="s">
        <v>156</v>
      </c>
      <c r="K94" s="47">
        <v>1</v>
      </c>
      <c r="L94" s="47" t="s">
        <v>180</v>
      </c>
      <c r="M94" s="80" t="s">
        <v>180</v>
      </c>
      <c r="N94" s="51">
        <v>12</v>
      </c>
      <c r="O94" s="76"/>
      <c r="P94" s="77">
        <f t="shared" si="3"/>
        <v>0</v>
      </c>
      <c r="Q94" s="78"/>
      <c r="R94" s="51">
        <f>+(C26*1)*G94</f>
        <v>3</v>
      </c>
    </row>
    <row r="95" spans="1:18">
      <c r="A95" s="154"/>
      <c r="B95" s="156"/>
      <c r="C95" s="156"/>
      <c r="D95" s="159"/>
      <c r="E95" s="156"/>
      <c r="F95" s="157"/>
      <c r="G95" s="84">
        <v>1</v>
      </c>
      <c r="H95" s="157"/>
      <c r="I95" s="148"/>
      <c r="J95" s="33" t="s">
        <v>142</v>
      </c>
      <c r="K95" s="47">
        <v>1</v>
      </c>
      <c r="L95" s="47" t="s">
        <v>180</v>
      </c>
      <c r="M95" s="80" t="s">
        <v>180</v>
      </c>
      <c r="N95" s="51">
        <v>4</v>
      </c>
      <c r="O95" s="76"/>
      <c r="P95" s="77">
        <f t="shared" si="3"/>
        <v>0</v>
      </c>
      <c r="Q95" s="78"/>
      <c r="R95" s="51">
        <f>+(C27*1)*G95</f>
        <v>1</v>
      </c>
    </row>
    <row r="96" spans="1:18">
      <c r="A96" s="154"/>
      <c r="B96" s="156"/>
      <c r="C96" s="156"/>
      <c r="D96" s="159"/>
      <c r="E96" s="156"/>
      <c r="F96" s="157"/>
      <c r="G96" s="81">
        <v>0.1</v>
      </c>
      <c r="H96" s="157"/>
      <c r="I96" s="147" t="s">
        <v>239</v>
      </c>
      <c r="J96" s="33" t="s">
        <v>156</v>
      </c>
      <c r="K96" s="47">
        <v>1</v>
      </c>
      <c r="L96" s="47" t="s">
        <v>180</v>
      </c>
      <c r="M96" s="80" t="s">
        <v>180</v>
      </c>
      <c r="N96" s="51">
        <v>20</v>
      </c>
      <c r="O96" s="76"/>
      <c r="P96" s="77">
        <f t="shared" si="3"/>
        <v>0</v>
      </c>
      <c r="Q96" s="78"/>
      <c r="R96" s="51">
        <f>+(C31*1)*G96</f>
        <v>4.6000000000000005</v>
      </c>
    </row>
    <row r="97" spans="1:18">
      <c r="A97" s="154"/>
      <c r="B97" s="156"/>
      <c r="C97" s="156"/>
      <c r="D97" s="159"/>
      <c r="E97" s="156"/>
      <c r="F97" s="157"/>
      <c r="G97" s="81">
        <v>0.1</v>
      </c>
      <c r="H97" s="157"/>
      <c r="I97" s="148"/>
      <c r="J97" s="33" t="s">
        <v>142</v>
      </c>
      <c r="K97" s="47">
        <v>1</v>
      </c>
      <c r="L97" s="47" t="s">
        <v>180</v>
      </c>
      <c r="M97" s="80" t="s">
        <v>180</v>
      </c>
      <c r="N97" s="51">
        <v>8</v>
      </c>
      <c r="O97" s="76"/>
      <c r="P97" s="77">
        <f t="shared" si="3"/>
        <v>0</v>
      </c>
      <c r="Q97" s="78"/>
      <c r="R97" s="51">
        <f>+(C32*1)*G97</f>
        <v>1.8</v>
      </c>
    </row>
    <row r="98" spans="1:18">
      <c r="A98" s="154"/>
      <c r="B98" s="156"/>
      <c r="C98" s="156"/>
      <c r="D98" s="159"/>
      <c r="E98" s="156"/>
      <c r="F98" s="157"/>
      <c r="G98" s="81">
        <v>0.1</v>
      </c>
      <c r="H98" s="157"/>
      <c r="I98" s="147" t="s">
        <v>240</v>
      </c>
      <c r="J98" s="33" t="s">
        <v>156</v>
      </c>
      <c r="K98" s="47">
        <v>1</v>
      </c>
      <c r="L98" s="47" t="s">
        <v>180</v>
      </c>
      <c r="M98" s="80" t="s">
        <v>180</v>
      </c>
      <c r="N98" s="51">
        <v>128</v>
      </c>
      <c r="O98" s="76"/>
      <c r="P98" s="77">
        <f t="shared" si="3"/>
        <v>0</v>
      </c>
      <c r="Q98" s="78"/>
      <c r="R98" s="51">
        <f>+(C36*1)*G98</f>
        <v>31.8</v>
      </c>
    </row>
    <row r="99" spans="1:18">
      <c r="A99" s="154"/>
      <c r="B99" s="156"/>
      <c r="C99" s="156"/>
      <c r="D99" s="159"/>
      <c r="E99" s="156"/>
      <c r="F99" s="157"/>
      <c r="G99" s="81">
        <v>0.04</v>
      </c>
      <c r="H99" s="157"/>
      <c r="I99" s="148"/>
      <c r="J99" s="33" t="s">
        <v>142</v>
      </c>
      <c r="K99" s="47">
        <v>1</v>
      </c>
      <c r="L99" s="47" t="s">
        <v>180</v>
      </c>
      <c r="M99" s="80" t="s">
        <v>180</v>
      </c>
      <c r="N99" s="51">
        <v>28</v>
      </c>
      <c r="O99" s="76"/>
      <c r="P99" s="77">
        <f t="shared" si="3"/>
        <v>0</v>
      </c>
      <c r="Q99" s="78"/>
      <c r="R99" s="51">
        <f>+(C37*1)*G99</f>
        <v>7.12</v>
      </c>
    </row>
    <row r="100" spans="1:18">
      <c r="A100" s="154"/>
      <c r="B100" s="156"/>
      <c r="C100" s="156"/>
      <c r="D100" s="159"/>
      <c r="E100" s="156"/>
      <c r="F100" s="157"/>
      <c r="G100" s="81">
        <v>0.1</v>
      </c>
      <c r="H100" s="157"/>
      <c r="I100" s="147" t="s">
        <v>241</v>
      </c>
      <c r="J100" s="33" t="s">
        <v>156</v>
      </c>
      <c r="K100" s="47">
        <v>1</v>
      </c>
      <c r="L100" s="47" t="s">
        <v>180</v>
      </c>
      <c r="M100" s="80" t="s">
        <v>180</v>
      </c>
      <c r="N100" s="51">
        <v>60</v>
      </c>
      <c r="O100" s="76"/>
      <c r="P100" s="77">
        <f t="shared" si="3"/>
        <v>0</v>
      </c>
      <c r="Q100" s="78"/>
      <c r="R100" s="51">
        <f>+(C41*1)*G100</f>
        <v>15.4</v>
      </c>
    </row>
    <row r="101" spans="1:18" ht="42.75" customHeight="1">
      <c r="A101" s="155"/>
      <c r="B101" s="151"/>
      <c r="C101" s="151"/>
      <c r="D101" s="166"/>
      <c r="E101" s="151"/>
      <c r="F101" s="148"/>
      <c r="G101" s="81">
        <v>0.1</v>
      </c>
      <c r="H101" s="148"/>
      <c r="I101" s="148"/>
      <c r="J101" s="33" t="s">
        <v>142</v>
      </c>
      <c r="K101" s="47">
        <v>1</v>
      </c>
      <c r="L101" s="47" t="s">
        <v>180</v>
      </c>
      <c r="M101" s="80" t="s">
        <v>180</v>
      </c>
      <c r="N101" s="51">
        <v>560</v>
      </c>
      <c r="O101" s="76"/>
      <c r="P101" s="77">
        <f t="shared" si="3"/>
        <v>0</v>
      </c>
      <c r="Q101" s="78"/>
      <c r="R101" s="51">
        <f>+(C44*1)*G101</f>
        <v>139.6</v>
      </c>
    </row>
    <row r="102" spans="1:18" ht="14.25" customHeight="1">
      <c r="A102" s="153">
        <v>15</v>
      </c>
      <c r="B102" s="150" t="s">
        <v>242</v>
      </c>
      <c r="C102" s="150" t="s">
        <v>243</v>
      </c>
      <c r="D102" s="173" t="s">
        <v>244</v>
      </c>
      <c r="E102" s="170" t="s">
        <v>245</v>
      </c>
      <c r="F102" s="162" t="s">
        <v>155</v>
      </c>
      <c r="G102" s="84">
        <v>1</v>
      </c>
      <c r="H102" s="147" t="s">
        <v>179</v>
      </c>
      <c r="I102" s="147" t="s">
        <v>238</v>
      </c>
      <c r="J102" s="33" t="s">
        <v>156</v>
      </c>
      <c r="K102" s="47" t="s">
        <v>207</v>
      </c>
      <c r="L102" s="47" t="s">
        <v>180</v>
      </c>
      <c r="M102" s="80" t="s">
        <v>180</v>
      </c>
      <c r="N102" s="51">
        <v>12</v>
      </c>
      <c r="O102" s="76"/>
      <c r="P102" s="77">
        <f t="shared" si="3"/>
        <v>0</v>
      </c>
      <c r="Q102" s="78"/>
      <c r="R102" s="51">
        <f>+(C26*1)*G102</f>
        <v>3</v>
      </c>
    </row>
    <row r="103" spans="1:18">
      <c r="A103" s="154"/>
      <c r="B103" s="156"/>
      <c r="C103" s="156"/>
      <c r="D103" s="174"/>
      <c r="E103" s="171"/>
      <c r="F103" s="162"/>
      <c r="G103" s="84">
        <v>1</v>
      </c>
      <c r="H103" s="157"/>
      <c r="I103" s="148"/>
      <c r="J103" s="33" t="s">
        <v>142</v>
      </c>
      <c r="K103" s="47" t="s">
        <v>207</v>
      </c>
      <c r="L103" s="47" t="s">
        <v>180</v>
      </c>
      <c r="M103" s="80" t="s">
        <v>180</v>
      </c>
      <c r="N103" s="51">
        <v>4</v>
      </c>
      <c r="O103" s="76"/>
      <c r="P103" s="77">
        <f t="shared" si="3"/>
        <v>0</v>
      </c>
      <c r="Q103" s="78"/>
      <c r="R103" s="51">
        <f>+(C27*1)*G103</f>
        <v>1</v>
      </c>
    </row>
    <row r="104" spans="1:18">
      <c r="A104" s="154"/>
      <c r="B104" s="156"/>
      <c r="C104" s="156"/>
      <c r="D104" s="174"/>
      <c r="E104" s="171"/>
      <c r="F104" s="162"/>
      <c r="G104" s="81">
        <v>0.05</v>
      </c>
      <c r="H104" s="157"/>
      <c r="I104" s="147" t="s">
        <v>239</v>
      </c>
      <c r="J104" s="33" t="s">
        <v>156</v>
      </c>
      <c r="K104" s="47" t="s">
        <v>207</v>
      </c>
      <c r="L104" s="47" t="s">
        <v>180</v>
      </c>
      <c r="M104" s="80" t="s">
        <v>180</v>
      </c>
      <c r="N104" s="51">
        <v>8</v>
      </c>
      <c r="O104" s="76"/>
      <c r="P104" s="77">
        <f t="shared" si="3"/>
        <v>0</v>
      </c>
      <c r="Q104" s="78"/>
      <c r="R104" s="51">
        <f>+(C31*1)*G104</f>
        <v>2.3000000000000003</v>
      </c>
    </row>
    <row r="105" spans="1:18">
      <c r="A105" s="154"/>
      <c r="B105" s="156"/>
      <c r="C105" s="156"/>
      <c r="D105" s="174"/>
      <c r="E105" s="171"/>
      <c r="F105" s="162"/>
      <c r="G105" s="81">
        <v>0.05</v>
      </c>
      <c r="H105" s="157"/>
      <c r="I105" s="148"/>
      <c r="J105" s="33" t="s">
        <v>142</v>
      </c>
      <c r="K105" s="47" t="s">
        <v>207</v>
      </c>
      <c r="L105" s="47" t="s">
        <v>180</v>
      </c>
      <c r="M105" s="80" t="s">
        <v>180</v>
      </c>
      <c r="N105" s="51">
        <v>4</v>
      </c>
      <c r="O105" s="76"/>
      <c r="P105" s="77">
        <f t="shared" si="3"/>
        <v>0</v>
      </c>
      <c r="Q105" s="78"/>
      <c r="R105" s="51">
        <f>+(C32*1)*G105</f>
        <v>0.9</v>
      </c>
    </row>
    <row r="106" spans="1:18">
      <c r="A106" s="154"/>
      <c r="B106" s="156"/>
      <c r="C106" s="156"/>
      <c r="D106" s="174"/>
      <c r="E106" s="171"/>
      <c r="F106" s="162"/>
      <c r="G106" s="81">
        <v>0.05</v>
      </c>
      <c r="H106" s="157"/>
      <c r="I106" s="147" t="s">
        <v>240</v>
      </c>
      <c r="J106" s="33" t="s">
        <v>156</v>
      </c>
      <c r="K106" s="47" t="s">
        <v>207</v>
      </c>
      <c r="L106" s="47" t="s">
        <v>180</v>
      </c>
      <c r="M106" s="80" t="s">
        <v>180</v>
      </c>
      <c r="N106" s="51">
        <v>64</v>
      </c>
      <c r="O106" s="76"/>
      <c r="P106" s="77">
        <f t="shared" si="3"/>
        <v>0</v>
      </c>
      <c r="Q106" s="78"/>
      <c r="R106" s="51">
        <f>+(C36*1)*G106</f>
        <v>15.9</v>
      </c>
    </row>
    <row r="107" spans="1:18">
      <c r="A107" s="154"/>
      <c r="B107" s="156"/>
      <c r="C107" s="156"/>
      <c r="D107" s="174"/>
      <c r="E107" s="171"/>
      <c r="F107" s="162"/>
      <c r="G107" s="81">
        <v>0.05</v>
      </c>
      <c r="H107" s="157"/>
      <c r="I107" s="148"/>
      <c r="J107" s="33" t="s">
        <v>142</v>
      </c>
      <c r="K107" s="47" t="s">
        <v>207</v>
      </c>
      <c r="L107" s="47" t="s">
        <v>180</v>
      </c>
      <c r="M107" s="80" t="s">
        <v>180</v>
      </c>
      <c r="N107" s="51">
        <v>36</v>
      </c>
      <c r="O107" s="76"/>
      <c r="P107" s="77">
        <f t="shared" si="3"/>
        <v>0</v>
      </c>
      <c r="Q107" s="78"/>
      <c r="R107" s="51">
        <f>+(C37*1)*G107</f>
        <v>8.9</v>
      </c>
    </row>
    <row r="108" spans="1:18">
      <c r="A108" s="154"/>
      <c r="B108" s="156"/>
      <c r="C108" s="156"/>
      <c r="D108" s="174"/>
      <c r="E108" s="171"/>
      <c r="F108" s="162"/>
      <c r="G108" s="81">
        <v>0.05</v>
      </c>
      <c r="H108" s="157"/>
      <c r="I108" s="147" t="s">
        <v>241</v>
      </c>
      <c r="J108" s="33" t="s">
        <v>156</v>
      </c>
      <c r="K108" s="47" t="s">
        <v>207</v>
      </c>
      <c r="L108" s="47" t="s">
        <v>180</v>
      </c>
      <c r="M108" s="80" t="s">
        <v>180</v>
      </c>
      <c r="N108" s="51">
        <v>32</v>
      </c>
      <c r="O108" s="76"/>
      <c r="P108" s="77">
        <f t="shared" si="3"/>
        <v>0</v>
      </c>
      <c r="Q108" s="78"/>
      <c r="R108" s="51">
        <f>+(C41*1)*G108</f>
        <v>7.7</v>
      </c>
    </row>
    <row r="109" spans="1:18">
      <c r="A109" s="154"/>
      <c r="B109" s="156"/>
      <c r="C109" s="156"/>
      <c r="D109" s="175"/>
      <c r="E109" s="172"/>
      <c r="F109" s="162"/>
      <c r="G109" s="81">
        <v>0.05</v>
      </c>
      <c r="H109" s="148"/>
      <c r="I109" s="148"/>
      <c r="J109" s="33" t="s">
        <v>142</v>
      </c>
      <c r="K109" s="47" t="s">
        <v>207</v>
      </c>
      <c r="L109" s="47" t="s">
        <v>180</v>
      </c>
      <c r="M109" s="80" t="s">
        <v>180</v>
      </c>
      <c r="N109" s="51">
        <v>280</v>
      </c>
      <c r="O109" s="76"/>
      <c r="P109" s="77">
        <f t="shared" si="3"/>
        <v>0</v>
      </c>
      <c r="Q109" s="78"/>
      <c r="R109" s="51">
        <f>+(C44*1)*G109</f>
        <v>69.8</v>
      </c>
    </row>
    <row r="110" spans="1:18" ht="14.25" customHeight="1">
      <c r="A110" s="154"/>
      <c r="B110" s="156"/>
      <c r="C110" s="156"/>
      <c r="D110" s="158" t="s">
        <v>246</v>
      </c>
      <c r="E110" s="170" t="s">
        <v>245</v>
      </c>
      <c r="F110" s="147" t="s">
        <v>155</v>
      </c>
      <c r="G110" s="81">
        <v>0.05</v>
      </c>
      <c r="H110" s="147" t="s">
        <v>179</v>
      </c>
      <c r="I110" s="147" t="s">
        <v>238</v>
      </c>
      <c r="J110" s="33" t="s">
        <v>156</v>
      </c>
      <c r="K110" s="47" t="s">
        <v>207</v>
      </c>
      <c r="L110" s="47" t="s">
        <v>180</v>
      </c>
      <c r="M110" s="80" t="s">
        <v>180</v>
      </c>
      <c r="N110" s="51">
        <v>0</v>
      </c>
      <c r="O110" s="76"/>
      <c r="P110" s="77">
        <f t="shared" si="3"/>
        <v>0</v>
      </c>
      <c r="Q110" s="78"/>
      <c r="R110" s="51">
        <f>+(C26*1)*G110</f>
        <v>0.15000000000000002</v>
      </c>
    </row>
    <row r="111" spans="1:18">
      <c r="A111" s="154"/>
      <c r="B111" s="156"/>
      <c r="C111" s="156"/>
      <c r="D111" s="159"/>
      <c r="E111" s="171"/>
      <c r="F111" s="157"/>
      <c r="G111" s="84">
        <v>1</v>
      </c>
      <c r="H111" s="157"/>
      <c r="I111" s="148"/>
      <c r="J111" s="33" t="s">
        <v>142</v>
      </c>
      <c r="K111" s="47" t="s">
        <v>207</v>
      </c>
      <c r="L111" s="47" t="s">
        <v>180</v>
      </c>
      <c r="M111" s="80" t="s">
        <v>180</v>
      </c>
      <c r="N111" s="51">
        <v>4</v>
      </c>
      <c r="O111" s="76"/>
      <c r="P111" s="77">
        <f t="shared" si="3"/>
        <v>0</v>
      </c>
      <c r="Q111" s="78"/>
      <c r="R111" s="51">
        <f>+(C27*1)*G111</f>
        <v>1</v>
      </c>
    </row>
    <row r="112" spans="1:18">
      <c r="A112" s="154"/>
      <c r="B112" s="156"/>
      <c r="C112" s="156"/>
      <c r="D112" s="159"/>
      <c r="E112" s="171"/>
      <c r="F112" s="157"/>
      <c r="G112" s="81">
        <v>0.05</v>
      </c>
      <c r="H112" s="157"/>
      <c r="I112" s="147" t="s">
        <v>239</v>
      </c>
      <c r="J112" s="33" t="s">
        <v>156</v>
      </c>
      <c r="K112" s="47" t="s">
        <v>207</v>
      </c>
      <c r="L112" s="47" t="s">
        <v>180</v>
      </c>
      <c r="M112" s="80" t="s">
        <v>180</v>
      </c>
      <c r="N112" s="51">
        <v>8</v>
      </c>
      <c r="O112" s="76"/>
      <c r="P112" s="77">
        <f t="shared" ref="P112:P175" si="4">+O112*N112</f>
        <v>0</v>
      </c>
      <c r="Q112" s="78"/>
      <c r="R112" s="51">
        <f>+(C31*1)*G112</f>
        <v>2.3000000000000003</v>
      </c>
    </row>
    <row r="113" spans="1:18">
      <c r="A113" s="154"/>
      <c r="B113" s="156"/>
      <c r="C113" s="156"/>
      <c r="D113" s="159"/>
      <c r="E113" s="171"/>
      <c r="F113" s="157"/>
      <c r="G113" s="81">
        <v>0.05</v>
      </c>
      <c r="H113" s="157"/>
      <c r="I113" s="148"/>
      <c r="J113" s="33" t="s">
        <v>142</v>
      </c>
      <c r="K113" s="47" t="s">
        <v>207</v>
      </c>
      <c r="L113" s="47" t="s">
        <v>180</v>
      </c>
      <c r="M113" s="80" t="s">
        <v>180</v>
      </c>
      <c r="N113" s="51">
        <v>4</v>
      </c>
      <c r="O113" s="76"/>
      <c r="P113" s="77">
        <f t="shared" si="4"/>
        <v>0</v>
      </c>
      <c r="Q113" s="78"/>
      <c r="R113" s="51">
        <f>+(C32*1)*G113</f>
        <v>0.9</v>
      </c>
    </row>
    <row r="114" spans="1:18">
      <c r="A114" s="154"/>
      <c r="B114" s="156"/>
      <c r="C114" s="156"/>
      <c r="D114" s="159"/>
      <c r="E114" s="171"/>
      <c r="F114" s="157"/>
      <c r="G114" s="81">
        <v>0.05</v>
      </c>
      <c r="H114" s="157"/>
      <c r="I114" s="147" t="s">
        <v>240</v>
      </c>
      <c r="J114" s="33" t="s">
        <v>156</v>
      </c>
      <c r="K114" s="47" t="s">
        <v>207</v>
      </c>
      <c r="L114" s="47" t="s">
        <v>180</v>
      </c>
      <c r="M114" s="80" t="s">
        <v>180</v>
      </c>
      <c r="N114" s="51">
        <v>64</v>
      </c>
      <c r="O114" s="76"/>
      <c r="P114" s="77">
        <f t="shared" si="4"/>
        <v>0</v>
      </c>
      <c r="Q114" s="78"/>
      <c r="R114" s="51">
        <f>+(C36*1)*G114</f>
        <v>15.9</v>
      </c>
    </row>
    <row r="115" spans="1:18">
      <c r="A115" s="154"/>
      <c r="B115" s="156"/>
      <c r="C115" s="156"/>
      <c r="D115" s="159"/>
      <c r="E115" s="171"/>
      <c r="F115" s="157"/>
      <c r="G115" s="81">
        <v>0.05</v>
      </c>
      <c r="H115" s="157"/>
      <c r="I115" s="148"/>
      <c r="J115" s="33" t="s">
        <v>142</v>
      </c>
      <c r="K115" s="47" t="s">
        <v>207</v>
      </c>
      <c r="L115" s="47" t="s">
        <v>180</v>
      </c>
      <c r="M115" s="80" t="s">
        <v>180</v>
      </c>
      <c r="N115" s="51">
        <v>36</v>
      </c>
      <c r="O115" s="76"/>
      <c r="P115" s="77">
        <f t="shared" si="4"/>
        <v>0</v>
      </c>
      <c r="Q115" s="78"/>
      <c r="R115" s="51">
        <f>+(C37*1)*G115</f>
        <v>8.9</v>
      </c>
    </row>
    <row r="116" spans="1:18">
      <c r="A116" s="154"/>
      <c r="B116" s="156"/>
      <c r="C116" s="156"/>
      <c r="D116" s="159"/>
      <c r="E116" s="171"/>
      <c r="F116" s="157"/>
      <c r="G116" s="81">
        <v>0.05</v>
      </c>
      <c r="H116" s="157"/>
      <c r="I116" s="147" t="s">
        <v>241</v>
      </c>
      <c r="J116" s="33" t="s">
        <v>156</v>
      </c>
      <c r="K116" s="47" t="s">
        <v>207</v>
      </c>
      <c r="L116" s="47" t="s">
        <v>180</v>
      </c>
      <c r="M116" s="80" t="s">
        <v>180</v>
      </c>
      <c r="N116" s="51">
        <v>32</v>
      </c>
      <c r="O116" s="76"/>
      <c r="P116" s="77">
        <f t="shared" si="4"/>
        <v>0</v>
      </c>
      <c r="Q116" s="78"/>
      <c r="R116" s="51">
        <f>+(C41*1)*G116</f>
        <v>7.7</v>
      </c>
    </row>
    <row r="117" spans="1:18" ht="50.25" customHeight="1">
      <c r="A117" s="155"/>
      <c r="B117" s="151"/>
      <c r="C117" s="151"/>
      <c r="D117" s="166"/>
      <c r="E117" s="172"/>
      <c r="F117" s="148"/>
      <c r="G117" s="81">
        <v>0.05</v>
      </c>
      <c r="H117" s="148"/>
      <c r="I117" s="148" t="s">
        <v>241</v>
      </c>
      <c r="J117" s="33" t="s">
        <v>142</v>
      </c>
      <c r="K117" s="47" t="s">
        <v>207</v>
      </c>
      <c r="L117" s="47" t="s">
        <v>180</v>
      </c>
      <c r="M117" s="80" t="s">
        <v>180</v>
      </c>
      <c r="N117" s="51">
        <v>280</v>
      </c>
      <c r="O117" s="76"/>
      <c r="P117" s="77">
        <f t="shared" si="4"/>
        <v>0</v>
      </c>
      <c r="Q117" s="78"/>
      <c r="R117" s="51">
        <f>+(C44*1)*G117</f>
        <v>69.8</v>
      </c>
    </row>
    <row r="118" spans="1:18" ht="23.25" customHeight="1">
      <c r="A118" s="153">
        <v>16</v>
      </c>
      <c r="B118" s="150" t="s">
        <v>247</v>
      </c>
      <c r="C118" s="150" t="s">
        <v>248</v>
      </c>
      <c r="D118" s="173" t="s">
        <v>249</v>
      </c>
      <c r="E118" s="150" t="s">
        <v>250</v>
      </c>
      <c r="F118" s="147" t="s">
        <v>206</v>
      </c>
      <c r="G118" s="81">
        <v>1</v>
      </c>
      <c r="H118" s="147" t="s">
        <v>179</v>
      </c>
      <c r="I118" s="147" t="s">
        <v>238</v>
      </c>
      <c r="J118" s="33" t="s">
        <v>156</v>
      </c>
      <c r="K118" s="47">
        <v>1</v>
      </c>
      <c r="L118" s="47">
        <v>2</v>
      </c>
      <c r="M118" s="80" t="s">
        <v>180</v>
      </c>
      <c r="N118" s="51">
        <v>12</v>
      </c>
      <c r="O118" s="76"/>
      <c r="P118" s="77">
        <f t="shared" si="4"/>
        <v>0</v>
      </c>
      <c r="Q118" s="78"/>
      <c r="R118" s="51">
        <f>+(C26*1)*G118</f>
        <v>3</v>
      </c>
    </row>
    <row r="119" spans="1:18" ht="23.25" customHeight="1">
      <c r="A119" s="154"/>
      <c r="B119" s="156"/>
      <c r="C119" s="156"/>
      <c r="D119" s="174"/>
      <c r="E119" s="156"/>
      <c r="F119" s="157"/>
      <c r="G119" s="83">
        <v>1</v>
      </c>
      <c r="H119" s="157"/>
      <c r="I119" s="148"/>
      <c r="J119" s="33" t="s">
        <v>142</v>
      </c>
      <c r="K119" s="47">
        <v>1</v>
      </c>
      <c r="L119" s="47">
        <v>2</v>
      </c>
      <c r="M119" s="80" t="s">
        <v>180</v>
      </c>
      <c r="N119" s="51">
        <v>4</v>
      </c>
      <c r="O119" s="76"/>
      <c r="P119" s="77">
        <f t="shared" si="4"/>
        <v>0</v>
      </c>
      <c r="Q119" s="78"/>
      <c r="R119" s="51">
        <f>+(C27*1)*G119</f>
        <v>1</v>
      </c>
    </row>
    <row r="120" spans="1:18" ht="23.25" customHeight="1">
      <c r="A120" s="154"/>
      <c r="B120" s="156"/>
      <c r="C120" s="156"/>
      <c r="D120" s="174"/>
      <c r="E120" s="156"/>
      <c r="F120" s="157"/>
      <c r="G120" s="81">
        <v>0.5</v>
      </c>
      <c r="H120" s="157"/>
      <c r="I120" s="147" t="s">
        <v>239</v>
      </c>
      <c r="J120" s="33" t="s">
        <v>156</v>
      </c>
      <c r="K120" s="47">
        <v>1</v>
      </c>
      <c r="L120" s="47">
        <v>2</v>
      </c>
      <c r="M120" s="80" t="s">
        <v>180</v>
      </c>
      <c r="N120" s="51">
        <v>92</v>
      </c>
      <c r="O120" s="76"/>
      <c r="P120" s="77">
        <f t="shared" si="4"/>
        <v>0</v>
      </c>
      <c r="Q120" s="78"/>
      <c r="R120" s="51">
        <f>+(C31*1)*G120</f>
        <v>23</v>
      </c>
    </row>
    <row r="121" spans="1:18" ht="23.25" customHeight="1">
      <c r="A121" s="154"/>
      <c r="B121" s="156"/>
      <c r="C121" s="156"/>
      <c r="D121" s="174"/>
      <c r="E121" s="156"/>
      <c r="F121" s="157"/>
      <c r="G121" s="81">
        <v>0.5</v>
      </c>
      <c r="H121" s="157"/>
      <c r="I121" s="148"/>
      <c r="J121" s="33" t="s">
        <v>142</v>
      </c>
      <c r="K121" s="47">
        <v>1</v>
      </c>
      <c r="L121" s="47">
        <v>2</v>
      </c>
      <c r="M121" s="80" t="s">
        <v>180</v>
      </c>
      <c r="N121" s="51">
        <v>36</v>
      </c>
      <c r="O121" s="76"/>
      <c r="P121" s="77">
        <f t="shared" si="4"/>
        <v>0</v>
      </c>
      <c r="Q121" s="78"/>
      <c r="R121" s="51">
        <f>+(C32*1)*G121</f>
        <v>9</v>
      </c>
    </row>
    <row r="122" spans="1:18" ht="23.25" customHeight="1">
      <c r="A122" s="154"/>
      <c r="B122" s="156"/>
      <c r="C122" s="156"/>
      <c r="D122" s="174"/>
      <c r="E122" s="156"/>
      <c r="F122" s="157"/>
      <c r="G122" s="81">
        <v>0.5</v>
      </c>
      <c r="H122" s="157"/>
      <c r="I122" s="147" t="s">
        <v>240</v>
      </c>
      <c r="J122" s="33" t="s">
        <v>156</v>
      </c>
      <c r="K122" s="47">
        <v>1</v>
      </c>
      <c r="L122" s="47">
        <v>2</v>
      </c>
      <c r="M122" s="80" t="s">
        <v>180</v>
      </c>
      <c r="N122" s="51">
        <v>636</v>
      </c>
      <c r="O122" s="76"/>
      <c r="P122" s="77">
        <f t="shared" si="4"/>
        <v>0</v>
      </c>
      <c r="Q122" s="78"/>
      <c r="R122" s="51">
        <f>+(C36*1)*G122</f>
        <v>159</v>
      </c>
    </row>
    <row r="123" spans="1:18" ht="23.25" customHeight="1">
      <c r="A123" s="154"/>
      <c r="B123" s="156"/>
      <c r="C123" s="156"/>
      <c r="D123" s="174"/>
      <c r="E123" s="156"/>
      <c r="F123" s="157"/>
      <c r="G123" s="81">
        <v>0.5</v>
      </c>
      <c r="H123" s="157"/>
      <c r="I123" s="148"/>
      <c r="J123" s="33" t="s">
        <v>142</v>
      </c>
      <c r="K123" s="47">
        <v>1</v>
      </c>
      <c r="L123" s="47">
        <v>2</v>
      </c>
      <c r="M123" s="80" t="s">
        <v>180</v>
      </c>
      <c r="N123" s="51">
        <v>356</v>
      </c>
      <c r="O123" s="76"/>
      <c r="P123" s="77">
        <f t="shared" si="4"/>
        <v>0</v>
      </c>
      <c r="Q123" s="78"/>
      <c r="R123" s="51">
        <f>+(C37*1)*G123</f>
        <v>89</v>
      </c>
    </row>
    <row r="124" spans="1:18" ht="23.25" customHeight="1">
      <c r="A124" s="154"/>
      <c r="B124" s="156"/>
      <c r="C124" s="156"/>
      <c r="D124" s="174"/>
      <c r="E124" s="156"/>
      <c r="F124" s="157"/>
      <c r="G124" s="81">
        <v>0.5</v>
      </c>
      <c r="H124" s="157"/>
      <c r="I124" s="147" t="s">
        <v>241</v>
      </c>
      <c r="J124" s="33" t="s">
        <v>156</v>
      </c>
      <c r="K124" s="47">
        <v>1</v>
      </c>
      <c r="L124" s="47">
        <v>2</v>
      </c>
      <c r="M124" s="80" t="s">
        <v>180</v>
      </c>
      <c r="N124" s="51">
        <v>308</v>
      </c>
      <c r="O124" s="76"/>
      <c r="P124" s="77">
        <f t="shared" si="4"/>
        <v>0</v>
      </c>
      <c r="Q124" s="78"/>
      <c r="R124" s="51">
        <f>+(C41*1)*G124</f>
        <v>77</v>
      </c>
    </row>
    <row r="125" spans="1:18" ht="28.5" customHeight="1">
      <c r="A125" s="154"/>
      <c r="B125" s="156"/>
      <c r="C125" s="156"/>
      <c r="D125" s="174"/>
      <c r="E125" s="156"/>
      <c r="F125" s="157"/>
      <c r="G125" s="81">
        <v>0.5</v>
      </c>
      <c r="H125" s="148"/>
      <c r="I125" s="148" t="s">
        <v>241</v>
      </c>
      <c r="J125" s="33" t="s">
        <v>142</v>
      </c>
      <c r="K125" s="47">
        <v>1</v>
      </c>
      <c r="L125" s="47">
        <v>2</v>
      </c>
      <c r="M125" s="80" t="s">
        <v>180</v>
      </c>
      <c r="N125" s="51">
        <v>2792</v>
      </c>
      <c r="O125" s="76"/>
      <c r="P125" s="77">
        <f t="shared" si="4"/>
        <v>0</v>
      </c>
      <c r="Q125" s="78"/>
      <c r="R125" s="51">
        <f>+(C42*1)*G125</f>
        <v>698</v>
      </c>
    </row>
    <row r="126" spans="1:18" ht="14.25" customHeight="1">
      <c r="A126" s="153">
        <v>17</v>
      </c>
      <c r="B126" s="150" t="s">
        <v>251</v>
      </c>
      <c r="C126" s="150" t="s">
        <v>252</v>
      </c>
      <c r="D126" s="158" t="s">
        <v>253</v>
      </c>
      <c r="E126" s="150" t="s">
        <v>254</v>
      </c>
      <c r="F126" s="147" t="s">
        <v>155</v>
      </c>
      <c r="G126" s="83">
        <v>1</v>
      </c>
      <c r="H126" s="147" t="s">
        <v>179</v>
      </c>
      <c r="I126" s="147" t="s">
        <v>238</v>
      </c>
      <c r="J126" s="33" t="s">
        <v>156</v>
      </c>
      <c r="K126" s="47">
        <v>1</v>
      </c>
      <c r="L126" s="47" t="s">
        <v>180</v>
      </c>
      <c r="M126" s="80" t="s">
        <v>180</v>
      </c>
      <c r="N126" s="51">
        <v>12</v>
      </c>
      <c r="O126" s="76"/>
      <c r="P126" s="77">
        <f t="shared" si="4"/>
        <v>0</v>
      </c>
      <c r="Q126" s="78"/>
      <c r="R126" s="51">
        <f>+(C26*1)*G126</f>
        <v>3</v>
      </c>
    </row>
    <row r="127" spans="1:18" ht="14.25" customHeight="1">
      <c r="A127" s="154"/>
      <c r="B127" s="156"/>
      <c r="C127" s="156"/>
      <c r="D127" s="159"/>
      <c r="E127" s="156"/>
      <c r="F127" s="157"/>
      <c r="G127" s="81">
        <v>1</v>
      </c>
      <c r="H127" s="157"/>
      <c r="I127" s="148"/>
      <c r="J127" s="33" t="s">
        <v>142</v>
      </c>
      <c r="K127" s="47">
        <v>1</v>
      </c>
      <c r="L127" s="47" t="s">
        <v>180</v>
      </c>
      <c r="M127" s="80" t="s">
        <v>180</v>
      </c>
      <c r="N127" s="51">
        <v>4</v>
      </c>
      <c r="O127" s="76"/>
      <c r="P127" s="77">
        <f t="shared" si="4"/>
        <v>0</v>
      </c>
      <c r="Q127" s="78"/>
      <c r="R127" s="51">
        <f>+(C27*1)*G127</f>
        <v>1</v>
      </c>
    </row>
    <row r="128" spans="1:18" ht="14.25" customHeight="1">
      <c r="A128" s="154"/>
      <c r="B128" s="156"/>
      <c r="C128" s="156"/>
      <c r="D128" s="159"/>
      <c r="E128" s="156"/>
      <c r="F128" s="157"/>
      <c r="G128" s="81">
        <v>0.3</v>
      </c>
      <c r="H128" s="157"/>
      <c r="I128" s="147" t="s">
        <v>239</v>
      </c>
      <c r="J128" s="33" t="s">
        <v>156</v>
      </c>
      <c r="K128" s="47">
        <v>1</v>
      </c>
      <c r="L128" s="47" t="s">
        <v>180</v>
      </c>
      <c r="M128" s="80" t="s">
        <v>180</v>
      </c>
      <c r="N128" s="51">
        <v>56</v>
      </c>
      <c r="O128" s="76"/>
      <c r="P128" s="77">
        <f t="shared" si="4"/>
        <v>0</v>
      </c>
      <c r="Q128" s="78"/>
      <c r="R128" s="51">
        <f>+(C31*1)*G128</f>
        <v>13.799999999999999</v>
      </c>
    </row>
    <row r="129" spans="1:18" ht="14.25" customHeight="1">
      <c r="A129" s="154"/>
      <c r="B129" s="156"/>
      <c r="C129" s="156"/>
      <c r="D129" s="159"/>
      <c r="E129" s="156"/>
      <c r="F129" s="157"/>
      <c r="G129" s="81">
        <v>0.3</v>
      </c>
      <c r="H129" s="157"/>
      <c r="I129" s="148"/>
      <c r="J129" s="33" t="s">
        <v>142</v>
      </c>
      <c r="K129" s="47">
        <v>1</v>
      </c>
      <c r="L129" s="47" t="s">
        <v>180</v>
      </c>
      <c r="M129" s="80" t="s">
        <v>180</v>
      </c>
      <c r="N129" s="51">
        <v>20</v>
      </c>
      <c r="O129" s="76"/>
      <c r="P129" s="77">
        <f t="shared" si="4"/>
        <v>0</v>
      </c>
      <c r="Q129" s="78"/>
      <c r="R129" s="51">
        <f>+(C32*1)*G129</f>
        <v>5.3999999999999995</v>
      </c>
    </row>
    <row r="130" spans="1:18" ht="14.25" customHeight="1">
      <c r="A130" s="154"/>
      <c r="B130" s="156"/>
      <c r="C130" s="156"/>
      <c r="D130" s="159"/>
      <c r="E130" s="156"/>
      <c r="F130" s="157"/>
      <c r="G130" s="81">
        <v>0.3</v>
      </c>
      <c r="H130" s="157"/>
      <c r="I130" s="147" t="s">
        <v>240</v>
      </c>
      <c r="J130" s="33" t="s">
        <v>156</v>
      </c>
      <c r="K130" s="47">
        <v>1</v>
      </c>
      <c r="L130" s="47" t="s">
        <v>180</v>
      </c>
      <c r="M130" s="80" t="s">
        <v>180</v>
      </c>
      <c r="N130" s="51">
        <v>380</v>
      </c>
      <c r="O130" s="76"/>
      <c r="P130" s="77">
        <f t="shared" si="4"/>
        <v>0</v>
      </c>
      <c r="Q130" s="78"/>
      <c r="R130" s="51">
        <f>+(C36*1)*G130</f>
        <v>95.399999999999991</v>
      </c>
    </row>
    <row r="131" spans="1:18" ht="14.25" customHeight="1">
      <c r="A131" s="154"/>
      <c r="B131" s="156"/>
      <c r="C131" s="156"/>
      <c r="D131" s="159"/>
      <c r="E131" s="156"/>
      <c r="F131" s="157"/>
      <c r="G131" s="81">
        <v>0.3</v>
      </c>
      <c r="H131" s="157"/>
      <c r="I131" s="148"/>
      <c r="J131" s="33" t="s">
        <v>142</v>
      </c>
      <c r="K131" s="47">
        <v>1</v>
      </c>
      <c r="L131" s="47" t="s">
        <v>180</v>
      </c>
      <c r="M131" s="80" t="s">
        <v>180</v>
      </c>
      <c r="N131" s="51">
        <v>212</v>
      </c>
      <c r="O131" s="76"/>
      <c r="P131" s="77">
        <f t="shared" si="4"/>
        <v>0</v>
      </c>
      <c r="Q131" s="78"/>
      <c r="R131" s="51">
        <f>+(C37*1)*G131</f>
        <v>53.4</v>
      </c>
    </row>
    <row r="132" spans="1:18" ht="14.25" customHeight="1">
      <c r="A132" s="154"/>
      <c r="B132" s="156"/>
      <c r="C132" s="156"/>
      <c r="D132" s="159"/>
      <c r="E132" s="156"/>
      <c r="F132" s="157"/>
      <c r="G132" s="81">
        <v>0.3</v>
      </c>
      <c r="H132" s="157"/>
      <c r="I132" s="147" t="s">
        <v>241</v>
      </c>
      <c r="J132" s="33" t="s">
        <v>156</v>
      </c>
      <c r="K132" s="47">
        <v>1</v>
      </c>
      <c r="L132" s="47" t="s">
        <v>180</v>
      </c>
      <c r="M132" s="80" t="s">
        <v>180</v>
      </c>
      <c r="N132" s="51">
        <v>184</v>
      </c>
      <c r="O132" s="76"/>
      <c r="P132" s="77">
        <f t="shared" si="4"/>
        <v>0</v>
      </c>
      <c r="Q132" s="78"/>
      <c r="R132" s="51">
        <f>+(C41*1)*G132</f>
        <v>46.199999999999996</v>
      </c>
    </row>
    <row r="133" spans="1:18" ht="15" customHeight="1">
      <c r="A133" s="154"/>
      <c r="B133" s="156"/>
      <c r="C133" s="156"/>
      <c r="D133" s="159"/>
      <c r="E133" s="156"/>
      <c r="F133" s="157"/>
      <c r="G133" s="81">
        <v>0.3</v>
      </c>
      <c r="H133" s="157"/>
      <c r="I133" s="148" t="s">
        <v>241</v>
      </c>
      <c r="J133" s="33" t="s">
        <v>142</v>
      </c>
      <c r="K133" s="47">
        <v>1</v>
      </c>
      <c r="L133" s="47" t="s">
        <v>180</v>
      </c>
      <c r="M133" s="80" t="s">
        <v>180</v>
      </c>
      <c r="N133" s="51">
        <v>1676</v>
      </c>
      <c r="O133" s="76"/>
      <c r="P133" s="77">
        <f t="shared" si="4"/>
        <v>0</v>
      </c>
      <c r="Q133" s="78"/>
      <c r="R133" s="51">
        <f>+(C42*1)*G133</f>
        <v>418.8</v>
      </c>
    </row>
    <row r="134" spans="1:18" ht="14.25" customHeight="1">
      <c r="A134" s="154"/>
      <c r="B134" s="156"/>
      <c r="C134" s="156"/>
      <c r="D134" s="159"/>
      <c r="E134" s="150" t="s">
        <v>255</v>
      </c>
      <c r="F134" s="147" t="s">
        <v>155</v>
      </c>
      <c r="G134" s="83">
        <v>1</v>
      </c>
      <c r="H134" s="147" t="s">
        <v>179</v>
      </c>
      <c r="I134" s="147" t="s">
        <v>238</v>
      </c>
      <c r="J134" s="33" t="s">
        <v>156</v>
      </c>
      <c r="K134" s="47">
        <v>1</v>
      </c>
      <c r="L134" s="47" t="s">
        <v>180</v>
      </c>
      <c r="M134" s="80" t="s">
        <v>180</v>
      </c>
      <c r="N134" s="51">
        <v>12</v>
      </c>
      <c r="O134" s="76"/>
      <c r="P134" s="77">
        <f t="shared" si="4"/>
        <v>0</v>
      </c>
      <c r="Q134" s="78"/>
      <c r="R134" s="51">
        <f>+(C26*1)*G134</f>
        <v>3</v>
      </c>
    </row>
    <row r="135" spans="1:18" ht="14.25" customHeight="1">
      <c r="A135" s="154"/>
      <c r="B135" s="156"/>
      <c r="C135" s="156"/>
      <c r="D135" s="159"/>
      <c r="E135" s="156"/>
      <c r="F135" s="157"/>
      <c r="G135" s="84">
        <v>1</v>
      </c>
      <c r="H135" s="157"/>
      <c r="I135" s="148"/>
      <c r="J135" s="33" t="s">
        <v>142</v>
      </c>
      <c r="K135" s="47">
        <v>1</v>
      </c>
      <c r="L135" s="47" t="s">
        <v>180</v>
      </c>
      <c r="M135" s="80" t="s">
        <v>180</v>
      </c>
      <c r="N135" s="51">
        <v>4</v>
      </c>
      <c r="O135" s="76"/>
      <c r="P135" s="77">
        <f t="shared" si="4"/>
        <v>0</v>
      </c>
      <c r="Q135" s="78"/>
      <c r="R135" s="51">
        <f>+(C27*1)*G135</f>
        <v>1</v>
      </c>
    </row>
    <row r="136" spans="1:18" ht="14.25" customHeight="1">
      <c r="A136" s="154"/>
      <c r="B136" s="156"/>
      <c r="C136" s="156"/>
      <c r="D136" s="159"/>
      <c r="E136" s="156"/>
      <c r="F136" s="157"/>
      <c r="G136" s="81">
        <v>0.3</v>
      </c>
      <c r="H136" s="157"/>
      <c r="I136" s="147" t="s">
        <v>239</v>
      </c>
      <c r="J136" s="33" t="s">
        <v>156</v>
      </c>
      <c r="K136" s="47">
        <v>1</v>
      </c>
      <c r="L136" s="47" t="s">
        <v>180</v>
      </c>
      <c r="M136" s="80" t="s">
        <v>180</v>
      </c>
      <c r="N136" s="51">
        <v>56</v>
      </c>
      <c r="O136" s="76"/>
      <c r="P136" s="77">
        <f t="shared" si="4"/>
        <v>0</v>
      </c>
      <c r="Q136" s="78"/>
      <c r="R136" s="51">
        <f>+(C31*1)*G136</f>
        <v>13.799999999999999</v>
      </c>
    </row>
    <row r="137" spans="1:18" ht="14.25" customHeight="1">
      <c r="A137" s="154"/>
      <c r="B137" s="156"/>
      <c r="C137" s="156"/>
      <c r="D137" s="159"/>
      <c r="E137" s="156"/>
      <c r="F137" s="157"/>
      <c r="G137" s="81">
        <v>0.3</v>
      </c>
      <c r="H137" s="157"/>
      <c r="I137" s="148"/>
      <c r="J137" s="33" t="s">
        <v>142</v>
      </c>
      <c r="K137" s="47">
        <v>1</v>
      </c>
      <c r="L137" s="47" t="s">
        <v>180</v>
      </c>
      <c r="M137" s="80" t="s">
        <v>180</v>
      </c>
      <c r="N137" s="51">
        <v>20</v>
      </c>
      <c r="O137" s="76"/>
      <c r="P137" s="77">
        <f t="shared" si="4"/>
        <v>0</v>
      </c>
      <c r="Q137" s="78"/>
      <c r="R137" s="51">
        <f>+(C32*1)*G137</f>
        <v>5.3999999999999995</v>
      </c>
    </row>
    <row r="138" spans="1:18" ht="14.25" customHeight="1">
      <c r="A138" s="154"/>
      <c r="B138" s="156"/>
      <c r="C138" s="156"/>
      <c r="D138" s="159"/>
      <c r="E138" s="156"/>
      <c r="F138" s="157"/>
      <c r="G138" s="81">
        <v>0.3</v>
      </c>
      <c r="H138" s="157"/>
      <c r="I138" s="147" t="s">
        <v>240</v>
      </c>
      <c r="J138" s="33" t="s">
        <v>156</v>
      </c>
      <c r="K138" s="47">
        <v>1</v>
      </c>
      <c r="L138" s="47" t="s">
        <v>180</v>
      </c>
      <c r="M138" s="80" t="s">
        <v>180</v>
      </c>
      <c r="N138" s="51">
        <v>380</v>
      </c>
      <c r="O138" s="76"/>
      <c r="P138" s="77">
        <f t="shared" si="4"/>
        <v>0</v>
      </c>
      <c r="Q138" s="78"/>
      <c r="R138" s="51">
        <f>+(C36*1)*G138</f>
        <v>95.399999999999991</v>
      </c>
    </row>
    <row r="139" spans="1:18" ht="14.25" customHeight="1">
      <c r="A139" s="154"/>
      <c r="B139" s="156"/>
      <c r="C139" s="156"/>
      <c r="D139" s="159"/>
      <c r="E139" s="156"/>
      <c r="F139" s="157"/>
      <c r="G139" s="81">
        <v>0.3</v>
      </c>
      <c r="H139" s="157"/>
      <c r="I139" s="148"/>
      <c r="J139" s="33" t="s">
        <v>142</v>
      </c>
      <c r="K139" s="47">
        <v>1</v>
      </c>
      <c r="L139" s="47" t="s">
        <v>180</v>
      </c>
      <c r="M139" s="80" t="s">
        <v>180</v>
      </c>
      <c r="N139" s="51">
        <v>212</v>
      </c>
      <c r="O139" s="76"/>
      <c r="P139" s="77">
        <f t="shared" si="4"/>
        <v>0</v>
      </c>
      <c r="Q139" s="78"/>
      <c r="R139" s="51">
        <f>+(C37*1)*G139</f>
        <v>53.4</v>
      </c>
    </row>
    <row r="140" spans="1:18" ht="14.25" customHeight="1">
      <c r="A140" s="154"/>
      <c r="B140" s="156"/>
      <c r="C140" s="156"/>
      <c r="D140" s="159"/>
      <c r="E140" s="156"/>
      <c r="F140" s="157"/>
      <c r="G140" s="81">
        <v>0.3</v>
      </c>
      <c r="H140" s="157"/>
      <c r="I140" s="147" t="s">
        <v>241</v>
      </c>
      <c r="J140" s="33" t="s">
        <v>156</v>
      </c>
      <c r="K140" s="47">
        <v>1</v>
      </c>
      <c r="L140" s="47" t="s">
        <v>180</v>
      </c>
      <c r="M140" s="80" t="s">
        <v>180</v>
      </c>
      <c r="N140" s="51">
        <v>184</v>
      </c>
      <c r="O140" s="76"/>
      <c r="P140" s="77">
        <f t="shared" si="4"/>
        <v>0</v>
      </c>
      <c r="Q140" s="78"/>
      <c r="R140" s="51">
        <f>+(C41*1)*G140</f>
        <v>46.199999999999996</v>
      </c>
    </row>
    <row r="141" spans="1:18" ht="15" customHeight="1">
      <c r="A141" s="155"/>
      <c r="B141" s="151"/>
      <c r="C141" s="151"/>
      <c r="D141" s="166"/>
      <c r="E141" s="156"/>
      <c r="F141" s="157"/>
      <c r="G141" s="81">
        <v>0.3</v>
      </c>
      <c r="H141" s="157"/>
      <c r="I141" s="148" t="s">
        <v>241</v>
      </c>
      <c r="J141" s="33" t="s">
        <v>142</v>
      </c>
      <c r="K141" s="47">
        <v>1</v>
      </c>
      <c r="L141" s="47" t="s">
        <v>180</v>
      </c>
      <c r="M141" s="80" t="s">
        <v>180</v>
      </c>
      <c r="N141" s="51">
        <v>1676</v>
      </c>
      <c r="O141" s="76"/>
      <c r="P141" s="77">
        <f t="shared" si="4"/>
        <v>0</v>
      </c>
      <c r="Q141" s="78"/>
      <c r="R141" s="51">
        <f>+(C42*1)*G141</f>
        <v>418.8</v>
      </c>
    </row>
    <row r="142" spans="1:18" ht="14.25" customHeight="1">
      <c r="A142" s="153">
        <v>18</v>
      </c>
      <c r="B142" s="150" t="s">
        <v>256</v>
      </c>
      <c r="C142" s="170" t="s">
        <v>257</v>
      </c>
      <c r="D142" s="173" t="s">
        <v>258</v>
      </c>
      <c r="E142" s="150" t="s">
        <v>259</v>
      </c>
      <c r="F142" s="147" t="s">
        <v>155</v>
      </c>
      <c r="G142" s="81">
        <v>1</v>
      </c>
      <c r="H142" s="147" t="s">
        <v>179</v>
      </c>
      <c r="I142" s="147" t="s">
        <v>238</v>
      </c>
      <c r="J142" s="33" t="s">
        <v>156</v>
      </c>
      <c r="K142" s="47">
        <v>1</v>
      </c>
      <c r="L142" s="47" t="s">
        <v>180</v>
      </c>
      <c r="M142" s="80" t="s">
        <v>180</v>
      </c>
      <c r="N142" s="51">
        <v>12</v>
      </c>
      <c r="O142" s="76"/>
      <c r="P142" s="77">
        <f t="shared" si="4"/>
        <v>0</v>
      </c>
      <c r="Q142" s="78"/>
      <c r="R142" s="51">
        <f>+(C26*1)*G142</f>
        <v>3</v>
      </c>
    </row>
    <row r="143" spans="1:18">
      <c r="A143" s="154"/>
      <c r="B143" s="156"/>
      <c r="C143" s="171"/>
      <c r="D143" s="174"/>
      <c r="E143" s="156"/>
      <c r="F143" s="157"/>
      <c r="G143" s="84">
        <v>1</v>
      </c>
      <c r="H143" s="157"/>
      <c r="I143" s="148"/>
      <c r="J143" s="33" t="s">
        <v>142</v>
      </c>
      <c r="K143" s="47">
        <v>1</v>
      </c>
      <c r="L143" s="47" t="s">
        <v>180</v>
      </c>
      <c r="M143" s="80" t="s">
        <v>180</v>
      </c>
      <c r="N143" s="51">
        <v>4</v>
      </c>
      <c r="O143" s="76"/>
      <c r="P143" s="77">
        <f t="shared" si="4"/>
        <v>0</v>
      </c>
      <c r="Q143" s="78"/>
      <c r="R143" s="51">
        <f>+(C27*1)*G143</f>
        <v>1</v>
      </c>
    </row>
    <row r="144" spans="1:18">
      <c r="A144" s="154"/>
      <c r="B144" s="156"/>
      <c r="C144" s="171"/>
      <c r="D144" s="174"/>
      <c r="E144" s="156"/>
      <c r="F144" s="157"/>
      <c r="G144" s="81">
        <v>0.2</v>
      </c>
      <c r="H144" s="157"/>
      <c r="I144" s="147" t="s">
        <v>239</v>
      </c>
      <c r="J144" s="33" t="s">
        <v>156</v>
      </c>
      <c r="K144" s="47">
        <v>1</v>
      </c>
      <c r="L144" s="47" t="s">
        <v>180</v>
      </c>
      <c r="M144" s="80" t="s">
        <v>180</v>
      </c>
      <c r="N144" s="51">
        <v>36</v>
      </c>
      <c r="O144" s="76"/>
      <c r="P144" s="77">
        <f t="shared" si="4"/>
        <v>0</v>
      </c>
      <c r="Q144" s="78"/>
      <c r="R144" s="51">
        <f>+(C31*1)*G144</f>
        <v>9.2000000000000011</v>
      </c>
    </row>
    <row r="145" spans="1:18">
      <c r="A145" s="154"/>
      <c r="B145" s="156"/>
      <c r="C145" s="171"/>
      <c r="D145" s="174"/>
      <c r="E145" s="156"/>
      <c r="F145" s="157"/>
      <c r="G145" s="81">
        <v>0.2</v>
      </c>
      <c r="H145" s="157"/>
      <c r="I145" s="148"/>
      <c r="J145" s="33" t="s">
        <v>142</v>
      </c>
      <c r="K145" s="47">
        <v>1</v>
      </c>
      <c r="L145" s="47" t="s">
        <v>180</v>
      </c>
      <c r="M145" s="80" t="s">
        <v>180</v>
      </c>
      <c r="N145" s="51">
        <v>16</v>
      </c>
      <c r="O145" s="76"/>
      <c r="P145" s="77">
        <f t="shared" si="4"/>
        <v>0</v>
      </c>
      <c r="Q145" s="78"/>
      <c r="R145" s="51">
        <f>+(C32*1)*G145</f>
        <v>3.6</v>
      </c>
    </row>
    <row r="146" spans="1:18">
      <c r="A146" s="154"/>
      <c r="B146" s="156"/>
      <c r="C146" s="171"/>
      <c r="D146" s="174"/>
      <c r="E146" s="156"/>
      <c r="F146" s="157"/>
      <c r="G146" s="81">
        <v>0.2</v>
      </c>
      <c r="H146" s="157"/>
      <c r="I146" s="147" t="s">
        <v>240</v>
      </c>
      <c r="J146" s="33" t="s">
        <v>156</v>
      </c>
      <c r="K146" s="47">
        <v>1</v>
      </c>
      <c r="L146" s="47" t="s">
        <v>180</v>
      </c>
      <c r="M146" s="80" t="s">
        <v>180</v>
      </c>
      <c r="N146" s="51">
        <v>256</v>
      </c>
      <c r="O146" s="76"/>
      <c r="P146" s="77">
        <f t="shared" si="4"/>
        <v>0</v>
      </c>
      <c r="Q146" s="78"/>
      <c r="R146" s="51">
        <f>+(C36*1)*G146</f>
        <v>63.6</v>
      </c>
    </row>
    <row r="147" spans="1:18">
      <c r="A147" s="154"/>
      <c r="B147" s="156"/>
      <c r="C147" s="171"/>
      <c r="D147" s="174"/>
      <c r="E147" s="156"/>
      <c r="F147" s="157"/>
      <c r="G147" s="81">
        <v>0.2</v>
      </c>
      <c r="H147" s="157"/>
      <c r="I147" s="148"/>
      <c r="J147" s="33" t="s">
        <v>142</v>
      </c>
      <c r="K147" s="47">
        <v>1</v>
      </c>
      <c r="L147" s="47" t="s">
        <v>180</v>
      </c>
      <c r="M147" s="80" t="s">
        <v>180</v>
      </c>
      <c r="N147" s="51">
        <v>144</v>
      </c>
      <c r="O147" s="76"/>
      <c r="P147" s="77">
        <f t="shared" si="4"/>
        <v>0</v>
      </c>
      <c r="Q147" s="78"/>
      <c r="R147" s="51">
        <f>+(C37*1)*G147</f>
        <v>35.6</v>
      </c>
    </row>
    <row r="148" spans="1:18">
      <c r="A148" s="154"/>
      <c r="B148" s="156"/>
      <c r="C148" s="171"/>
      <c r="D148" s="174"/>
      <c r="E148" s="156"/>
      <c r="F148" s="157"/>
      <c r="G148" s="81">
        <v>0.2</v>
      </c>
      <c r="H148" s="157"/>
      <c r="I148" s="147" t="s">
        <v>241</v>
      </c>
      <c r="J148" s="33" t="s">
        <v>156</v>
      </c>
      <c r="K148" s="47">
        <v>1</v>
      </c>
      <c r="L148" s="47" t="s">
        <v>180</v>
      </c>
      <c r="M148" s="80" t="s">
        <v>180</v>
      </c>
      <c r="N148" s="51">
        <v>124</v>
      </c>
      <c r="O148" s="76"/>
      <c r="P148" s="77">
        <f t="shared" si="4"/>
        <v>0</v>
      </c>
      <c r="Q148" s="78"/>
      <c r="R148" s="51">
        <f>+(C41*1)*G148</f>
        <v>30.8</v>
      </c>
    </row>
    <row r="149" spans="1:18">
      <c r="A149" s="155"/>
      <c r="B149" s="151"/>
      <c r="C149" s="172"/>
      <c r="D149" s="175"/>
      <c r="E149" s="151"/>
      <c r="F149" s="148"/>
      <c r="G149" s="81">
        <v>0.2</v>
      </c>
      <c r="H149" s="148"/>
      <c r="I149" s="148" t="s">
        <v>241</v>
      </c>
      <c r="J149" s="33" t="s">
        <v>142</v>
      </c>
      <c r="K149" s="47">
        <v>1</v>
      </c>
      <c r="L149" s="47" t="s">
        <v>180</v>
      </c>
      <c r="M149" s="80" t="s">
        <v>180</v>
      </c>
      <c r="N149" s="51">
        <v>1116</v>
      </c>
      <c r="O149" s="76"/>
      <c r="P149" s="77">
        <f t="shared" si="4"/>
        <v>0</v>
      </c>
      <c r="Q149" s="78"/>
      <c r="R149" s="51">
        <f>+(C42*1)*G149</f>
        <v>279.2</v>
      </c>
    </row>
    <row r="150" spans="1:18" ht="14.25" customHeight="1">
      <c r="A150" s="153">
        <v>19</v>
      </c>
      <c r="B150" s="150" t="s">
        <v>260</v>
      </c>
      <c r="C150" s="170" t="s">
        <v>261</v>
      </c>
      <c r="D150" s="158" t="s">
        <v>262</v>
      </c>
      <c r="E150" s="150" t="s">
        <v>263</v>
      </c>
      <c r="F150" s="162" t="s">
        <v>264</v>
      </c>
      <c r="G150" s="83">
        <v>1</v>
      </c>
      <c r="H150" s="162" t="s">
        <v>179</v>
      </c>
      <c r="I150" s="147" t="s">
        <v>238</v>
      </c>
      <c r="J150" s="33" t="s">
        <v>156</v>
      </c>
      <c r="K150" s="47">
        <v>1</v>
      </c>
      <c r="L150" s="47" t="s">
        <v>180</v>
      </c>
      <c r="M150" s="80" t="s">
        <v>180</v>
      </c>
      <c r="N150" s="51">
        <v>12</v>
      </c>
      <c r="O150" s="76"/>
      <c r="P150" s="77">
        <f t="shared" si="4"/>
        <v>0</v>
      </c>
      <c r="Q150" s="78"/>
      <c r="R150" s="51">
        <f>+(C26*1)*G150</f>
        <v>3</v>
      </c>
    </row>
    <row r="151" spans="1:18">
      <c r="A151" s="154"/>
      <c r="B151" s="156"/>
      <c r="C151" s="171"/>
      <c r="D151" s="159"/>
      <c r="E151" s="156"/>
      <c r="F151" s="162"/>
      <c r="G151" s="83">
        <v>1</v>
      </c>
      <c r="H151" s="162"/>
      <c r="I151" s="148"/>
      <c r="J151" s="33" t="s">
        <v>142</v>
      </c>
      <c r="K151" s="47">
        <v>1</v>
      </c>
      <c r="L151" s="47" t="s">
        <v>180</v>
      </c>
      <c r="M151" s="80" t="s">
        <v>180</v>
      </c>
      <c r="N151" s="51">
        <v>4</v>
      </c>
      <c r="O151" s="76"/>
      <c r="P151" s="77">
        <f t="shared" si="4"/>
        <v>0</v>
      </c>
      <c r="Q151" s="78"/>
      <c r="R151" s="51">
        <f>+(C27*1)*G151</f>
        <v>1</v>
      </c>
    </row>
    <row r="152" spans="1:18">
      <c r="A152" s="154"/>
      <c r="B152" s="156"/>
      <c r="C152" s="171"/>
      <c r="D152" s="159"/>
      <c r="E152" s="156"/>
      <c r="F152" s="162"/>
      <c r="G152" s="83">
        <v>0.1</v>
      </c>
      <c r="H152" s="162"/>
      <c r="I152" s="147" t="s">
        <v>239</v>
      </c>
      <c r="J152" s="33" t="s">
        <v>156</v>
      </c>
      <c r="K152" s="47">
        <v>1</v>
      </c>
      <c r="L152" s="47" t="s">
        <v>180</v>
      </c>
      <c r="M152" s="80" t="s">
        <v>180</v>
      </c>
      <c r="N152" s="51">
        <v>20</v>
      </c>
      <c r="O152" s="76"/>
      <c r="P152" s="77">
        <f t="shared" si="4"/>
        <v>0</v>
      </c>
      <c r="Q152" s="78"/>
      <c r="R152" s="51">
        <f>+(C31*1)*G152</f>
        <v>4.6000000000000005</v>
      </c>
    </row>
    <row r="153" spans="1:18">
      <c r="A153" s="154"/>
      <c r="B153" s="156"/>
      <c r="C153" s="171"/>
      <c r="D153" s="159"/>
      <c r="E153" s="156"/>
      <c r="F153" s="162"/>
      <c r="G153" s="83">
        <v>0.1</v>
      </c>
      <c r="H153" s="162"/>
      <c r="I153" s="148"/>
      <c r="J153" s="33" t="s">
        <v>142</v>
      </c>
      <c r="K153" s="47">
        <v>1</v>
      </c>
      <c r="L153" s="47" t="s">
        <v>180</v>
      </c>
      <c r="M153" s="80" t="s">
        <v>180</v>
      </c>
      <c r="N153" s="51">
        <v>8</v>
      </c>
      <c r="O153" s="76"/>
      <c r="P153" s="77">
        <f t="shared" si="4"/>
        <v>0</v>
      </c>
      <c r="Q153" s="78"/>
      <c r="R153" s="51">
        <f>+(C32*1)*G153</f>
        <v>1.8</v>
      </c>
    </row>
    <row r="154" spans="1:18">
      <c r="A154" s="154"/>
      <c r="B154" s="156"/>
      <c r="C154" s="171"/>
      <c r="D154" s="159"/>
      <c r="E154" s="156"/>
      <c r="F154" s="162"/>
      <c r="G154" s="83">
        <v>0.1</v>
      </c>
      <c r="H154" s="162"/>
      <c r="I154" s="147" t="s">
        <v>240</v>
      </c>
      <c r="J154" s="33" t="s">
        <v>156</v>
      </c>
      <c r="K154" s="47">
        <v>1</v>
      </c>
      <c r="L154" s="47" t="s">
        <v>180</v>
      </c>
      <c r="M154" s="80" t="s">
        <v>180</v>
      </c>
      <c r="N154" s="51">
        <v>128</v>
      </c>
      <c r="O154" s="76"/>
      <c r="P154" s="77">
        <f t="shared" si="4"/>
        <v>0</v>
      </c>
      <c r="Q154" s="78"/>
      <c r="R154" s="51">
        <f>+(C36*1)*G154</f>
        <v>31.8</v>
      </c>
    </row>
    <row r="155" spans="1:18">
      <c r="A155" s="154"/>
      <c r="B155" s="156"/>
      <c r="C155" s="171"/>
      <c r="D155" s="159"/>
      <c r="E155" s="156"/>
      <c r="F155" s="162"/>
      <c r="G155" s="83">
        <v>0.1</v>
      </c>
      <c r="H155" s="162"/>
      <c r="I155" s="148"/>
      <c r="J155" s="33" t="s">
        <v>142</v>
      </c>
      <c r="K155" s="47">
        <v>1</v>
      </c>
      <c r="L155" s="47" t="s">
        <v>180</v>
      </c>
      <c r="M155" s="80" t="s">
        <v>180</v>
      </c>
      <c r="N155" s="51">
        <v>72</v>
      </c>
      <c r="O155" s="76"/>
      <c r="P155" s="77">
        <f t="shared" si="4"/>
        <v>0</v>
      </c>
      <c r="Q155" s="78"/>
      <c r="R155" s="51">
        <f>+(C37*1)*G155</f>
        <v>17.8</v>
      </c>
    </row>
    <row r="156" spans="1:18">
      <c r="A156" s="154"/>
      <c r="B156" s="156"/>
      <c r="C156" s="171"/>
      <c r="D156" s="159"/>
      <c r="E156" s="156"/>
      <c r="F156" s="162"/>
      <c r="G156" s="83">
        <v>0.1</v>
      </c>
      <c r="H156" s="162"/>
      <c r="I156" s="147" t="s">
        <v>241</v>
      </c>
      <c r="J156" s="33" t="s">
        <v>156</v>
      </c>
      <c r="K156" s="47">
        <v>1</v>
      </c>
      <c r="L156" s="47" t="s">
        <v>180</v>
      </c>
      <c r="M156" s="80" t="s">
        <v>180</v>
      </c>
      <c r="N156" s="51">
        <v>60</v>
      </c>
      <c r="O156" s="76"/>
      <c r="P156" s="77">
        <f t="shared" si="4"/>
        <v>0</v>
      </c>
      <c r="Q156" s="78"/>
      <c r="R156" s="51">
        <f>+(C41*1)*G156</f>
        <v>15.4</v>
      </c>
    </row>
    <row r="157" spans="1:18">
      <c r="A157" s="154"/>
      <c r="B157" s="156"/>
      <c r="C157" s="171"/>
      <c r="D157" s="166"/>
      <c r="E157" s="151"/>
      <c r="F157" s="162"/>
      <c r="G157" s="83">
        <v>0.1</v>
      </c>
      <c r="H157" s="162"/>
      <c r="I157" s="148"/>
      <c r="J157" s="33" t="s">
        <v>142</v>
      </c>
      <c r="K157" s="47">
        <v>1</v>
      </c>
      <c r="L157" s="47" t="s">
        <v>180</v>
      </c>
      <c r="M157" s="80" t="s">
        <v>180</v>
      </c>
      <c r="N157" s="51">
        <v>560</v>
      </c>
      <c r="O157" s="76"/>
      <c r="P157" s="77">
        <f t="shared" si="4"/>
        <v>0</v>
      </c>
      <c r="Q157" s="78"/>
      <c r="R157" s="51">
        <f>+(C42*1)*G157</f>
        <v>139.6</v>
      </c>
    </row>
    <row r="158" spans="1:18" ht="14.25" customHeight="1">
      <c r="A158" s="154"/>
      <c r="B158" s="156"/>
      <c r="C158" s="171"/>
      <c r="D158" s="150" t="s">
        <v>265</v>
      </c>
      <c r="E158" s="150" t="s">
        <v>263</v>
      </c>
      <c r="F158" s="147" t="s">
        <v>264</v>
      </c>
      <c r="G158" s="83">
        <v>1</v>
      </c>
      <c r="H158" s="162" t="s">
        <v>179</v>
      </c>
      <c r="I158" s="147" t="s">
        <v>238</v>
      </c>
      <c r="J158" s="33" t="s">
        <v>156</v>
      </c>
      <c r="K158" s="47">
        <v>1</v>
      </c>
      <c r="L158" s="47" t="s">
        <v>180</v>
      </c>
      <c r="M158" s="80" t="s">
        <v>180</v>
      </c>
      <c r="N158" s="51">
        <v>12</v>
      </c>
      <c r="O158" s="76"/>
      <c r="P158" s="77">
        <f t="shared" si="4"/>
        <v>0</v>
      </c>
      <c r="Q158" s="78"/>
      <c r="R158" s="51">
        <f>+(C26*1)*G158</f>
        <v>3</v>
      </c>
    </row>
    <row r="159" spans="1:18">
      <c r="A159" s="154"/>
      <c r="B159" s="156"/>
      <c r="C159" s="171"/>
      <c r="D159" s="156"/>
      <c r="E159" s="156"/>
      <c r="F159" s="157"/>
      <c r="G159" s="83">
        <v>1</v>
      </c>
      <c r="H159" s="162"/>
      <c r="I159" s="148"/>
      <c r="J159" s="33" t="s">
        <v>142</v>
      </c>
      <c r="K159" s="47">
        <v>1</v>
      </c>
      <c r="L159" s="47" t="s">
        <v>180</v>
      </c>
      <c r="M159" s="80" t="s">
        <v>180</v>
      </c>
      <c r="N159" s="51">
        <v>4</v>
      </c>
      <c r="O159" s="76"/>
      <c r="P159" s="77">
        <f t="shared" si="4"/>
        <v>0</v>
      </c>
      <c r="Q159" s="78"/>
      <c r="R159" s="51">
        <f>+(C27*1)*G159</f>
        <v>1</v>
      </c>
    </row>
    <row r="160" spans="1:18">
      <c r="A160" s="154"/>
      <c r="B160" s="156"/>
      <c r="C160" s="171"/>
      <c r="D160" s="156"/>
      <c r="E160" s="156"/>
      <c r="F160" s="157"/>
      <c r="G160" s="83">
        <v>0.1</v>
      </c>
      <c r="H160" s="162"/>
      <c r="I160" s="147" t="s">
        <v>239</v>
      </c>
      <c r="J160" s="33" t="s">
        <v>156</v>
      </c>
      <c r="K160" s="47">
        <v>1</v>
      </c>
      <c r="L160" s="47" t="s">
        <v>180</v>
      </c>
      <c r="M160" s="80" t="s">
        <v>180</v>
      </c>
      <c r="N160" s="51">
        <v>20</v>
      </c>
      <c r="O160" s="76"/>
      <c r="P160" s="77">
        <f t="shared" si="4"/>
        <v>0</v>
      </c>
      <c r="Q160" s="78"/>
      <c r="R160" s="51">
        <f>+(C31*1)*G160</f>
        <v>4.6000000000000005</v>
      </c>
    </row>
    <row r="161" spans="1:18">
      <c r="A161" s="154"/>
      <c r="B161" s="156"/>
      <c r="C161" s="171"/>
      <c r="D161" s="156"/>
      <c r="E161" s="156"/>
      <c r="F161" s="157"/>
      <c r="G161" s="83">
        <v>0.1</v>
      </c>
      <c r="H161" s="162"/>
      <c r="I161" s="148"/>
      <c r="J161" s="33" t="s">
        <v>142</v>
      </c>
      <c r="K161" s="47">
        <v>1</v>
      </c>
      <c r="L161" s="47" t="s">
        <v>180</v>
      </c>
      <c r="M161" s="80" t="s">
        <v>180</v>
      </c>
      <c r="N161" s="51">
        <v>8</v>
      </c>
      <c r="O161" s="76"/>
      <c r="P161" s="77">
        <f t="shared" si="4"/>
        <v>0</v>
      </c>
      <c r="Q161" s="78"/>
      <c r="R161" s="51">
        <f>+(C32*1)*G161</f>
        <v>1.8</v>
      </c>
    </row>
    <row r="162" spans="1:18">
      <c r="A162" s="154"/>
      <c r="B162" s="156"/>
      <c r="C162" s="171"/>
      <c r="D162" s="156"/>
      <c r="E162" s="156"/>
      <c r="F162" s="157"/>
      <c r="G162" s="83">
        <v>0.1</v>
      </c>
      <c r="H162" s="162"/>
      <c r="I162" s="147" t="s">
        <v>240</v>
      </c>
      <c r="J162" s="33" t="s">
        <v>156</v>
      </c>
      <c r="K162" s="47">
        <v>1</v>
      </c>
      <c r="L162" s="47" t="s">
        <v>180</v>
      </c>
      <c r="M162" s="80" t="s">
        <v>180</v>
      </c>
      <c r="N162" s="51">
        <v>128</v>
      </c>
      <c r="O162" s="76"/>
      <c r="P162" s="77">
        <f t="shared" si="4"/>
        <v>0</v>
      </c>
      <c r="Q162" s="78"/>
      <c r="R162" s="51">
        <f>+(C36*1)*G162</f>
        <v>31.8</v>
      </c>
    </row>
    <row r="163" spans="1:18">
      <c r="A163" s="154"/>
      <c r="B163" s="156"/>
      <c r="C163" s="171"/>
      <c r="D163" s="156"/>
      <c r="E163" s="156"/>
      <c r="F163" s="157"/>
      <c r="G163" s="83">
        <v>0.1</v>
      </c>
      <c r="H163" s="162"/>
      <c r="I163" s="148"/>
      <c r="J163" s="33" t="s">
        <v>142</v>
      </c>
      <c r="K163" s="47">
        <v>1</v>
      </c>
      <c r="L163" s="47" t="s">
        <v>180</v>
      </c>
      <c r="M163" s="80" t="s">
        <v>180</v>
      </c>
      <c r="N163" s="51">
        <v>72</v>
      </c>
      <c r="O163" s="76"/>
      <c r="P163" s="77">
        <f t="shared" si="4"/>
        <v>0</v>
      </c>
      <c r="Q163" s="78"/>
      <c r="R163" s="51">
        <f>+(C37*1)*G163</f>
        <v>17.8</v>
      </c>
    </row>
    <row r="164" spans="1:18">
      <c r="A164" s="154"/>
      <c r="B164" s="156"/>
      <c r="C164" s="171"/>
      <c r="D164" s="156"/>
      <c r="E164" s="156"/>
      <c r="F164" s="157"/>
      <c r="G164" s="83">
        <v>0.1</v>
      </c>
      <c r="H164" s="162"/>
      <c r="I164" s="147" t="s">
        <v>241</v>
      </c>
      <c r="J164" s="33" t="s">
        <v>156</v>
      </c>
      <c r="K164" s="47">
        <v>1</v>
      </c>
      <c r="L164" s="47" t="s">
        <v>180</v>
      </c>
      <c r="M164" s="80" t="s">
        <v>180</v>
      </c>
      <c r="N164" s="51">
        <v>60</v>
      </c>
      <c r="O164" s="76"/>
      <c r="P164" s="77">
        <f t="shared" si="4"/>
        <v>0</v>
      </c>
      <c r="Q164" s="78"/>
      <c r="R164" s="51">
        <f>+(C41*1)*G164</f>
        <v>15.4</v>
      </c>
    </row>
    <row r="165" spans="1:18">
      <c r="A165" s="154"/>
      <c r="B165" s="156"/>
      <c r="C165" s="171"/>
      <c r="D165" s="151"/>
      <c r="E165" s="151"/>
      <c r="F165" s="148"/>
      <c r="G165" s="83">
        <v>0.1</v>
      </c>
      <c r="H165" s="162"/>
      <c r="I165" s="148"/>
      <c r="J165" s="33" t="s">
        <v>142</v>
      </c>
      <c r="K165" s="47">
        <v>1</v>
      </c>
      <c r="L165" s="47" t="s">
        <v>180</v>
      </c>
      <c r="M165" s="80" t="s">
        <v>180</v>
      </c>
      <c r="N165" s="51">
        <v>560</v>
      </c>
      <c r="O165" s="76"/>
      <c r="P165" s="77">
        <f t="shared" si="4"/>
        <v>0</v>
      </c>
      <c r="Q165" s="78"/>
      <c r="R165" s="51">
        <f>+(C42*1)*G165</f>
        <v>139.6</v>
      </c>
    </row>
    <row r="166" spans="1:18" ht="15" customHeight="1">
      <c r="A166" s="154"/>
      <c r="B166" s="156"/>
      <c r="C166" s="171"/>
      <c r="D166" s="150" t="s">
        <v>266</v>
      </c>
      <c r="E166" s="150" t="s">
        <v>263</v>
      </c>
      <c r="F166" s="147" t="s">
        <v>264</v>
      </c>
      <c r="G166" s="83">
        <v>1</v>
      </c>
      <c r="H166" s="162" t="s">
        <v>179</v>
      </c>
      <c r="I166" s="147" t="s">
        <v>238</v>
      </c>
      <c r="J166" s="33" t="s">
        <v>156</v>
      </c>
      <c r="K166" s="47">
        <v>1</v>
      </c>
      <c r="L166" s="47" t="s">
        <v>180</v>
      </c>
      <c r="M166" s="80" t="s">
        <v>180</v>
      </c>
      <c r="N166" s="51">
        <v>12</v>
      </c>
      <c r="O166" s="76"/>
      <c r="P166" s="77">
        <f t="shared" si="4"/>
        <v>0</v>
      </c>
      <c r="Q166" s="78"/>
      <c r="R166" s="51">
        <f>+(C26*1)*G166</f>
        <v>3</v>
      </c>
    </row>
    <row r="167" spans="1:18" ht="15" customHeight="1">
      <c r="A167" s="154"/>
      <c r="B167" s="156"/>
      <c r="C167" s="171"/>
      <c r="D167" s="156"/>
      <c r="E167" s="156"/>
      <c r="F167" s="157"/>
      <c r="G167" s="83">
        <v>1</v>
      </c>
      <c r="H167" s="162"/>
      <c r="I167" s="148"/>
      <c r="J167" s="33" t="s">
        <v>142</v>
      </c>
      <c r="K167" s="47">
        <v>1</v>
      </c>
      <c r="L167" s="47" t="s">
        <v>180</v>
      </c>
      <c r="M167" s="80" t="s">
        <v>180</v>
      </c>
      <c r="N167" s="51">
        <v>4</v>
      </c>
      <c r="O167" s="76"/>
      <c r="P167" s="77">
        <f t="shared" si="4"/>
        <v>0</v>
      </c>
      <c r="Q167" s="78"/>
      <c r="R167" s="51">
        <f>+(C27*1)*G167</f>
        <v>1</v>
      </c>
    </row>
    <row r="168" spans="1:18" ht="15" customHeight="1">
      <c r="A168" s="154"/>
      <c r="B168" s="156"/>
      <c r="C168" s="171"/>
      <c r="D168" s="156"/>
      <c r="E168" s="156"/>
      <c r="F168" s="157"/>
      <c r="G168" s="83">
        <v>0.1</v>
      </c>
      <c r="H168" s="162"/>
      <c r="I168" s="147" t="s">
        <v>239</v>
      </c>
      <c r="J168" s="33" t="s">
        <v>156</v>
      </c>
      <c r="K168" s="47">
        <v>1</v>
      </c>
      <c r="L168" s="47" t="s">
        <v>180</v>
      </c>
      <c r="M168" s="80" t="s">
        <v>180</v>
      </c>
      <c r="N168" s="51">
        <v>20</v>
      </c>
      <c r="O168" s="76"/>
      <c r="P168" s="77">
        <f t="shared" si="4"/>
        <v>0</v>
      </c>
      <c r="Q168" s="78"/>
      <c r="R168" s="51">
        <f>+(C31*1)*G168</f>
        <v>4.6000000000000005</v>
      </c>
    </row>
    <row r="169" spans="1:18" ht="15" customHeight="1">
      <c r="A169" s="154"/>
      <c r="B169" s="156"/>
      <c r="C169" s="171"/>
      <c r="D169" s="156"/>
      <c r="E169" s="156"/>
      <c r="F169" s="157"/>
      <c r="G169" s="83">
        <v>0.1</v>
      </c>
      <c r="H169" s="162"/>
      <c r="I169" s="148"/>
      <c r="J169" s="33" t="s">
        <v>142</v>
      </c>
      <c r="K169" s="47">
        <v>1</v>
      </c>
      <c r="L169" s="47" t="s">
        <v>180</v>
      </c>
      <c r="M169" s="80" t="s">
        <v>180</v>
      </c>
      <c r="N169" s="51">
        <v>8</v>
      </c>
      <c r="O169" s="76"/>
      <c r="P169" s="77">
        <f t="shared" si="4"/>
        <v>0</v>
      </c>
      <c r="Q169" s="78"/>
      <c r="R169" s="51">
        <f>+(C32*1)*G169</f>
        <v>1.8</v>
      </c>
    </row>
    <row r="170" spans="1:18" ht="15" customHeight="1">
      <c r="A170" s="154"/>
      <c r="B170" s="156"/>
      <c r="C170" s="171"/>
      <c r="D170" s="156"/>
      <c r="E170" s="156"/>
      <c r="F170" s="157"/>
      <c r="G170" s="83">
        <v>0.1</v>
      </c>
      <c r="H170" s="162"/>
      <c r="I170" s="147" t="s">
        <v>240</v>
      </c>
      <c r="J170" s="33" t="s">
        <v>156</v>
      </c>
      <c r="K170" s="47">
        <v>1</v>
      </c>
      <c r="L170" s="47" t="s">
        <v>180</v>
      </c>
      <c r="M170" s="80" t="s">
        <v>180</v>
      </c>
      <c r="N170" s="51">
        <v>128</v>
      </c>
      <c r="O170" s="76"/>
      <c r="P170" s="77">
        <f t="shared" si="4"/>
        <v>0</v>
      </c>
      <c r="Q170" s="78"/>
      <c r="R170" s="51">
        <f>+(C36*1)*G170</f>
        <v>31.8</v>
      </c>
    </row>
    <row r="171" spans="1:18" ht="15" customHeight="1">
      <c r="A171" s="154"/>
      <c r="B171" s="156"/>
      <c r="C171" s="171"/>
      <c r="D171" s="156"/>
      <c r="E171" s="156"/>
      <c r="F171" s="157"/>
      <c r="G171" s="83">
        <v>0.1</v>
      </c>
      <c r="H171" s="162"/>
      <c r="I171" s="148"/>
      <c r="J171" s="33" t="s">
        <v>142</v>
      </c>
      <c r="K171" s="47">
        <v>1</v>
      </c>
      <c r="L171" s="47" t="s">
        <v>180</v>
      </c>
      <c r="M171" s="80" t="s">
        <v>180</v>
      </c>
      <c r="N171" s="51">
        <v>72</v>
      </c>
      <c r="O171" s="76"/>
      <c r="P171" s="77">
        <f t="shared" si="4"/>
        <v>0</v>
      </c>
      <c r="Q171" s="78"/>
      <c r="R171" s="51">
        <f>+(C37*1)*G171</f>
        <v>17.8</v>
      </c>
    </row>
    <row r="172" spans="1:18" ht="15" customHeight="1">
      <c r="A172" s="154"/>
      <c r="B172" s="156"/>
      <c r="C172" s="171"/>
      <c r="D172" s="156"/>
      <c r="E172" s="156"/>
      <c r="F172" s="157"/>
      <c r="G172" s="83">
        <v>0.1</v>
      </c>
      <c r="H172" s="162"/>
      <c r="I172" s="147" t="s">
        <v>241</v>
      </c>
      <c r="J172" s="33" t="s">
        <v>156</v>
      </c>
      <c r="K172" s="47">
        <v>1</v>
      </c>
      <c r="L172" s="47" t="s">
        <v>180</v>
      </c>
      <c r="M172" s="80" t="s">
        <v>180</v>
      </c>
      <c r="N172" s="51">
        <v>60</v>
      </c>
      <c r="O172" s="76"/>
      <c r="P172" s="77">
        <f t="shared" si="4"/>
        <v>0</v>
      </c>
      <c r="Q172" s="78"/>
      <c r="R172" s="51">
        <f>+(C41*1)*G172</f>
        <v>15.4</v>
      </c>
    </row>
    <row r="173" spans="1:18" ht="22.5" customHeight="1">
      <c r="A173" s="155"/>
      <c r="B173" s="151"/>
      <c r="C173" s="172"/>
      <c r="D173" s="151"/>
      <c r="E173" s="151"/>
      <c r="F173" s="148"/>
      <c r="G173" s="83">
        <v>0.1</v>
      </c>
      <c r="H173" s="162"/>
      <c r="I173" s="148"/>
      <c r="J173" s="33" t="s">
        <v>142</v>
      </c>
      <c r="K173" s="47">
        <v>1</v>
      </c>
      <c r="L173" s="47" t="s">
        <v>180</v>
      </c>
      <c r="M173" s="80" t="s">
        <v>180</v>
      </c>
      <c r="N173" s="51">
        <v>560</v>
      </c>
      <c r="O173" s="76"/>
      <c r="P173" s="77">
        <f t="shared" si="4"/>
        <v>0</v>
      </c>
      <c r="Q173" s="78"/>
      <c r="R173" s="51">
        <f>+(C42*1)*G173</f>
        <v>139.6</v>
      </c>
    </row>
    <row r="174" spans="1:18" ht="69.75" customHeight="1">
      <c r="A174" s="153">
        <v>20</v>
      </c>
      <c r="B174" s="150" t="s">
        <v>267</v>
      </c>
      <c r="C174" s="170" t="s">
        <v>268</v>
      </c>
      <c r="D174" s="173" t="s">
        <v>269</v>
      </c>
      <c r="E174" s="170" t="s">
        <v>259</v>
      </c>
      <c r="F174" s="162" t="s">
        <v>206</v>
      </c>
      <c r="G174" s="83">
        <v>0.01</v>
      </c>
      <c r="H174" s="147" t="s">
        <v>179</v>
      </c>
      <c r="I174" s="47" t="s">
        <v>180</v>
      </c>
      <c r="J174" s="33" t="s">
        <v>156</v>
      </c>
      <c r="K174" s="47">
        <v>1</v>
      </c>
      <c r="L174" s="47" t="s">
        <v>180</v>
      </c>
      <c r="M174" s="80" t="s">
        <v>180</v>
      </c>
      <c r="N174" s="51">
        <v>4</v>
      </c>
      <c r="O174" s="76"/>
      <c r="P174" s="77">
        <f t="shared" si="4"/>
        <v>0</v>
      </c>
      <c r="Q174" s="78"/>
      <c r="R174" s="51">
        <f t="shared" ref="R174:R179" si="5">K174</f>
        <v>1</v>
      </c>
    </row>
    <row r="175" spans="1:18" ht="92.25" customHeight="1">
      <c r="A175" s="154"/>
      <c r="B175" s="156"/>
      <c r="C175" s="171"/>
      <c r="D175" s="174"/>
      <c r="E175" s="171"/>
      <c r="F175" s="162"/>
      <c r="G175" s="83">
        <v>0.01</v>
      </c>
      <c r="H175" s="148"/>
      <c r="I175" s="47" t="s">
        <v>180</v>
      </c>
      <c r="J175" s="33" t="s">
        <v>142</v>
      </c>
      <c r="K175" s="47">
        <v>1</v>
      </c>
      <c r="L175" s="47" t="s">
        <v>180</v>
      </c>
      <c r="M175" s="80" t="s">
        <v>180</v>
      </c>
      <c r="N175" s="51">
        <v>4</v>
      </c>
      <c r="O175" s="76"/>
      <c r="P175" s="77">
        <f t="shared" si="4"/>
        <v>0</v>
      </c>
      <c r="Q175" s="78"/>
      <c r="R175" s="51">
        <f t="shared" si="5"/>
        <v>1</v>
      </c>
    </row>
    <row r="176" spans="1:18" ht="69.75" customHeight="1">
      <c r="A176" s="154"/>
      <c r="B176" s="156"/>
      <c r="C176" s="170" t="s">
        <v>270</v>
      </c>
      <c r="D176" s="173" t="s">
        <v>271</v>
      </c>
      <c r="E176" s="170" t="s">
        <v>259</v>
      </c>
      <c r="F176" s="162" t="s">
        <v>206</v>
      </c>
      <c r="G176" s="83">
        <v>0.01</v>
      </c>
      <c r="H176" s="147" t="s">
        <v>179</v>
      </c>
      <c r="I176" s="47" t="s">
        <v>180</v>
      </c>
      <c r="J176" s="33" t="s">
        <v>156</v>
      </c>
      <c r="K176" s="47">
        <v>1</v>
      </c>
      <c r="L176" s="47" t="s">
        <v>180</v>
      </c>
      <c r="M176" s="80" t="s">
        <v>180</v>
      </c>
      <c r="N176" s="51">
        <v>4</v>
      </c>
      <c r="O176" s="76"/>
      <c r="P176" s="77">
        <f t="shared" ref="P176:P179" si="6">+O176*N176</f>
        <v>0</v>
      </c>
      <c r="Q176" s="78"/>
      <c r="R176" s="51">
        <f t="shared" si="5"/>
        <v>1</v>
      </c>
    </row>
    <row r="177" spans="1:18" ht="78" customHeight="1">
      <c r="A177" s="154"/>
      <c r="B177" s="156"/>
      <c r="C177" s="171"/>
      <c r="D177" s="174"/>
      <c r="E177" s="171"/>
      <c r="F177" s="162"/>
      <c r="G177" s="83">
        <v>0.01</v>
      </c>
      <c r="H177" s="148"/>
      <c r="I177" s="47" t="s">
        <v>180</v>
      </c>
      <c r="J177" s="33" t="s">
        <v>142</v>
      </c>
      <c r="K177" s="47">
        <v>1</v>
      </c>
      <c r="L177" s="47" t="s">
        <v>180</v>
      </c>
      <c r="M177" s="80" t="s">
        <v>180</v>
      </c>
      <c r="N177" s="51">
        <v>4</v>
      </c>
      <c r="O177" s="76"/>
      <c r="P177" s="77">
        <f t="shared" si="6"/>
        <v>0</v>
      </c>
      <c r="Q177" s="78"/>
      <c r="R177" s="51">
        <f t="shared" si="5"/>
        <v>1</v>
      </c>
    </row>
    <row r="178" spans="1:18" ht="69.75" customHeight="1">
      <c r="A178" s="154"/>
      <c r="B178" s="156"/>
      <c r="C178" s="170" t="s">
        <v>272</v>
      </c>
      <c r="D178" s="173" t="s">
        <v>273</v>
      </c>
      <c r="E178" s="170" t="s">
        <v>259</v>
      </c>
      <c r="F178" s="162" t="s">
        <v>206</v>
      </c>
      <c r="G178" s="83">
        <v>0.01</v>
      </c>
      <c r="H178" s="147" t="s">
        <v>179</v>
      </c>
      <c r="I178" s="47" t="s">
        <v>180</v>
      </c>
      <c r="J178" s="33" t="s">
        <v>156</v>
      </c>
      <c r="K178" s="47">
        <v>1</v>
      </c>
      <c r="L178" s="47" t="s">
        <v>180</v>
      </c>
      <c r="M178" s="80" t="s">
        <v>180</v>
      </c>
      <c r="N178" s="51">
        <v>4</v>
      </c>
      <c r="O178" s="76"/>
      <c r="P178" s="77">
        <f t="shared" si="6"/>
        <v>0</v>
      </c>
      <c r="Q178" s="78"/>
      <c r="R178" s="51">
        <f t="shared" si="5"/>
        <v>1</v>
      </c>
    </row>
    <row r="179" spans="1:18" ht="87.75" customHeight="1">
      <c r="A179" s="155"/>
      <c r="B179" s="156"/>
      <c r="C179" s="171"/>
      <c r="D179" s="174"/>
      <c r="E179" s="171"/>
      <c r="F179" s="162"/>
      <c r="G179" s="83">
        <v>0.01</v>
      </c>
      <c r="H179" s="148"/>
      <c r="I179" s="47" t="s">
        <v>180</v>
      </c>
      <c r="J179" s="33" t="s">
        <v>142</v>
      </c>
      <c r="K179" s="47">
        <v>1</v>
      </c>
      <c r="L179" s="47" t="s">
        <v>180</v>
      </c>
      <c r="M179" s="80" t="s">
        <v>180</v>
      </c>
      <c r="N179" s="51">
        <v>4</v>
      </c>
      <c r="O179" s="76"/>
      <c r="P179" s="77">
        <f t="shared" si="6"/>
        <v>0</v>
      </c>
      <c r="Q179" s="78"/>
      <c r="R179" s="51">
        <f t="shared" si="5"/>
        <v>1</v>
      </c>
    </row>
    <row r="180" spans="1:18" ht="14.25" customHeight="1">
      <c r="A180" s="153">
        <v>21</v>
      </c>
      <c r="B180" s="161" t="s">
        <v>274</v>
      </c>
      <c r="C180" s="150" t="s">
        <v>275</v>
      </c>
      <c r="D180" s="158" t="s">
        <v>276</v>
      </c>
      <c r="E180" s="150" t="s">
        <v>277</v>
      </c>
      <c r="F180" s="147" t="s">
        <v>206</v>
      </c>
      <c r="G180" s="83">
        <v>1</v>
      </c>
      <c r="H180" s="162" t="s">
        <v>181</v>
      </c>
      <c r="I180" s="73" t="s">
        <v>238</v>
      </c>
      <c r="J180" s="33" t="s">
        <v>182</v>
      </c>
      <c r="K180" s="98">
        <v>1</v>
      </c>
      <c r="L180" s="98">
        <v>2</v>
      </c>
      <c r="M180" s="176">
        <v>500</v>
      </c>
      <c r="N180" s="97">
        <v>28</v>
      </c>
      <c r="O180" s="179"/>
      <c r="P180" s="179"/>
      <c r="Q180" s="182"/>
      <c r="R180" s="85">
        <f>+(C20*G180)</f>
        <v>7</v>
      </c>
    </row>
    <row r="181" spans="1:18">
      <c r="A181" s="154"/>
      <c r="B181" s="161"/>
      <c r="C181" s="156"/>
      <c r="D181" s="159"/>
      <c r="E181" s="156"/>
      <c r="F181" s="157"/>
      <c r="G181" s="83">
        <v>1</v>
      </c>
      <c r="H181" s="162"/>
      <c r="I181" s="73" t="s">
        <v>239</v>
      </c>
      <c r="J181" s="33" t="s">
        <v>182</v>
      </c>
      <c r="K181" s="98">
        <v>1</v>
      </c>
      <c r="L181" s="98">
        <v>2</v>
      </c>
      <c r="M181" s="177"/>
      <c r="N181" s="97">
        <v>400</v>
      </c>
      <c r="O181" s="180"/>
      <c r="P181" s="180"/>
      <c r="Q181" s="183"/>
      <c r="R181" s="85">
        <f>+(C21*G181)</f>
        <v>100</v>
      </c>
    </row>
    <row r="182" spans="1:18">
      <c r="A182" s="154"/>
      <c r="B182" s="161"/>
      <c r="C182" s="156"/>
      <c r="D182" s="159"/>
      <c r="E182" s="156"/>
      <c r="F182" s="157"/>
      <c r="G182" s="83">
        <v>1</v>
      </c>
      <c r="H182" s="162"/>
      <c r="I182" s="73" t="s">
        <v>240</v>
      </c>
      <c r="J182" s="33" t="s">
        <v>182</v>
      </c>
      <c r="K182" s="98">
        <v>1</v>
      </c>
      <c r="L182" s="98">
        <v>2</v>
      </c>
      <c r="M182" s="177"/>
      <c r="N182" s="97">
        <v>1260</v>
      </c>
      <c r="O182" s="180"/>
      <c r="P182" s="180"/>
      <c r="Q182" s="183"/>
      <c r="R182" s="85">
        <f>+(C22*G182)</f>
        <v>315</v>
      </c>
    </row>
    <row r="183" spans="1:18">
      <c r="A183" s="154"/>
      <c r="B183" s="161"/>
      <c r="C183" s="156"/>
      <c r="D183" s="159"/>
      <c r="E183" s="156"/>
      <c r="F183" s="157"/>
      <c r="G183" s="83">
        <v>1</v>
      </c>
      <c r="H183" s="162"/>
      <c r="I183" s="73" t="s">
        <v>241</v>
      </c>
      <c r="J183" s="33" t="s">
        <v>182</v>
      </c>
      <c r="K183" s="98">
        <v>1</v>
      </c>
      <c r="L183" s="98">
        <v>2</v>
      </c>
      <c r="M183" s="177"/>
      <c r="N183" s="97">
        <v>88</v>
      </c>
      <c r="O183" s="181"/>
      <c r="P183" s="181"/>
      <c r="Q183" s="184"/>
      <c r="R183" s="85">
        <f>+(C23*G183)</f>
        <v>22</v>
      </c>
    </row>
    <row r="184" spans="1:18" ht="15">
      <c r="A184" s="155"/>
      <c r="B184" s="161"/>
      <c r="C184" s="151"/>
      <c r="D184" s="166"/>
      <c r="E184" s="151"/>
      <c r="F184" s="148"/>
      <c r="G184" s="83">
        <v>1</v>
      </c>
      <c r="H184" s="162"/>
      <c r="I184" s="86" t="s">
        <v>278</v>
      </c>
      <c r="J184" s="33" t="s">
        <v>182</v>
      </c>
      <c r="K184" s="87">
        <v>1</v>
      </c>
      <c r="L184" s="87">
        <v>2</v>
      </c>
      <c r="M184" s="178"/>
      <c r="N184" s="88">
        <v>4</v>
      </c>
      <c r="O184" s="90"/>
      <c r="P184" s="90">
        <f t="shared" ref="P184:P189" si="7">+O184*R184</f>
        <v>0</v>
      </c>
      <c r="Q184" s="91"/>
      <c r="R184" s="88">
        <f>(R180+R181+R182+R183)/M180</f>
        <v>0.88800000000000001</v>
      </c>
    </row>
    <row r="185" spans="1:18" ht="14.25" customHeight="1">
      <c r="A185" s="153">
        <v>22</v>
      </c>
      <c r="B185" s="161"/>
      <c r="C185" s="150" t="s">
        <v>279</v>
      </c>
      <c r="D185" s="173" t="s">
        <v>280</v>
      </c>
      <c r="E185" s="150" t="s">
        <v>250</v>
      </c>
      <c r="F185" s="147" t="s">
        <v>206</v>
      </c>
      <c r="G185" s="83">
        <v>1</v>
      </c>
      <c r="H185" s="147" t="s">
        <v>179</v>
      </c>
      <c r="I185" s="73" t="s">
        <v>238</v>
      </c>
      <c r="J185" s="33" t="s">
        <v>182</v>
      </c>
      <c r="K185" s="47">
        <v>2</v>
      </c>
      <c r="L185" s="47">
        <v>1</v>
      </c>
      <c r="M185" s="80">
        <v>50</v>
      </c>
      <c r="N185" s="51">
        <v>0</v>
      </c>
      <c r="O185" s="76"/>
      <c r="P185" s="77">
        <f t="shared" si="7"/>
        <v>0</v>
      </c>
      <c r="Q185" s="78"/>
      <c r="R185" s="79">
        <f>+ROUND(((C20*G185)/M185)*K185,0)</f>
        <v>0</v>
      </c>
    </row>
    <row r="186" spans="1:18">
      <c r="A186" s="154"/>
      <c r="B186" s="161"/>
      <c r="C186" s="156"/>
      <c r="D186" s="174"/>
      <c r="E186" s="156"/>
      <c r="F186" s="157"/>
      <c r="G186" s="83">
        <v>1</v>
      </c>
      <c r="H186" s="157"/>
      <c r="I186" s="73" t="s">
        <v>239</v>
      </c>
      <c r="J186" s="33" t="s">
        <v>182</v>
      </c>
      <c r="K186" s="47">
        <v>2</v>
      </c>
      <c r="L186" s="47">
        <v>1</v>
      </c>
      <c r="M186" s="80">
        <v>50</v>
      </c>
      <c r="N186" s="51">
        <v>16</v>
      </c>
      <c r="O186" s="76"/>
      <c r="P186" s="77">
        <f t="shared" si="7"/>
        <v>0</v>
      </c>
      <c r="Q186" s="78"/>
      <c r="R186" s="79">
        <f>+ROUND(((C21*G186)/M186)*K186,0)</f>
        <v>4</v>
      </c>
    </row>
    <row r="187" spans="1:18" ht="46.5" customHeight="1">
      <c r="A187" s="154"/>
      <c r="B187" s="161"/>
      <c r="C187" s="156"/>
      <c r="D187" s="174"/>
      <c r="E187" s="156"/>
      <c r="F187" s="157"/>
      <c r="G187" s="83">
        <v>1</v>
      </c>
      <c r="H187" s="157"/>
      <c r="I187" s="73" t="s">
        <v>240</v>
      </c>
      <c r="J187" s="33" t="s">
        <v>182</v>
      </c>
      <c r="K187" s="47">
        <v>2</v>
      </c>
      <c r="L187" s="47">
        <v>1</v>
      </c>
      <c r="M187" s="80">
        <v>50</v>
      </c>
      <c r="N187" s="51">
        <v>52</v>
      </c>
      <c r="O187" s="76"/>
      <c r="P187" s="77">
        <f t="shared" si="7"/>
        <v>0</v>
      </c>
      <c r="Q187" s="78"/>
      <c r="R187" s="79">
        <f>+ROUND(((C22*G187)/M187)*K187,0)</f>
        <v>13</v>
      </c>
    </row>
    <row r="188" spans="1:18" ht="74.25" customHeight="1">
      <c r="A188" s="154"/>
      <c r="B188" s="161"/>
      <c r="C188" s="156"/>
      <c r="D188" s="174"/>
      <c r="E188" s="156"/>
      <c r="F188" s="157"/>
      <c r="G188" s="83">
        <v>1</v>
      </c>
      <c r="H188" s="157"/>
      <c r="I188" s="73" t="s">
        <v>241</v>
      </c>
      <c r="J188" s="33" t="s">
        <v>182</v>
      </c>
      <c r="K188" s="47">
        <v>2</v>
      </c>
      <c r="L188" s="47">
        <v>1</v>
      </c>
      <c r="M188" s="80">
        <v>25</v>
      </c>
      <c r="N188" s="51">
        <v>8</v>
      </c>
      <c r="O188" s="76"/>
      <c r="P188" s="77">
        <f t="shared" si="7"/>
        <v>0</v>
      </c>
      <c r="Q188" s="78"/>
      <c r="R188" s="79">
        <f>+ROUND(((C23*G188)/M188)*K188,0)</f>
        <v>2</v>
      </c>
    </row>
    <row r="189" spans="1:18" ht="95.25" customHeight="1">
      <c r="A189" s="107">
        <v>23</v>
      </c>
      <c r="B189" s="161"/>
      <c r="C189" s="12" t="s">
        <v>281</v>
      </c>
      <c r="D189" s="17" t="s">
        <v>282</v>
      </c>
      <c r="E189" s="12" t="s">
        <v>191</v>
      </c>
      <c r="F189" s="73" t="s">
        <v>147</v>
      </c>
      <c r="G189" s="81">
        <v>1</v>
      </c>
      <c r="H189" s="47" t="s">
        <v>181</v>
      </c>
      <c r="I189" s="47" t="s">
        <v>180</v>
      </c>
      <c r="J189" s="33" t="s">
        <v>182</v>
      </c>
      <c r="K189" s="47">
        <v>1</v>
      </c>
      <c r="L189" s="47">
        <v>2</v>
      </c>
      <c r="M189" s="80" t="s">
        <v>180</v>
      </c>
      <c r="N189" s="51">
        <v>28</v>
      </c>
      <c r="O189" s="76"/>
      <c r="P189" s="77">
        <f t="shared" si="7"/>
        <v>0</v>
      </c>
      <c r="Q189" s="78"/>
      <c r="R189" s="51">
        <f>+C18</f>
        <v>7</v>
      </c>
    </row>
    <row r="190" spans="1:18" ht="28.5" customHeight="1">
      <c r="A190" s="153">
        <v>24</v>
      </c>
      <c r="B190" s="161"/>
      <c r="C190" s="150" t="s">
        <v>283</v>
      </c>
      <c r="D190" s="158" t="s">
        <v>284</v>
      </c>
      <c r="E190" s="150" t="s">
        <v>250</v>
      </c>
      <c r="F190" s="147" t="s">
        <v>206</v>
      </c>
      <c r="G190" s="81">
        <v>1</v>
      </c>
      <c r="H190" s="147" t="s">
        <v>181</v>
      </c>
      <c r="I190" s="99" t="s">
        <v>238</v>
      </c>
      <c r="J190" s="100" t="s">
        <v>182</v>
      </c>
      <c r="K190" s="98">
        <v>2</v>
      </c>
      <c r="L190" s="98">
        <v>1</v>
      </c>
      <c r="M190" s="176">
        <v>500</v>
      </c>
      <c r="N190" s="97">
        <v>56</v>
      </c>
      <c r="O190" s="182"/>
      <c r="P190" s="182"/>
      <c r="Q190" s="182"/>
      <c r="R190" s="89">
        <f>+ROUND(((C20*G190))*K190,0)</f>
        <v>14</v>
      </c>
    </row>
    <row r="191" spans="1:18" ht="28.5" customHeight="1">
      <c r="A191" s="154"/>
      <c r="B191" s="161"/>
      <c r="C191" s="156"/>
      <c r="D191" s="159"/>
      <c r="E191" s="156"/>
      <c r="F191" s="157"/>
      <c r="G191" s="81">
        <v>1</v>
      </c>
      <c r="H191" s="157"/>
      <c r="I191" s="99" t="s">
        <v>239</v>
      </c>
      <c r="J191" s="100" t="s">
        <v>182</v>
      </c>
      <c r="K191" s="98">
        <v>2</v>
      </c>
      <c r="L191" s="98">
        <v>1</v>
      </c>
      <c r="M191" s="177"/>
      <c r="N191" s="97">
        <v>800</v>
      </c>
      <c r="O191" s="183"/>
      <c r="P191" s="183"/>
      <c r="Q191" s="183"/>
      <c r="R191" s="89">
        <f>+ROUND(((C21*G191))*K191,0)</f>
        <v>200</v>
      </c>
    </row>
    <row r="192" spans="1:18" ht="28.5" customHeight="1">
      <c r="A192" s="154"/>
      <c r="B192" s="161"/>
      <c r="C192" s="156"/>
      <c r="D192" s="159"/>
      <c r="E192" s="156"/>
      <c r="F192" s="157"/>
      <c r="G192" s="81">
        <v>1</v>
      </c>
      <c r="H192" s="157"/>
      <c r="I192" s="99" t="s">
        <v>240</v>
      </c>
      <c r="J192" s="100" t="s">
        <v>182</v>
      </c>
      <c r="K192" s="98">
        <v>2</v>
      </c>
      <c r="L192" s="98">
        <v>1</v>
      </c>
      <c r="M192" s="177"/>
      <c r="N192" s="97">
        <v>2520</v>
      </c>
      <c r="O192" s="183"/>
      <c r="P192" s="183"/>
      <c r="Q192" s="183"/>
      <c r="R192" s="89">
        <f>+ROUND(((C22*G192))*K192,0)</f>
        <v>630</v>
      </c>
    </row>
    <row r="193" spans="1:18" ht="28.5" customHeight="1">
      <c r="A193" s="154"/>
      <c r="B193" s="161"/>
      <c r="C193" s="156"/>
      <c r="D193" s="159"/>
      <c r="E193" s="156"/>
      <c r="F193" s="157"/>
      <c r="G193" s="81">
        <v>1</v>
      </c>
      <c r="H193" s="157"/>
      <c r="I193" s="99" t="s">
        <v>241</v>
      </c>
      <c r="J193" s="100" t="s">
        <v>182</v>
      </c>
      <c r="K193" s="98">
        <v>2</v>
      </c>
      <c r="L193" s="98">
        <v>1</v>
      </c>
      <c r="M193" s="177"/>
      <c r="N193" s="97">
        <v>176</v>
      </c>
      <c r="O193" s="184"/>
      <c r="P193" s="184"/>
      <c r="Q193" s="184"/>
      <c r="R193" s="89">
        <f>+ROUND(((C23*G193))*K193,0)</f>
        <v>44</v>
      </c>
    </row>
    <row r="194" spans="1:18" ht="25.5" customHeight="1">
      <c r="A194" s="155"/>
      <c r="B194" s="161"/>
      <c r="C194" s="151"/>
      <c r="D194" s="166"/>
      <c r="E194" s="151"/>
      <c r="F194" s="157"/>
      <c r="G194" s="81">
        <v>1</v>
      </c>
      <c r="H194" s="148"/>
      <c r="I194" s="92" t="s">
        <v>278</v>
      </c>
      <c r="J194" s="93" t="s">
        <v>182</v>
      </c>
      <c r="K194" s="87">
        <v>2</v>
      </c>
      <c r="L194" s="87">
        <v>1</v>
      </c>
      <c r="M194" s="178"/>
      <c r="N194" s="88">
        <v>8</v>
      </c>
      <c r="O194" s="90"/>
      <c r="P194" s="90">
        <f>+O194*R194</f>
        <v>0</v>
      </c>
      <c r="Q194" s="91"/>
      <c r="R194" s="88">
        <f>(R190+R191+R192+R193)/M190</f>
        <v>1.776</v>
      </c>
    </row>
    <row r="195" spans="1:18" ht="95.25" customHeight="1">
      <c r="A195" s="107">
        <v>25</v>
      </c>
      <c r="B195" s="161"/>
      <c r="C195" s="12" t="s">
        <v>285</v>
      </c>
      <c r="D195" s="17" t="s">
        <v>286</v>
      </c>
      <c r="E195" s="12" t="s">
        <v>277</v>
      </c>
      <c r="F195" s="73" t="s">
        <v>147</v>
      </c>
      <c r="G195" s="81">
        <v>1</v>
      </c>
      <c r="H195" s="47" t="s">
        <v>181</v>
      </c>
      <c r="I195" s="47" t="s">
        <v>180</v>
      </c>
      <c r="J195" s="33" t="s">
        <v>182</v>
      </c>
      <c r="K195" s="47">
        <v>4</v>
      </c>
      <c r="L195" s="47">
        <v>1</v>
      </c>
      <c r="M195" s="80" t="s">
        <v>287</v>
      </c>
      <c r="N195" s="51">
        <v>112</v>
      </c>
      <c r="O195" s="76"/>
      <c r="P195" s="77">
        <f>+O195*R195</f>
        <v>0</v>
      </c>
      <c r="Q195" s="78"/>
      <c r="R195" s="51">
        <f>C18*K195</f>
        <v>28</v>
      </c>
    </row>
    <row r="196" spans="1:18" ht="199.5" customHeight="1">
      <c r="A196" s="2">
        <v>27</v>
      </c>
      <c r="B196" s="5"/>
      <c r="C196" s="5"/>
      <c r="D196" s="56" t="s">
        <v>288</v>
      </c>
      <c r="E196" s="5" t="s">
        <v>289</v>
      </c>
      <c r="F196" s="47" t="s">
        <v>178</v>
      </c>
      <c r="G196" s="83">
        <v>1</v>
      </c>
      <c r="H196" s="47" t="s">
        <v>181</v>
      </c>
      <c r="I196" s="47" t="s">
        <v>180</v>
      </c>
      <c r="J196" s="33" t="s">
        <v>182</v>
      </c>
      <c r="K196" s="47">
        <v>1</v>
      </c>
      <c r="L196" s="47" t="s">
        <v>290</v>
      </c>
      <c r="M196" s="80" t="s">
        <v>180</v>
      </c>
      <c r="N196" s="51">
        <v>4</v>
      </c>
      <c r="O196" s="76"/>
      <c r="P196" s="77">
        <f>+O196*R196</f>
        <v>0</v>
      </c>
      <c r="Q196" s="78"/>
      <c r="R196" s="51">
        <v>1</v>
      </c>
    </row>
    <row r="197" spans="1:18" ht="37.5" customHeight="1">
      <c r="A197" s="185" t="s">
        <v>291</v>
      </c>
      <c r="B197" s="186"/>
      <c r="C197" s="186"/>
      <c r="D197" s="186"/>
      <c r="E197" s="186"/>
      <c r="F197" s="186"/>
      <c r="G197" s="186"/>
      <c r="H197" s="186"/>
      <c r="I197" s="186"/>
      <c r="J197" s="186"/>
      <c r="K197" s="186"/>
      <c r="L197" s="186"/>
      <c r="M197" s="186"/>
      <c r="N197" s="186"/>
      <c r="P197" s="31">
        <f>+SUM(P47:P196)</f>
        <v>0</v>
      </c>
    </row>
    <row r="198" spans="1:18" ht="57" customHeight="1">
      <c r="B198" s="10"/>
    </row>
    <row r="199" spans="1:18" ht="49.5" customHeight="1">
      <c r="B199" s="45"/>
    </row>
  </sheetData>
  <mergeCells count="279">
    <mergeCell ref="P190:P193"/>
    <mergeCell ref="Q190:Q193"/>
    <mergeCell ref="A197:N197"/>
    <mergeCell ref="D190:D194"/>
    <mergeCell ref="E190:E194"/>
    <mergeCell ref="F190:F194"/>
    <mergeCell ref="H190:H194"/>
    <mergeCell ref="M190:M194"/>
    <mergeCell ref="O190:O193"/>
    <mergeCell ref="M180:M184"/>
    <mergeCell ref="O180:O183"/>
    <mergeCell ref="P180:P183"/>
    <mergeCell ref="Q180:Q183"/>
    <mergeCell ref="A185:A188"/>
    <mergeCell ref="C185:C188"/>
    <mergeCell ref="D185:D188"/>
    <mergeCell ref="E185:E188"/>
    <mergeCell ref="F185:F188"/>
    <mergeCell ref="H185:H188"/>
    <mergeCell ref="H178:H179"/>
    <mergeCell ref="A180:A184"/>
    <mergeCell ref="B180:B195"/>
    <mergeCell ref="C180:C184"/>
    <mergeCell ref="D180:D184"/>
    <mergeCell ref="E180:E184"/>
    <mergeCell ref="F180:F184"/>
    <mergeCell ref="H180:H184"/>
    <mergeCell ref="A190:A194"/>
    <mergeCell ref="C190:C194"/>
    <mergeCell ref="A174:A179"/>
    <mergeCell ref="B174:B179"/>
    <mergeCell ref="C174:C175"/>
    <mergeCell ref="D174:D175"/>
    <mergeCell ref="E174:E175"/>
    <mergeCell ref="F174:F175"/>
    <mergeCell ref="C178:C179"/>
    <mergeCell ref="D178:D179"/>
    <mergeCell ref="E178:E179"/>
    <mergeCell ref="F178:F179"/>
    <mergeCell ref="I168:I169"/>
    <mergeCell ref="I170:I171"/>
    <mergeCell ref="I172:I173"/>
    <mergeCell ref="H174:H175"/>
    <mergeCell ref="C176:C177"/>
    <mergeCell ref="D176:D177"/>
    <mergeCell ref="E176:E177"/>
    <mergeCell ref="F176:F177"/>
    <mergeCell ref="H176:H177"/>
    <mergeCell ref="A150:A173"/>
    <mergeCell ref="B150:B173"/>
    <mergeCell ref="C150:C173"/>
    <mergeCell ref="D150:D157"/>
    <mergeCell ref="E150:E157"/>
    <mergeCell ref="F150:F157"/>
    <mergeCell ref="H150:H157"/>
    <mergeCell ref="I150:I151"/>
    <mergeCell ref="I152:I153"/>
    <mergeCell ref="I154:I155"/>
    <mergeCell ref="I156:I157"/>
    <mergeCell ref="D158:D165"/>
    <mergeCell ref="E158:E165"/>
    <mergeCell ref="F158:F165"/>
    <mergeCell ref="H158:H165"/>
    <mergeCell ref="I158:I159"/>
    <mergeCell ref="I160:I161"/>
    <mergeCell ref="I162:I163"/>
    <mergeCell ref="I164:I165"/>
    <mergeCell ref="D166:D173"/>
    <mergeCell ref="E166:E173"/>
    <mergeCell ref="F166:F173"/>
    <mergeCell ref="H166:H173"/>
    <mergeCell ref="I166:I167"/>
    <mergeCell ref="A142:A149"/>
    <mergeCell ref="B142:B149"/>
    <mergeCell ref="C142:C149"/>
    <mergeCell ref="D142:D149"/>
    <mergeCell ref="E142:E149"/>
    <mergeCell ref="F142:F149"/>
    <mergeCell ref="H142:H149"/>
    <mergeCell ref="I142:I143"/>
    <mergeCell ref="I144:I145"/>
    <mergeCell ref="I146:I147"/>
    <mergeCell ref="I148:I149"/>
    <mergeCell ref="I118:I119"/>
    <mergeCell ref="I120:I121"/>
    <mergeCell ref="I122:I123"/>
    <mergeCell ref="I124:I125"/>
    <mergeCell ref="A126:A141"/>
    <mergeCell ref="B126:B141"/>
    <mergeCell ref="C126:C141"/>
    <mergeCell ref="D126:D141"/>
    <mergeCell ref="E126:E133"/>
    <mergeCell ref="F126:F133"/>
    <mergeCell ref="H126:H133"/>
    <mergeCell ref="I126:I127"/>
    <mergeCell ref="I128:I129"/>
    <mergeCell ref="I130:I131"/>
    <mergeCell ref="I132:I133"/>
    <mergeCell ref="E134:E141"/>
    <mergeCell ref="F134:F141"/>
    <mergeCell ref="H134:H141"/>
    <mergeCell ref="I134:I135"/>
    <mergeCell ref="I136:I137"/>
    <mergeCell ref="I138:I139"/>
    <mergeCell ref="I140:I141"/>
    <mergeCell ref="A118:A125"/>
    <mergeCell ref="B118:B125"/>
    <mergeCell ref="C118:C125"/>
    <mergeCell ref="D118:D125"/>
    <mergeCell ref="E118:E125"/>
    <mergeCell ref="F118:F125"/>
    <mergeCell ref="H118:H125"/>
    <mergeCell ref="A102:A117"/>
    <mergeCell ref="B102:B117"/>
    <mergeCell ref="C102:C117"/>
    <mergeCell ref="H102:H109"/>
    <mergeCell ref="I102:I103"/>
    <mergeCell ref="I104:I105"/>
    <mergeCell ref="I106:I107"/>
    <mergeCell ref="I108:I109"/>
    <mergeCell ref="D110:D117"/>
    <mergeCell ref="E110:E117"/>
    <mergeCell ref="F110:F117"/>
    <mergeCell ref="H110:H117"/>
    <mergeCell ref="I110:I111"/>
    <mergeCell ref="D102:D109"/>
    <mergeCell ref="E102:E109"/>
    <mergeCell ref="F102:F109"/>
    <mergeCell ref="I112:I113"/>
    <mergeCell ref="I114:I115"/>
    <mergeCell ref="I116:I117"/>
    <mergeCell ref="I94:I95"/>
    <mergeCell ref="I96:I97"/>
    <mergeCell ref="I98:I99"/>
    <mergeCell ref="I100:I101"/>
    <mergeCell ref="D91:D92"/>
    <mergeCell ref="E91:E92"/>
    <mergeCell ref="F91:F92"/>
    <mergeCell ref="G91:G92"/>
    <mergeCell ref="H91:H92"/>
    <mergeCell ref="A94:A101"/>
    <mergeCell ref="B94:B101"/>
    <mergeCell ref="C94:C101"/>
    <mergeCell ref="D94:D101"/>
    <mergeCell ref="E94:E101"/>
    <mergeCell ref="E87:E88"/>
    <mergeCell ref="F87:F88"/>
    <mergeCell ref="G87:G88"/>
    <mergeCell ref="H87:H88"/>
    <mergeCell ref="D89:D90"/>
    <mergeCell ref="E89:E90"/>
    <mergeCell ref="F89:F90"/>
    <mergeCell ref="G89:G90"/>
    <mergeCell ref="H89:H90"/>
    <mergeCell ref="A77:A92"/>
    <mergeCell ref="B77:B92"/>
    <mergeCell ref="C77:C92"/>
    <mergeCell ref="D87:D88"/>
    <mergeCell ref="F94:F101"/>
    <mergeCell ref="H94:H101"/>
    <mergeCell ref="G83:G84"/>
    <mergeCell ref="H83:H84"/>
    <mergeCell ref="D85:D86"/>
    <mergeCell ref="E85:E86"/>
    <mergeCell ref="F85:F86"/>
    <mergeCell ref="G85:G86"/>
    <mergeCell ref="H85:H86"/>
    <mergeCell ref="G77:G78"/>
    <mergeCell ref="H77:H78"/>
    <mergeCell ref="D80:D81"/>
    <mergeCell ref="E80:E81"/>
    <mergeCell ref="F80:F81"/>
    <mergeCell ref="G80:G81"/>
    <mergeCell ref="H80:H81"/>
    <mergeCell ref="D77:D78"/>
    <mergeCell ref="E77:E78"/>
    <mergeCell ref="F77:F78"/>
    <mergeCell ref="D83:D84"/>
    <mergeCell ref="E83:E84"/>
    <mergeCell ref="F83:F84"/>
    <mergeCell ref="G73:G74"/>
    <mergeCell ref="H73:H74"/>
    <mergeCell ref="A75:A76"/>
    <mergeCell ref="B75:B76"/>
    <mergeCell ref="C75:C76"/>
    <mergeCell ref="D75:D76"/>
    <mergeCell ref="E75:E76"/>
    <mergeCell ref="F75:F76"/>
    <mergeCell ref="G75:G76"/>
    <mergeCell ref="H75:H76"/>
    <mergeCell ref="A73:A74"/>
    <mergeCell ref="B73:B74"/>
    <mergeCell ref="C73:C74"/>
    <mergeCell ref="D73:D74"/>
    <mergeCell ref="E73:E74"/>
    <mergeCell ref="F73:F74"/>
    <mergeCell ref="G69:G70"/>
    <mergeCell ref="H69:H70"/>
    <mergeCell ref="A71:A72"/>
    <mergeCell ref="B71:B72"/>
    <mergeCell ref="C71:C72"/>
    <mergeCell ref="D71:D72"/>
    <mergeCell ref="E71:E72"/>
    <mergeCell ref="F71:F72"/>
    <mergeCell ref="G71:G72"/>
    <mergeCell ref="H71:H72"/>
    <mergeCell ref="A69:A70"/>
    <mergeCell ref="B69:B70"/>
    <mergeCell ref="C69:C70"/>
    <mergeCell ref="D69:D70"/>
    <mergeCell ref="E69:E70"/>
    <mergeCell ref="F69:F70"/>
    <mergeCell ref="G63:G65"/>
    <mergeCell ref="H63:H64"/>
    <mergeCell ref="A66:A68"/>
    <mergeCell ref="B66:B68"/>
    <mergeCell ref="C66:C68"/>
    <mergeCell ref="D66:D68"/>
    <mergeCell ref="E66:E68"/>
    <mergeCell ref="F66:F68"/>
    <mergeCell ref="G66:G68"/>
    <mergeCell ref="H66:H67"/>
    <mergeCell ref="A63:A65"/>
    <mergeCell ref="B63:B65"/>
    <mergeCell ref="C63:C65"/>
    <mergeCell ref="D63:D65"/>
    <mergeCell ref="E63:E65"/>
    <mergeCell ref="F63:F65"/>
    <mergeCell ref="G58:G60"/>
    <mergeCell ref="H58:H59"/>
    <mergeCell ref="D61:D62"/>
    <mergeCell ref="E61:E62"/>
    <mergeCell ref="F61:F62"/>
    <mergeCell ref="G61:G62"/>
    <mergeCell ref="H61:H62"/>
    <mergeCell ref="A58:A62"/>
    <mergeCell ref="B58:B62"/>
    <mergeCell ref="C58:C62"/>
    <mergeCell ref="D58:D60"/>
    <mergeCell ref="E58:E60"/>
    <mergeCell ref="F58:F60"/>
    <mergeCell ref="G52:G54"/>
    <mergeCell ref="H52:H53"/>
    <mergeCell ref="D55:D56"/>
    <mergeCell ref="E55:E56"/>
    <mergeCell ref="F55:F56"/>
    <mergeCell ref="G55:G56"/>
    <mergeCell ref="H55:H56"/>
    <mergeCell ref="A52:A56"/>
    <mergeCell ref="B52:B56"/>
    <mergeCell ref="C52:C56"/>
    <mergeCell ref="D52:D54"/>
    <mergeCell ref="E52:E54"/>
    <mergeCell ref="F52:F54"/>
    <mergeCell ref="G47:G49"/>
    <mergeCell ref="H47:H48"/>
    <mergeCell ref="D50:D51"/>
    <mergeCell ref="E50:E51"/>
    <mergeCell ref="F50:F51"/>
    <mergeCell ref="G50:G51"/>
    <mergeCell ref="H50:H51"/>
    <mergeCell ref="A47:A51"/>
    <mergeCell ref="B47:B51"/>
    <mergeCell ref="C47:C51"/>
    <mergeCell ref="D47:D49"/>
    <mergeCell ref="E47:E49"/>
    <mergeCell ref="F47:F49"/>
    <mergeCell ref="F10:G10"/>
    <mergeCell ref="B17:B18"/>
    <mergeCell ref="F17:F18"/>
    <mergeCell ref="G17:G18"/>
    <mergeCell ref="H17:H18"/>
    <mergeCell ref="F46:G46"/>
    <mergeCell ref="B2:M2"/>
    <mergeCell ref="B3:M3"/>
    <mergeCell ref="B4:M4"/>
    <mergeCell ref="B5:M5"/>
    <mergeCell ref="B6:M6"/>
    <mergeCell ref="B9:M9"/>
  </mergeCells>
  <dataValidations count="4">
    <dataValidation type="list" allowBlank="1" showInputMessage="1" showErrorMessage="1" sqref="F47:F48 F50 F55 F79:F80 F82:F83 F85 F87 F89 F91 F52:F53 F61 F63:F64 F110:F116 F93:F94 F102:F108 F118:F126 F142:F149 F134 F174:F196 F57:F59 F66:F67 F69:F77" xr:uid="{F38C3EB9-5199-4A27-993E-A300BD7ACF23}">
      <formula1>"Población muestra,Población Total,ETC,Establecimientos,Sedes"</formula1>
    </dataValidation>
    <dataValidation type="list" allowBlank="1" showInputMessage="1" showErrorMessage="1" sqref="F150:F156 F158 F166" xr:uid="{DFFF7D88-7A95-42CC-8523-36009C9B8E03}">
      <formula1>"Población muestra,Población Total,ETC,Establecimientos,Sedes,Porcentaje de sedes"</formula1>
    </dataValidation>
    <dataValidation type="list" allowBlank="1" showInputMessage="1" showErrorMessage="1" sqref="H54:H55 H49:H50 H52 H47 H60:H61 H63 H93:H94 H79:H80 H82:H83 H85 H87 H89 H91 H71 H180 H110:H111 H102:H103 H118 H126 H134 H142 H150 H158 H174 H176 H178 H195:H196 H185 H166 H189:H190 H73 H77 H75 H57:H58 H65:H66 H68:H69" xr:uid="{A1DFB47A-A182-4993-BFB3-53EA2EB2E6B5}">
      <formula1>"Presencial,Virtual"</formula1>
    </dataValidation>
    <dataValidation type="list" allowBlank="1" showInputMessage="1" showErrorMessage="1" sqref="J47:J196" xr:uid="{2D526453-48AD-4B45-A936-7F70AD673905}">
      <formula1>"Rural,Urbano,Rural y urbano"</formula1>
    </dataValidation>
  </dataValidation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B60294-F90D-4A40-AF56-11044C4238C2}">
  <sheetPr codeName="Hoja12"/>
  <dimension ref="A1:R199"/>
  <sheetViews>
    <sheetView showGridLines="0" topLeftCell="D34" zoomScale="61" zoomScaleNormal="82" workbookViewId="0">
      <selection activeCell="P46" sqref="P46"/>
    </sheetView>
  </sheetViews>
  <sheetFormatPr baseColWidth="10" defaultColWidth="11.42578125" defaultRowHeight="14.25"/>
  <cols>
    <col min="1" max="1" width="5.5703125" style="1" customWidth="1"/>
    <col min="2" max="2" width="54" style="1" customWidth="1"/>
    <col min="3" max="3" width="50.42578125" style="1" customWidth="1"/>
    <col min="4" max="4" width="50.140625" style="16" customWidth="1"/>
    <col min="5" max="5" width="21.85546875" style="16" bestFit="1" customWidth="1"/>
    <col min="6" max="6" width="22" style="1" customWidth="1"/>
    <col min="7" max="7" width="20.42578125" style="1" customWidth="1"/>
    <col min="8" max="8" width="17.85546875" style="1" customWidth="1"/>
    <col min="9" max="9" width="13.140625" style="1" customWidth="1"/>
    <col min="10" max="10" width="21.42578125" style="1" bestFit="1" customWidth="1"/>
    <col min="11" max="11" width="15.85546875" style="1" customWidth="1"/>
    <col min="12" max="12" width="15" style="1" customWidth="1"/>
    <col min="13" max="13" width="12.85546875" style="1" customWidth="1"/>
    <col min="14" max="14" width="18.140625" style="20" customWidth="1"/>
    <col min="15" max="15" width="14.140625" style="18" customWidth="1"/>
    <col min="16" max="16" width="20.42578125" style="18" customWidth="1"/>
    <col min="17" max="17" width="23.140625" style="1" customWidth="1"/>
    <col min="18" max="18" width="14.140625" style="1" hidden="1" customWidth="1"/>
    <col min="19" max="16384" width="11.42578125" style="1"/>
  </cols>
  <sheetData>
    <row r="1" spans="1:13" ht="15" thickBot="1"/>
    <row r="2" spans="1:13" ht="30" customHeight="1" thickBot="1">
      <c r="A2" s="101"/>
      <c r="B2" s="133" t="s">
        <v>119</v>
      </c>
      <c r="C2" s="134"/>
      <c r="D2" s="134"/>
      <c r="E2" s="134"/>
      <c r="F2" s="134"/>
      <c r="G2" s="134"/>
      <c r="H2" s="134"/>
      <c r="I2" s="134"/>
      <c r="J2" s="134"/>
      <c r="K2" s="134"/>
      <c r="L2" s="134"/>
      <c r="M2" s="135"/>
    </row>
    <row r="3" spans="1:13" ht="15">
      <c r="B3" s="136" t="s">
        <v>120</v>
      </c>
      <c r="C3" s="137"/>
      <c r="D3" s="137"/>
      <c r="E3" s="137"/>
      <c r="F3" s="137"/>
      <c r="G3" s="137"/>
      <c r="H3" s="137"/>
      <c r="I3" s="137"/>
      <c r="J3" s="137"/>
      <c r="K3" s="137"/>
      <c r="L3" s="137"/>
      <c r="M3" s="138"/>
    </row>
    <row r="4" spans="1:13" ht="15">
      <c r="A4" s="109"/>
      <c r="B4" s="139" t="s">
        <v>121</v>
      </c>
      <c r="C4" s="140"/>
      <c r="D4" s="140"/>
      <c r="E4" s="140"/>
      <c r="F4" s="140"/>
      <c r="G4" s="140"/>
      <c r="H4" s="140"/>
      <c r="I4" s="140"/>
      <c r="J4" s="140"/>
      <c r="K4" s="140"/>
      <c r="L4" s="140"/>
      <c r="M4" s="141"/>
    </row>
    <row r="5" spans="1:13" ht="35.25" customHeight="1">
      <c r="A5" s="108"/>
      <c r="B5" s="139" t="s">
        <v>122</v>
      </c>
      <c r="C5" s="140"/>
      <c r="D5" s="140"/>
      <c r="E5" s="140"/>
      <c r="F5" s="140"/>
      <c r="G5" s="140"/>
      <c r="H5" s="140"/>
      <c r="I5" s="140"/>
      <c r="J5" s="140"/>
      <c r="K5" s="140"/>
      <c r="L5" s="140"/>
      <c r="M5" s="141"/>
    </row>
    <row r="6" spans="1:13" ht="15">
      <c r="B6" s="139" t="s">
        <v>123</v>
      </c>
      <c r="C6" s="140"/>
      <c r="D6" s="140"/>
      <c r="E6" s="140"/>
      <c r="F6" s="140"/>
      <c r="G6" s="140"/>
      <c r="H6" s="140"/>
      <c r="I6" s="140"/>
      <c r="J6" s="140"/>
      <c r="K6" s="140"/>
      <c r="L6" s="140"/>
      <c r="M6" s="141"/>
    </row>
    <row r="7" spans="1:13" ht="15" thickBot="1">
      <c r="B7" s="110" t="s">
        <v>124</v>
      </c>
      <c r="C7" s="111"/>
      <c r="D7" s="112"/>
      <c r="E7" s="112"/>
      <c r="F7" s="111"/>
      <c r="G7" s="111"/>
      <c r="H7" s="111"/>
      <c r="I7" s="111"/>
      <c r="J7" s="111"/>
      <c r="K7" s="111"/>
      <c r="L7" s="111"/>
      <c r="M7" s="113"/>
    </row>
    <row r="9" spans="1:13" ht="29.25" customHeight="1">
      <c r="B9" s="142" t="s">
        <v>125</v>
      </c>
      <c r="C9" s="143"/>
      <c r="D9" s="143"/>
      <c r="E9" s="143"/>
      <c r="F9" s="143"/>
      <c r="G9" s="143"/>
      <c r="H9" s="143"/>
      <c r="I9" s="143"/>
      <c r="J9" s="143"/>
      <c r="K9" s="143"/>
      <c r="L9" s="143"/>
      <c r="M9" s="144"/>
    </row>
    <row r="10" spans="1:13" ht="129.75" customHeight="1">
      <c r="B10" s="53" t="s">
        <v>126</v>
      </c>
      <c r="C10" s="54" t="s">
        <v>310</v>
      </c>
      <c r="D10" s="53" t="s">
        <v>128</v>
      </c>
      <c r="F10" s="123" t="s">
        <v>129</v>
      </c>
      <c r="G10" s="123"/>
      <c r="H10" s="3" t="s">
        <v>130</v>
      </c>
      <c r="I10" s="34"/>
      <c r="J10" s="55" t="s">
        <v>131</v>
      </c>
      <c r="K10" s="55" t="s">
        <v>132</v>
      </c>
      <c r="L10" s="55" t="s">
        <v>133</v>
      </c>
      <c r="M10" s="55" t="s">
        <v>134</v>
      </c>
    </row>
    <row r="11" spans="1:13" ht="15">
      <c r="B11" s="15" t="s">
        <v>135</v>
      </c>
      <c r="C11" s="11">
        <v>131</v>
      </c>
      <c r="D11" s="26">
        <f>+C11/G11</f>
        <v>0.11491228070175438</v>
      </c>
      <c r="F11" s="15" t="s">
        <v>135</v>
      </c>
      <c r="G11" s="9">
        <v>1140</v>
      </c>
      <c r="H11" s="2"/>
      <c r="J11" s="48" t="s">
        <v>136</v>
      </c>
      <c r="K11" s="49">
        <v>1</v>
      </c>
      <c r="L11" s="49">
        <v>2</v>
      </c>
      <c r="M11" s="48">
        <v>1</v>
      </c>
    </row>
    <row r="12" spans="1:13" ht="15">
      <c r="B12" s="15" t="s">
        <v>137</v>
      </c>
      <c r="C12" s="4">
        <v>56690</v>
      </c>
      <c r="D12" s="26">
        <f>+C12/G12</f>
        <v>0.17035892874314837</v>
      </c>
      <c r="F12" s="15" t="s">
        <v>137</v>
      </c>
      <c r="G12" s="9">
        <v>332768</v>
      </c>
      <c r="H12" s="15" t="s">
        <v>138</v>
      </c>
      <c r="J12" s="48" t="s">
        <v>139</v>
      </c>
      <c r="K12" s="49">
        <v>2</v>
      </c>
      <c r="L12" s="49">
        <v>8</v>
      </c>
      <c r="M12" s="48">
        <v>3</v>
      </c>
    </row>
    <row r="13" spans="1:13" ht="15">
      <c r="B13" s="13" t="s">
        <v>140</v>
      </c>
      <c r="C13" s="23">
        <v>46407</v>
      </c>
      <c r="D13" s="26">
        <f>+C13/G13</f>
        <v>0.21932303678778026</v>
      </c>
      <c r="F13" s="13" t="s">
        <v>140</v>
      </c>
      <c r="G13" s="9">
        <v>211592</v>
      </c>
      <c r="H13" s="26">
        <f>+G13/G12</f>
        <v>0.63585440907779589</v>
      </c>
      <c r="J13" s="48" t="s">
        <v>141</v>
      </c>
      <c r="K13" s="49">
        <v>4</v>
      </c>
      <c r="L13" s="49">
        <v>8</v>
      </c>
      <c r="M13" s="48">
        <v>5</v>
      </c>
    </row>
    <row r="14" spans="1:13" ht="16.5" customHeight="1">
      <c r="B14" s="13" t="s">
        <v>142</v>
      </c>
      <c r="C14" s="23">
        <v>9533</v>
      </c>
      <c r="D14" s="26">
        <f t="shared" ref="D14:D23" si="0">+C14/G14</f>
        <v>8.2933152381946623E-2</v>
      </c>
      <c r="F14" s="13" t="s">
        <v>142</v>
      </c>
      <c r="G14" s="9">
        <v>114948</v>
      </c>
      <c r="H14" s="26">
        <f>+G14/G12</f>
        <v>0.34542984902394464</v>
      </c>
      <c r="J14" s="48" t="s">
        <v>143</v>
      </c>
      <c r="K14" s="49">
        <v>4</v>
      </c>
      <c r="L14" s="49">
        <v>8</v>
      </c>
      <c r="M14" s="48">
        <v>7</v>
      </c>
    </row>
    <row r="15" spans="1:13" ht="42.75" customHeight="1">
      <c r="B15" s="13" t="s">
        <v>144</v>
      </c>
      <c r="C15" s="23">
        <v>750</v>
      </c>
      <c r="D15" s="26">
        <f t="shared" si="0"/>
        <v>0.12042389210019268</v>
      </c>
      <c r="F15" s="28" t="s">
        <v>144</v>
      </c>
      <c r="G15" s="9">
        <v>6228</v>
      </c>
      <c r="H15" s="26">
        <f>+G15/G12</f>
        <v>1.8715741898259447E-2</v>
      </c>
    </row>
    <row r="16" spans="1:13" ht="15">
      <c r="B16" s="35" t="s">
        <v>145</v>
      </c>
      <c r="C16" s="36">
        <v>10283</v>
      </c>
      <c r="D16" s="38">
        <f t="shared" si="0"/>
        <v>8.4860038291410839E-2</v>
      </c>
      <c r="F16" s="39" t="s">
        <v>146</v>
      </c>
      <c r="G16" s="40">
        <f>+G15+G14</f>
        <v>121176</v>
      </c>
      <c r="H16" s="38">
        <f>+G16/G12</f>
        <v>0.36414559092220405</v>
      </c>
    </row>
    <row r="17" spans="2:16" ht="48" customHeight="1">
      <c r="B17" s="124" t="s">
        <v>147</v>
      </c>
      <c r="C17" s="72" t="s">
        <v>311</v>
      </c>
      <c r="D17" s="38"/>
      <c r="F17" s="126" t="s">
        <v>147</v>
      </c>
      <c r="G17" s="128">
        <v>96</v>
      </c>
      <c r="H17" s="130"/>
    </row>
    <row r="18" spans="2:16" ht="15">
      <c r="B18" s="125"/>
      <c r="C18" s="11">
        <v>15</v>
      </c>
      <c r="D18" s="26">
        <f>+C18/G17</f>
        <v>0.15625</v>
      </c>
      <c r="F18" s="127" t="s">
        <v>147</v>
      </c>
      <c r="G18" s="129"/>
      <c r="H18" s="130"/>
      <c r="I18" s="7"/>
      <c r="J18" s="7"/>
    </row>
    <row r="19" spans="2:16" ht="15">
      <c r="B19" s="50" t="s">
        <v>149</v>
      </c>
      <c r="C19" s="4">
        <v>886</v>
      </c>
      <c r="D19" s="26">
        <f t="shared" si="0"/>
        <v>9.6377678668552152E-2</v>
      </c>
      <c r="F19" s="15" t="s">
        <v>149</v>
      </c>
      <c r="G19" s="4">
        <v>9193</v>
      </c>
      <c r="H19" s="3" t="s">
        <v>138</v>
      </c>
      <c r="M19" s="1" t="s">
        <v>150</v>
      </c>
    </row>
    <row r="20" spans="2:16" ht="15">
      <c r="B20" s="13" t="s">
        <v>151</v>
      </c>
      <c r="C20" s="4">
        <v>170</v>
      </c>
      <c r="D20" s="26">
        <f t="shared" si="0"/>
        <v>0.35416666666666669</v>
      </c>
      <c r="F20" s="13" t="s">
        <v>151</v>
      </c>
      <c r="G20" s="8">
        <v>480</v>
      </c>
      <c r="H20" s="26">
        <f>+G20/G19</f>
        <v>5.2213640813662567E-2</v>
      </c>
      <c r="N20" s="1"/>
      <c r="O20" s="1"/>
      <c r="P20" s="1"/>
    </row>
    <row r="21" spans="2:16" ht="15" customHeight="1">
      <c r="B21" s="13" t="s">
        <v>152</v>
      </c>
      <c r="C21" s="4">
        <v>303</v>
      </c>
      <c r="D21" s="26">
        <f t="shared" si="0"/>
        <v>0.16211878009630817</v>
      </c>
      <c r="F21" s="13" t="s">
        <v>152</v>
      </c>
      <c r="G21" s="8">
        <v>1869</v>
      </c>
      <c r="H21" s="26">
        <f>+G21/G19</f>
        <v>0.20330686391819863</v>
      </c>
      <c r="N21" s="1"/>
      <c r="O21" s="1"/>
      <c r="P21" s="1"/>
    </row>
    <row r="22" spans="2:16" ht="15">
      <c r="B22" s="13" t="s">
        <v>153</v>
      </c>
      <c r="C22" s="4">
        <v>316</v>
      </c>
      <c r="D22" s="26">
        <f t="shared" si="0"/>
        <v>6.5074135090609553E-2</v>
      </c>
      <c r="F22" s="13" t="s">
        <v>153</v>
      </c>
      <c r="G22" s="8">
        <v>4856</v>
      </c>
      <c r="H22" s="26">
        <f>+G22/G19</f>
        <v>0.52822799956488631</v>
      </c>
      <c r="N22" s="1"/>
      <c r="O22" s="1"/>
      <c r="P22" s="1"/>
    </row>
    <row r="23" spans="2:16" ht="15">
      <c r="B23" s="13" t="s">
        <v>154</v>
      </c>
      <c r="C23" s="4">
        <v>97</v>
      </c>
      <c r="D23" s="26">
        <f t="shared" si="0"/>
        <v>4.8792756539235413E-2</v>
      </c>
      <c r="F23" s="13" t="s">
        <v>154</v>
      </c>
      <c r="G23" s="8">
        <v>1988</v>
      </c>
      <c r="H23" s="26">
        <f>+G23/G19</f>
        <v>0.21625149570325247</v>
      </c>
      <c r="N23" s="1"/>
      <c r="O23" s="1"/>
      <c r="P23" s="1"/>
    </row>
    <row r="24" spans="2:16" ht="15">
      <c r="B24" s="15" t="s">
        <v>155</v>
      </c>
      <c r="C24" s="4">
        <v>3361</v>
      </c>
      <c r="D24" s="26">
        <f>+C24/G24</f>
        <v>8.3053276663042408E-2</v>
      </c>
      <c r="F24" s="15" t="s">
        <v>155</v>
      </c>
      <c r="G24" s="4">
        <v>40468</v>
      </c>
      <c r="H24" s="3" t="s">
        <v>138</v>
      </c>
    </row>
    <row r="25" spans="2:16" ht="15">
      <c r="B25" s="3" t="s">
        <v>151</v>
      </c>
      <c r="C25" s="4">
        <v>151</v>
      </c>
      <c r="D25" s="26">
        <f t="shared" ref="D25:D41" si="1">+C25/G25</f>
        <v>0.57414448669201523</v>
      </c>
      <c r="F25" s="3" t="s">
        <v>151</v>
      </c>
      <c r="G25" s="8">
        <v>263</v>
      </c>
      <c r="H25" s="26">
        <f>+G25/G24</f>
        <v>6.4989621429277456E-3</v>
      </c>
    </row>
    <row r="26" spans="2:16" ht="15">
      <c r="B26" s="13" t="s">
        <v>156</v>
      </c>
      <c r="C26" s="8">
        <v>144</v>
      </c>
      <c r="D26" s="26">
        <f t="shared" si="1"/>
        <v>0.69230769230769229</v>
      </c>
      <c r="F26" s="13" t="s">
        <v>156</v>
      </c>
      <c r="G26" s="8">
        <v>208</v>
      </c>
      <c r="H26" s="26"/>
    </row>
    <row r="27" spans="2:16" ht="15">
      <c r="B27" s="13" t="s">
        <v>142</v>
      </c>
      <c r="C27" s="8">
        <v>5</v>
      </c>
      <c r="D27" s="26">
        <f>+C27/G27</f>
        <v>0.16129032258064516</v>
      </c>
      <c r="F27" s="13" t="s">
        <v>142</v>
      </c>
      <c r="G27" s="8">
        <v>31</v>
      </c>
      <c r="H27" s="26"/>
    </row>
    <row r="28" spans="2:16" ht="15">
      <c r="B28" s="13" t="s">
        <v>157</v>
      </c>
      <c r="C28" s="8">
        <v>2</v>
      </c>
      <c r="D28" s="26"/>
      <c r="F28" s="13" t="s">
        <v>157</v>
      </c>
      <c r="G28" s="8">
        <v>24</v>
      </c>
      <c r="H28" s="26"/>
    </row>
    <row r="29" spans="2:16" ht="30">
      <c r="B29" s="35" t="s">
        <v>158</v>
      </c>
      <c r="C29" s="37">
        <v>7</v>
      </c>
      <c r="D29" s="38">
        <f t="shared" si="1"/>
        <v>0.12727272727272726</v>
      </c>
      <c r="F29" s="27" t="s">
        <v>158</v>
      </c>
      <c r="G29" s="4">
        <v>55</v>
      </c>
      <c r="H29" s="38"/>
    </row>
    <row r="30" spans="2:16" ht="15">
      <c r="B30" s="3" t="s">
        <v>152</v>
      </c>
      <c r="C30" s="23">
        <v>251</v>
      </c>
      <c r="D30" s="26">
        <f t="shared" si="1"/>
        <v>0.17274604267033725</v>
      </c>
      <c r="F30" s="3" t="s">
        <v>152</v>
      </c>
      <c r="G30" s="23">
        <v>1453</v>
      </c>
      <c r="H30" s="26">
        <f>+G30/G24</f>
        <v>3.5904912523475337E-2</v>
      </c>
    </row>
    <row r="31" spans="2:16" ht="15">
      <c r="B31" s="13" t="s">
        <v>156</v>
      </c>
      <c r="C31" s="8">
        <v>221</v>
      </c>
      <c r="D31" s="26"/>
      <c r="F31" s="13" t="s">
        <v>156</v>
      </c>
      <c r="G31" s="8">
        <v>1169</v>
      </c>
      <c r="H31" s="26"/>
    </row>
    <row r="32" spans="2:16" ht="15">
      <c r="B32" s="13" t="s">
        <v>142</v>
      </c>
      <c r="C32" s="8">
        <v>29</v>
      </c>
      <c r="D32" s="26"/>
      <c r="F32" s="13" t="s">
        <v>142</v>
      </c>
      <c r="G32" s="8">
        <v>272</v>
      </c>
      <c r="H32" s="26"/>
    </row>
    <row r="33" spans="1:18" ht="15">
      <c r="B33" s="13" t="s">
        <v>157</v>
      </c>
      <c r="C33" s="4">
        <v>1</v>
      </c>
      <c r="D33" s="26"/>
      <c r="F33" s="13" t="s">
        <v>157</v>
      </c>
      <c r="G33" s="8">
        <v>12</v>
      </c>
      <c r="H33" s="26"/>
    </row>
    <row r="34" spans="1:18" ht="30">
      <c r="B34" s="35" t="s">
        <v>145</v>
      </c>
      <c r="C34" s="37">
        <v>30</v>
      </c>
      <c r="D34" s="38"/>
      <c r="F34" s="35" t="s">
        <v>145</v>
      </c>
      <c r="G34" s="4">
        <v>284</v>
      </c>
      <c r="H34" s="38"/>
    </row>
    <row r="35" spans="1:18" ht="15">
      <c r="B35" s="3" t="s">
        <v>153</v>
      </c>
      <c r="C35" s="23">
        <v>543</v>
      </c>
      <c r="D35" s="26">
        <f t="shared" si="1"/>
        <v>6.0555369688859148E-2</v>
      </c>
      <c r="F35" s="3" t="s">
        <v>153</v>
      </c>
      <c r="G35" s="23">
        <v>8967</v>
      </c>
      <c r="H35" s="26">
        <f>+G35/G24</f>
        <v>0.22158248492636157</v>
      </c>
    </row>
    <row r="36" spans="1:18" ht="15">
      <c r="B36" s="13" t="s">
        <v>156</v>
      </c>
      <c r="C36" s="8">
        <v>305</v>
      </c>
      <c r="D36" s="26"/>
      <c r="F36" s="13" t="s">
        <v>156</v>
      </c>
      <c r="G36" s="8">
        <v>5221</v>
      </c>
      <c r="H36" s="26"/>
    </row>
    <row r="37" spans="1:18" ht="15">
      <c r="B37" s="13" t="s">
        <v>142</v>
      </c>
      <c r="C37" s="8">
        <v>228</v>
      </c>
      <c r="D37" s="26"/>
      <c r="F37" s="13" t="s">
        <v>142</v>
      </c>
      <c r="G37" s="8">
        <v>3680</v>
      </c>
      <c r="H37" s="26"/>
    </row>
    <row r="38" spans="1:18" ht="15">
      <c r="B38" s="13" t="s">
        <v>157</v>
      </c>
      <c r="C38" s="8">
        <v>10</v>
      </c>
      <c r="D38" s="26"/>
      <c r="F38" s="13" t="s">
        <v>157</v>
      </c>
      <c r="G38" s="8">
        <v>66</v>
      </c>
      <c r="H38" s="26"/>
    </row>
    <row r="39" spans="1:18" ht="30">
      <c r="B39" s="35" t="s">
        <v>145</v>
      </c>
      <c r="C39" s="37">
        <v>238</v>
      </c>
      <c r="D39" s="38"/>
      <c r="F39" s="35" t="s">
        <v>145</v>
      </c>
      <c r="G39" s="4">
        <v>3746</v>
      </c>
      <c r="H39" s="38"/>
    </row>
    <row r="40" spans="1:18" ht="15">
      <c r="B40" s="3" t="s">
        <v>154</v>
      </c>
      <c r="C40" s="23">
        <v>2416</v>
      </c>
      <c r="D40" s="26">
        <f t="shared" ref="D40" si="2">+C40/G40</f>
        <v>8.1114655027698504E-2</v>
      </c>
      <c r="F40" s="3" t="s">
        <v>154</v>
      </c>
      <c r="G40" s="23">
        <v>29785</v>
      </c>
      <c r="H40" s="26">
        <f>+G40/G24</f>
        <v>0.73601364040723538</v>
      </c>
    </row>
    <row r="41" spans="1:18" ht="15">
      <c r="B41" s="13" t="s">
        <v>156</v>
      </c>
      <c r="C41" s="8">
        <v>233</v>
      </c>
      <c r="D41" s="26">
        <f t="shared" si="1"/>
        <v>8.802417831507367E-2</v>
      </c>
      <c r="F41" s="13" t="s">
        <v>156</v>
      </c>
      <c r="G41" s="8">
        <v>2647</v>
      </c>
      <c r="H41" s="26"/>
      <c r="I41" s="29"/>
    </row>
    <row r="42" spans="1:18" ht="15">
      <c r="B42" s="13" t="s">
        <v>142</v>
      </c>
      <c r="C42" s="8">
        <v>2176</v>
      </c>
      <c r="D42" s="26"/>
      <c r="F42" s="13" t="s">
        <v>142</v>
      </c>
      <c r="G42" s="8">
        <v>27074</v>
      </c>
      <c r="H42" s="26"/>
      <c r="I42" s="29"/>
    </row>
    <row r="43" spans="1:18" ht="15">
      <c r="B43" s="13" t="s">
        <v>157</v>
      </c>
      <c r="C43" s="8">
        <v>7</v>
      </c>
      <c r="D43" s="26"/>
      <c r="F43" s="13" t="s">
        <v>157</v>
      </c>
      <c r="G43" s="8">
        <v>64</v>
      </c>
      <c r="H43" s="26"/>
      <c r="I43" s="29"/>
    </row>
    <row r="44" spans="1:18" ht="30">
      <c r="B44" s="30" t="s">
        <v>145</v>
      </c>
      <c r="C44" s="37">
        <v>2183</v>
      </c>
      <c r="D44" s="38"/>
      <c r="F44" s="30" t="s">
        <v>145</v>
      </c>
      <c r="G44" s="4">
        <v>27138</v>
      </c>
      <c r="H44" s="38"/>
      <c r="I44" s="29"/>
    </row>
    <row r="45" spans="1:18" ht="15">
      <c r="B45" s="94"/>
      <c r="C45" s="41"/>
      <c r="D45" s="42"/>
      <c r="F45" s="43"/>
      <c r="G45" s="44"/>
      <c r="H45" s="42"/>
      <c r="I45" s="95"/>
      <c r="O45" s="96"/>
      <c r="P45" s="96"/>
    </row>
    <row r="46" spans="1:18" ht="42.75" customHeight="1">
      <c r="A46" s="106" t="s">
        <v>159</v>
      </c>
      <c r="B46" s="3" t="s">
        <v>160</v>
      </c>
      <c r="C46" s="3" t="s">
        <v>161</v>
      </c>
      <c r="D46" s="3" t="s">
        <v>162</v>
      </c>
      <c r="E46" s="14" t="s">
        <v>163</v>
      </c>
      <c r="F46" s="131" t="s">
        <v>164</v>
      </c>
      <c r="G46" s="132"/>
      <c r="H46" s="3" t="s">
        <v>165</v>
      </c>
      <c r="I46" s="3" t="s">
        <v>166</v>
      </c>
      <c r="J46" s="3" t="s">
        <v>167</v>
      </c>
      <c r="K46" s="3" t="s">
        <v>168</v>
      </c>
      <c r="L46" s="3" t="s">
        <v>169</v>
      </c>
      <c r="M46" s="3" t="s">
        <v>170</v>
      </c>
      <c r="N46" s="21" t="s">
        <v>171</v>
      </c>
      <c r="O46" s="19" t="s">
        <v>172</v>
      </c>
      <c r="P46" s="19" t="s">
        <v>312</v>
      </c>
      <c r="Q46" s="6" t="s">
        <v>173</v>
      </c>
    </row>
    <row r="47" spans="1:18" ht="35.25" customHeight="1">
      <c r="A47" s="153">
        <v>2</v>
      </c>
      <c r="B47" s="150" t="s">
        <v>174</v>
      </c>
      <c r="C47" s="150" t="s">
        <v>175</v>
      </c>
      <c r="D47" s="149" t="s">
        <v>176</v>
      </c>
      <c r="E47" s="150" t="s">
        <v>177</v>
      </c>
      <c r="F47" s="147" t="s">
        <v>178</v>
      </c>
      <c r="G47" s="145">
        <v>1</v>
      </c>
      <c r="H47" s="147" t="s">
        <v>179</v>
      </c>
      <c r="I47" s="22" t="s">
        <v>180</v>
      </c>
      <c r="J47" s="33" t="s">
        <v>156</v>
      </c>
      <c r="K47" s="74">
        <v>2</v>
      </c>
      <c r="L47" s="74">
        <v>1</v>
      </c>
      <c r="M47" s="75">
        <v>50</v>
      </c>
      <c r="N47" s="51">
        <v>7424</v>
      </c>
      <c r="O47" s="76"/>
      <c r="P47" s="77">
        <f>+O47*N47</f>
        <v>0</v>
      </c>
      <c r="Q47" s="78"/>
      <c r="R47" s="79">
        <f>+ROUND(((C13*G47)/M47)*K47,0)</f>
        <v>1856</v>
      </c>
    </row>
    <row r="48" spans="1:18" ht="35.25" customHeight="1">
      <c r="A48" s="154"/>
      <c r="B48" s="156"/>
      <c r="C48" s="156"/>
      <c r="D48" s="149"/>
      <c r="E48" s="156"/>
      <c r="F48" s="157"/>
      <c r="G48" s="145"/>
      <c r="H48" s="148"/>
      <c r="I48" s="22" t="s">
        <v>180</v>
      </c>
      <c r="J48" s="33" t="s">
        <v>142</v>
      </c>
      <c r="K48" s="47">
        <v>2</v>
      </c>
      <c r="L48" s="47">
        <v>1</v>
      </c>
      <c r="M48" s="80">
        <v>50</v>
      </c>
      <c r="N48" s="51">
        <v>1644</v>
      </c>
      <c r="O48" s="76"/>
      <c r="P48" s="77">
        <f t="shared" ref="P48:P111" si="3">+O48*N48</f>
        <v>0</v>
      </c>
      <c r="Q48" s="78"/>
      <c r="R48" s="51">
        <f>+ROUND(((C16*G47)/M48)*K48,0)</f>
        <v>411</v>
      </c>
    </row>
    <row r="49" spans="1:18" ht="35.25" customHeight="1">
      <c r="A49" s="154"/>
      <c r="B49" s="156"/>
      <c r="C49" s="156"/>
      <c r="D49" s="149"/>
      <c r="E49" s="151"/>
      <c r="F49" s="148"/>
      <c r="G49" s="146"/>
      <c r="H49" s="47" t="s">
        <v>181</v>
      </c>
      <c r="I49" s="22" t="s">
        <v>180</v>
      </c>
      <c r="J49" s="33" t="s">
        <v>182</v>
      </c>
      <c r="K49" s="47">
        <v>2</v>
      </c>
      <c r="L49" s="47">
        <v>1</v>
      </c>
      <c r="M49" s="80">
        <v>3000</v>
      </c>
      <c r="N49" s="51">
        <v>152</v>
      </c>
      <c r="O49" s="76"/>
      <c r="P49" s="77">
        <f t="shared" si="3"/>
        <v>0</v>
      </c>
      <c r="Q49" s="78"/>
      <c r="R49" s="51">
        <f>+ROUND(((C12*G47)/M49)*K49,0)</f>
        <v>38</v>
      </c>
    </row>
    <row r="50" spans="1:18" ht="52.5" customHeight="1">
      <c r="A50" s="154"/>
      <c r="B50" s="156"/>
      <c r="C50" s="156"/>
      <c r="D50" s="149" t="s">
        <v>176</v>
      </c>
      <c r="E50" s="150" t="s">
        <v>183</v>
      </c>
      <c r="F50" s="147" t="s">
        <v>178</v>
      </c>
      <c r="G50" s="152">
        <v>1</v>
      </c>
      <c r="H50" s="147" t="s">
        <v>179</v>
      </c>
      <c r="I50" s="22" t="s">
        <v>180</v>
      </c>
      <c r="J50" s="33" t="s">
        <v>156</v>
      </c>
      <c r="K50" s="47">
        <v>1</v>
      </c>
      <c r="L50" s="47">
        <v>2</v>
      </c>
      <c r="M50" s="80">
        <v>25</v>
      </c>
      <c r="N50" s="51">
        <v>7424</v>
      </c>
      <c r="O50" s="76"/>
      <c r="P50" s="77">
        <f t="shared" si="3"/>
        <v>0</v>
      </c>
      <c r="Q50" s="78"/>
      <c r="R50" s="51">
        <f>+ROUND(((C13*G50)/M50)*K50,0)</f>
        <v>1856</v>
      </c>
    </row>
    <row r="51" spans="1:18" ht="48" customHeight="1">
      <c r="A51" s="155"/>
      <c r="B51" s="151"/>
      <c r="C51" s="151"/>
      <c r="D51" s="149"/>
      <c r="E51" s="151"/>
      <c r="F51" s="148"/>
      <c r="G51" s="146"/>
      <c r="H51" s="148"/>
      <c r="I51" s="22" t="s">
        <v>180</v>
      </c>
      <c r="J51" s="33" t="s">
        <v>142</v>
      </c>
      <c r="K51" s="47">
        <v>1</v>
      </c>
      <c r="L51" s="47">
        <v>2</v>
      </c>
      <c r="M51" s="80">
        <v>25</v>
      </c>
      <c r="N51" s="51">
        <v>1644</v>
      </c>
      <c r="O51" s="76"/>
      <c r="P51" s="77">
        <f t="shared" si="3"/>
        <v>0</v>
      </c>
      <c r="Q51" s="78"/>
      <c r="R51" s="51">
        <f>+ROUND(((C16*G50)/M51)*K51,0)</f>
        <v>411</v>
      </c>
    </row>
    <row r="52" spans="1:18" ht="30.75" customHeight="1">
      <c r="A52" s="153">
        <v>3</v>
      </c>
      <c r="B52" s="150" t="s">
        <v>184</v>
      </c>
      <c r="C52" s="150" t="s">
        <v>185</v>
      </c>
      <c r="D52" s="158" t="s">
        <v>186</v>
      </c>
      <c r="E52" s="150" t="s">
        <v>177</v>
      </c>
      <c r="F52" s="147" t="s">
        <v>178</v>
      </c>
      <c r="G52" s="152">
        <v>1</v>
      </c>
      <c r="H52" s="147" t="s">
        <v>179</v>
      </c>
      <c r="I52" s="22" t="s">
        <v>180</v>
      </c>
      <c r="J52" s="33" t="s">
        <v>156</v>
      </c>
      <c r="K52" s="47">
        <v>2</v>
      </c>
      <c r="L52" s="47">
        <v>1</v>
      </c>
      <c r="M52" s="80">
        <v>50</v>
      </c>
      <c r="N52" s="51">
        <v>7424</v>
      </c>
      <c r="O52" s="76"/>
      <c r="P52" s="77">
        <f t="shared" si="3"/>
        <v>0</v>
      </c>
      <c r="Q52" s="78"/>
      <c r="R52" s="51">
        <f>+ROUND(((C13*G52)/M52)*K52,0)</f>
        <v>1856</v>
      </c>
    </row>
    <row r="53" spans="1:18" ht="30.75" customHeight="1">
      <c r="A53" s="154"/>
      <c r="B53" s="156"/>
      <c r="C53" s="156"/>
      <c r="D53" s="159"/>
      <c r="E53" s="156"/>
      <c r="F53" s="157"/>
      <c r="G53" s="145"/>
      <c r="H53" s="148"/>
      <c r="I53" s="22" t="s">
        <v>180</v>
      </c>
      <c r="J53" s="33" t="s">
        <v>142</v>
      </c>
      <c r="K53" s="47">
        <v>2</v>
      </c>
      <c r="L53" s="47">
        <v>1</v>
      </c>
      <c r="M53" s="80">
        <v>50</v>
      </c>
      <c r="N53" s="51">
        <v>1644</v>
      </c>
      <c r="O53" s="76"/>
      <c r="P53" s="77">
        <f t="shared" si="3"/>
        <v>0</v>
      </c>
      <c r="Q53" s="78"/>
      <c r="R53" s="51">
        <f>+ROUND(((C16*G52)/M53)*K53,0)</f>
        <v>411</v>
      </c>
    </row>
    <row r="54" spans="1:18" ht="40.5" customHeight="1">
      <c r="A54" s="154"/>
      <c r="B54" s="156"/>
      <c r="C54" s="156"/>
      <c r="D54" s="159"/>
      <c r="E54" s="151"/>
      <c r="F54" s="148"/>
      <c r="G54" s="146"/>
      <c r="H54" s="47" t="s">
        <v>181</v>
      </c>
      <c r="I54" s="22" t="s">
        <v>180</v>
      </c>
      <c r="J54" s="33" t="s">
        <v>182</v>
      </c>
      <c r="K54" s="47">
        <v>2</v>
      </c>
      <c r="L54" s="47">
        <v>1</v>
      </c>
      <c r="M54" s="80">
        <v>3000</v>
      </c>
      <c r="N54" s="51">
        <v>152</v>
      </c>
      <c r="O54" s="76"/>
      <c r="P54" s="77">
        <f t="shared" si="3"/>
        <v>0</v>
      </c>
      <c r="Q54" s="78"/>
      <c r="R54" s="51">
        <f>+ROUND(((C12*G52)/M54)*K54,0)</f>
        <v>38</v>
      </c>
    </row>
    <row r="55" spans="1:18" ht="42.75" customHeight="1">
      <c r="A55" s="154"/>
      <c r="B55" s="156"/>
      <c r="C55" s="156"/>
      <c r="D55" s="149" t="s">
        <v>187</v>
      </c>
      <c r="E55" s="150" t="s">
        <v>183</v>
      </c>
      <c r="F55" s="147" t="s">
        <v>178</v>
      </c>
      <c r="G55" s="152">
        <v>1</v>
      </c>
      <c r="H55" s="147" t="s">
        <v>179</v>
      </c>
      <c r="I55" s="22" t="s">
        <v>180</v>
      </c>
      <c r="J55" s="33" t="s">
        <v>156</v>
      </c>
      <c r="K55" s="47">
        <v>1</v>
      </c>
      <c r="L55" s="47">
        <v>2</v>
      </c>
      <c r="M55" s="80">
        <v>25</v>
      </c>
      <c r="N55" s="51">
        <v>7424</v>
      </c>
      <c r="O55" s="76"/>
      <c r="P55" s="77">
        <f t="shared" si="3"/>
        <v>0</v>
      </c>
      <c r="Q55" s="78"/>
      <c r="R55" s="51">
        <f>+ROUND(((C13*G55)/M55)*K55,0)</f>
        <v>1856</v>
      </c>
    </row>
    <row r="56" spans="1:18" ht="47.25" customHeight="1">
      <c r="A56" s="155"/>
      <c r="B56" s="151"/>
      <c r="C56" s="151"/>
      <c r="D56" s="149"/>
      <c r="E56" s="156"/>
      <c r="F56" s="148"/>
      <c r="G56" s="146"/>
      <c r="H56" s="148"/>
      <c r="I56" s="22" t="s">
        <v>180</v>
      </c>
      <c r="J56" s="33" t="s">
        <v>142</v>
      </c>
      <c r="K56" s="47">
        <v>1</v>
      </c>
      <c r="L56" s="47">
        <v>2</v>
      </c>
      <c r="M56" s="80">
        <v>25</v>
      </c>
      <c r="N56" s="51">
        <v>1644</v>
      </c>
      <c r="O56" s="76"/>
      <c r="P56" s="77">
        <f t="shared" si="3"/>
        <v>0</v>
      </c>
      <c r="Q56" s="78"/>
      <c r="R56" s="51">
        <f>+ROUND(((C16*G55)/M56)*K56,0)</f>
        <v>411</v>
      </c>
    </row>
    <row r="57" spans="1:18" ht="69.95" customHeight="1">
      <c r="A57" s="107">
        <v>4</v>
      </c>
      <c r="B57" s="12" t="s">
        <v>188</v>
      </c>
      <c r="C57" s="12" t="s">
        <v>189</v>
      </c>
      <c r="D57" s="24" t="s">
        <v>190</v>
      </c>
      <c r="E57" s="46" t="s">
        <v>191</v>
      </c>
      <c r="F57" s="73" t="s">
        <v>147</v>
      </c>
      <c r="G57" s="81">
        <v>1</v>
      </c>
      <c r="H57" s="82" t="s">
        <v>181</v>
      </c>
      <c r="I57" s="22" t="s">
        <v>180</v>
      </c>
      <c r="J57" s="33" t="s">
        <v>182</v>
      </c>
      <c r="K57" s="47">
        <v>4</v>
      </c>
      <c r="L57" s="47" t="s">
        <v>180</v>
      </c>
      <c r="M57" s="80" t="s">
        <v>180</v>
      </c>
      <c r="N57" s="51">
        <v>240</v>
      </c>
      <c r="O57" s="76"/>
      <c r="P57" s="77">
        <f t="shared" si="3"/>
        <v>0</v>
      </c>
      <c r="Q57" s="78"/>
      <c r="R57" s="51">
        <f>+ROUND(C18*K57,0)</f>
        <v>60</v>
      </c>
    </row>
    <row r="58" spans="1:18" ht="46.5" customHeight="1">
      <c r="A58" s="153">
        <v>5</v>
      </c>
      <c r="B58" s="150" t="s">
        <v>192</v>
      </c>
      <c r="C58" s="150" t="s">
        <v>193</v>
      </c>
      <c r="D58" s="149" t="s">
        <v>194</v>
      </c>
      <c r="E58" s="150" t="s">
        <v>177</v>
      </c>
      <c r="F58" s="147" t="s">
        <v>178</v>
      </c>
      <c r="G58" s="152">
        <v>1</v>
      </c>
      <c r="H58" s="147" t="s">
        <v>179</v>
      </c>
      <c r="I58" s="22" t="s">
        <v>180</v>
      </c>
      <c r="J58" s="33" t="s">
        <v>156</v>
      </c>
      <c r="K58" s="47">
        <v>2</v>
      </c>
      <c r="L58" s="47">
        <v>1</v>
      </c>
      <c r="M58" s="80">
        <v>50</v>
      </c>
      <c r="N58" s="51">
        <v>7424</v>
      </c>
      <c r="O58" s="76"/>
      <c r="P58" s="77">
        <f t="shared" si="3"/>
        <v>0</v>
      </c>
      <c r="Q58" s="78"/>
      <c r="R58" s="51">
        <f>+ROUND(((C13*G58)/M58)*K58,0)</f>
        <v>1856</v>
      </c>
    </row>
    <row r="59" spans="1:18" ht="46.5" customHeight="1">
      <c r="A59" s="154"/>
      <c r="B59" s="156"/>
      <c r="C59" s="156"/>
      <c r="D59" s="149"/>
      <c r="E59" s="156"/>
      <c r="F59" s="157"/>
      <c r="G59" s="145"/>
      <c r="H59" s="148"/>
      <c r="I59" s="22" t="s">
        <v>180</v>
      </c>
      <c r="J59" s="33" t="s">
        <v>142</v>
      </c>
      <c r="K59" s="47">
        <v>2</v>
      </c>
      <c r="L59" s="47">
        <v>1</v>
      </c>
      <c r="M59" s="80">
        <v>50</v>
      </c>
      <c r="N59" s="51">
        <v>1644</v>
      </c>
      <c r="O59" s="76"/>
      <c r="P59" s="77">
        <f t="shared" si="3"/>
        <v>0</v>
      </c>
      <c r="Q59" s="78"/>
      <c r="R59" s="51">
        <f>+ROUND(((C16*G58)/M59)*K59,0)</f>
        <v>411</v>
      </c>
    </row>
    <row r="60" spans="1:18" ht="46.5" customHeight="1">
      <c r="A60" s="154"/>
      <c r="B60" s="156"/>
      <c r="C60" s="156"/>
      <c r="D60" s="149"/>
      <c r="E60" s="151"/>
      <c r="F60" s="148"/>
      <c r="G60" s="146"/>
      <c r="H60" s="47" t="s">
        <v>181</v>
      </c>
      <c r="I60" s="22" t="s">
        <v>180</v>
      </c>
      <c r="J60" s="33" t="s">
        <v>182</v>
      </c>
      <c r="K60" s="47">
        <v>2</v>
      </c>
      <c r="L60" s="47">
        <v>1</v>
      </c>
      <c r="M60" s="80">
        <v>3000</v>
      </c>
      <c r="N60" s="51">
        <v>152</v>
      </c>
      <c r="O60" s="76"/>
      <c r="P60" s="77">
        <f t="shared" si="3"/>
        <v>0</v>
      </c>
      <c r="Q60" s="78"/>
      <c r="R60" s="51">
        <f>+ROUND(((C12*G58)/M60)*K60,0)</f>
        <v>38</v>
      </c>
    </row>
    <row r="61" spans="1:18" ht="69" customHeight="1">
      <c r="A61" s="154"/>
      <c r="B61" s="156"/>
      <c r="C61" s="156"/>
      <c r="D61" s="149" t="s">
        <v>195</v>
      </c>
      <c r="E61" s="150" t="s">
        <v>183</v>
      </c>
      <c r="F61" s="147" t="s">
        <v>178</v>
      </c>
      <c r="G61" s="152">
        <v>1</v>
      </c>
      <c r="H61" s="147" t="s">
        <v>179</v>
      </c>
      <c r="I61" s="22" t="s">
        <v>180</v>
      </c>
      <c r="J61" s="33" t="s">
        <v>156</v>
      </c>
      <c r="K61" s="47">
        <v>1</v>
      </c>
      <c r="L61" s="47">
        <v>2</v>
      </c>
      <c r="M61" s="80">
        <v>25</v>
      </c>
      <c r="N61" s="51">
        <v>7424</v>
      </c>
      <c r="O61" s="76"/>
      <c r="P61" s="77">
        <f t="shared" si="3"/>
        <v>0</v>
      </c>
      <c r="Q61" s="78"/>
      <c r="R61" s="51">
        <f>+ROUND(((C13*G61)/M61)*K61,0)</f>
        <v>1856</v>
      </c>
    </row>
    <row r="62" spans="1:18" ht="99" customHeight="1">
      <c r="A62" s="155"/>
      <c r="B62" s="151"/>
      <c r="C62" s="151"/>
      <c r="D62" s="149"/>
      <c r="E62" s="156"/>
      <c r="F62" s="148"/>
      <c r="G62" s="146"/>
      <c r="H62" s="148"/>
      <c r="I62" s="22" t="s">
        <v>180</v>
      </c>
      <c r="J62" s="33" t="s">
        <v>142</v>
      </c>
      <c r="K62" s="47">
        <v>1</v>
      </c>
      <c r="L62" s="47">
        <v>2</v>
      </c>
      <c r="M62" s="80">
        <v>25</v>
      </c>
      <c r="N62" s="51">
        <v>1644</v>
      </c>
      <c r="O62" s="76"/>
      <c r="P62" s="77">
        <f t="shared" si="3"/>
        <v>0</v>
      </c>
      <c r="Q62" s="78"/>
      <c r="R62" s="51">
        <f>+ROUND(((C16*G61)/M62)*K62,0)</f>
        <v>411</v>
      </c>
    </row>
    <row r="63" spans="1:18" ht="32.25" customHeight="1">
      <c r="A63" s="153">
        <v>6</v>
      </c>
      <c r="B63" s="150" t="s">
        <v>196</v>
      </c>
      <c r="C63" s="150" t="s">
        <v>197</v>
      </c>
      <c r="D63" s="160" t="s">
        <v>198</v>
      </c>
      <c r="E63" s="150" t="s">
        <v>177</v>
      </c>
      <c r="F63" s="147" t="s">
        <v>178</v>
      </c>
      <c r="G63" s="152">
        <v>1</v>
      </c>
      <c r="H63" s="147" t="s">
        <v>179</v>
      </c>
      <c r="I63" s="22" t="s">
        <v>180</v>
      </c>
      <c r="J63" s="33" t="s">
        <v>156</v>
      </c>
      <c r="K63" s="47">
        <v>2</v>
      </c>
      <c r="L63" s="47">
        <v>2</v>
      </c>
      <c r="M63" s="80">
        <v>50</v>
      </c>
      <c r="N63" s="51">
        <v>7424</v>
      </c>
      <c r="O63" s="76"/>
      <c r="P63" s="77">
        <f t="shared" si="3"/>
        <v>0</v>
      </c>
      <c r="Q63" s="78"/>
      <c r="R63" s="51">
        <f>+ROUND(((C13*G63)/M63)*K63,0)</f>
        <v>1856</v>
      </c>
    </row>
    <row r="64" spans="1:18" ht="32.25" customHeight="1">
      <c r="A64" s="154"/>
      <c r="B64" s="156"/>
      <c r="C64" s="156"/>
      <c r="D64" s="160"/>
      <c r="E64" s="156"/>
      <c r="F64" s="157"/>
      <c r="G64" s="145"/>
      <c r="H64" s="148"/>
      <c r="I64" s="22" t="s">
        <v>180</v>
      </c>
      <c r="J64" s="33" t="s">
        <v>142</v>
      </c>
      <c r="K64" s="47">
        <v>2</v>
      </c>
      <c r="L64" s="47">
        <v>2</v>
      </c>
      <c r="M64" s="80">
        <v>50</v>
      </c>
      <c r="N64" s="51">
        <v>1644</v>
      </c>
      <c r="O64" s="76"/>
      <c r="P64" s="77">
        <f t="shared" si="3"/>
        <v>0</v>
      </c>
      <c r="Q64" s="78"/>
      <c r="R64" s="51">
        <f>+ROUND(((C16*G63)/M64)*K64,0)</f>
        <v>411</v>
      </c>
    </row>
    <row r="65" spans="1:18" ht="32.25" customHeight="1">
      <c r="A65" s="154"/>
      <c r="B65" s="156"/>
      <c r="C65" s="156"/>
      <c r="D65" s="160"/>
      <c r="E65" s="151"/>
      <c r="F65" s="148"/>
      <c r="G65" s="146"/>
      <c r="H65" s="47" t="s">
        <v>181</v>
      </c>
      <c r="I65" s="22" t="s">
        <v>180</v>
      </c>
      <c r="J65" s="33" t="s">
        <v>182</v>
      </c>
      <c r="K65" s="47">
        <v>2</v>
      </c>
      <c r="L65" s="47">
        <v>2</v>
      </c>
      <c r="M65" s="80">
        <v>3000</v>
      </c>
      <c r="N65" s="51">
        <v>152</v>
      </c>
      <c r="O65" s="76"/>
      <c r="P65" s="77">
        <f t="shared" si="3"/>
        <v>0</v>
      </c>
      <c r="Q65" s="78"/>
      <c r="R65" s="51">
        <f>+ROUND(((C12*G63)/M65)*K65,0)</f>
        <v>38</v>
      </c>
    </row>
    <row r="66" spans="1:18" ht="48" customHeight="1">
      <c r="A66" s="153">
        <v>7</v>
      </c>
      <c r="B66" s="150" t="s">
        <v>199</v>
      </c>
      <c r="C66" s="150" t="s">
        <v>200</v>
      </c>
      <c r="D66" s="160" t="s">
        <v>201</v>
      </c>
      <c r="E66" s="150" t="s">
        <v>177</v>
      </c>
      <c r="F66" s="147" t="s">
        <v>178</v>
      </c>
      <c r="G66" s="152">
        <v>1</v>
      </c>
      <c r="H66" s="147" t="s">
        <v>179</v>
      </c>
      <c r="I66" s="22" t="s">
        <v>180</v>
      </c>
      <c r="J66" s="33" t="s">
        <v>156</v>
      </c>
      <c r="K66" s="47">
        <v>3</v>
      </c>
      <c r="L66" s="47">
        <v>2</v>
      </c>
      <c r="M66" s="80">
        <v>50</v>
      </c>
      <c r="N66" s="51">
        <v>11136</v>
      </c>
      <c r="O66" s="76"/>
      <c r="P66" s="77">
        <f t="shared" si="3"/>
        <v>0</v>
      </c>
      <c r="Q66" s="78"/>
      <c r="R66" s="51">
        <f>+ROUND(((C13*G66)/M66)*K66,0)</f>
        <v>2784</v>
      </c>
    </row>
    <row r="67" spans="1:18" ht="48" customHeight="1">
      <c r="A67" s="154"/>
      <c r="B67" s="156"/>
      <c r="C67" s="156"/>
      <c r="D67" s="160"/>
      <c r="E67" s="156"/>
      <c r="F67" s="157"/>
      <c r="G67" s="145"/>
      <c r="H67" s="148"/>
      <c r="I67" s="22" t="s">
        <v>180</v>
      </c>
      <c r="J67" s="33" t="s">
        <v>142</v>
      </c>
      <c r="K67" s="47">
        <v>3</v>
      </c>
      <c r="L67" s="47">
        <v>2</v>
      </c>
      <c r="M67" s="80">
        <v>50</v>
      </c>
      <c r="N67" s="51">
        <v>2468</v>
      </c>
      <c r="O67" s="76"/>
      <c r="P67" s="77">
        <f t="shared" si="3"/>
        <v>0</v>
      </c>
      <c r="Q67" s="78"/>
      <c r="R67" s="51">
        <f>+ROUND(((C16*G66)/M67)*K67,0)</f>
        <v>617</v>
      </c>
    </row>
    <row r="68" spans="1:18" ht="48" customHeight="1">
      <c r="A68" s="154"/>
      <c r="B68" s="156"/>
      <c r="C68" s="156"/>
      <c r="D68" s="160"/>
      <c r="E68" s="151"/>
      <c r="F68" s="148"/>
      <c r="G68" s="146"/>
      <c r="H68" s="47" t="s">
        <v>181</v>
      </c>
      <c r="I68" s="22" t="s">
        <v>180</v>
      </c>
      <c r="J68" s="33" t="s">
        <v>182</v>
      </c>
      <c r="K68" s="47">
        <v>2</v>
      </c>
      <c r="L68" s="47">
        <v>2</v>
      </c>
      <c r="M68" s="80">
        <v>3000</v>
      </c>
      <c r="N68" s="51">
        <v>152</v>
      </c>
      <c r="O68" s="76"/>
      <c r="P68" s="77">
        <f t="shared" si="3"/>
        <v>0</v>
      </c>
      <c r="Q68" s="78"/>
      <c r="R68" s="51">
        <f>+ROUND(((C12*G66)/M68)*K68,0)</f>
        <v>38</v>
      </c>
    </row>
    <row r="69" spans="1:18" ht="69.95" customHeight="1">
      <c r="A69" s="153">
        <v>8</v>
      </c>
      <c r="B69" s="150" t="s">
        <v>202</v>
      </c>
      <c r="C69" s="161" t="s">
        <v>203</v>
      </c>
      <c r="D69" s="149" t="s">
        <v>204</v>
      </c>
      <c r="E69" s="150" t="s">
        <v>205</v>
      </c>
      <c r="F69" s="147" t="s">
        <v>206</v>
      </c>
      <c r="G69" s="152">
        <v>0.12</v>
      </c>
      <c r="H69" s="147" t="s">
        <v>179</v>
      </c>
      <c r="I69" s="22" t="s">
        <v>180</v>
      </c>
      <c r="J69" s="33" t="s">
        <v>156</v>
      </c>
      <c r="K69" s="47" t="s">
        <v>207</v>
      </c>
      <c r="L69" s="47" t="s">
        <v>180</v>
      </c>
      <c r="M69" s="80" t="s">
        <v>180</v>
      </c>
      <c r="N69" s="51">
        <v>22276</v>
      </c>
      <c r="O69" s="76"/>
      <c r="P69" s="77">
        <f t="shared" si="3"/>
        <v>0</v>
      </c>
      <c r="Q69" s="78"/>
      <c r="R69" s="51">
        <f>+ROUND(C13*G69,0)</f>
        <v>5569</v>
      </c>
    </row>
    <row r="70" spans="1:18" ht="69.95" customHeight="1">
      <c r="A70" s="155"/>
      <c r="B70" s="151"/>
      <c r="C70" s="161"/>
      <c r="D70" s="149"/>
      <c r="E70" s="151"/>
      <c r="F70" s="148"/>
      <c r="G70" s="146"/>
      <c r="H70" s="148"/>
      <c r="I70" s="22" t="s">
        <v>180</v>
      </c>
      <c r="J70" s="33" t="s">
        <v>142</v>
      </c>
      <c r="K70" s="47" t="s">
        <v>207</v>
      </c>
      <c r="L70" s="47" t="s">
        <v>180</v>
      </c>
      <c r="M70" s="80" t="s">
        <v>180</v>
      </c>
      <c r="N70" s="51">
        <v>4936</v>
      </c>
      <c r="O70" s="76"/>
      <c r="P70" s="77">
        <f t="shared" si="3"/>
        <v>0</v>
      </c>
      <c r="Q70" s="78"/>
      <c r="R70" s="51">
        <f>+ROUND((C16*G69),0)</f>
        <v>1234</v>
      </c>
    </row>
    <row r="71" spans="1:18" ht="69.95" customHeight="1">
      <c r="A71" s="153">
        <v>9</v>
      </c>
      <c r="B71" s="150" t="s">
        <v>208</v>
      </c>
      <c r="C71" s="161" t="s">
        <v>209</v>
      </c>
      <c r="D71" s="149" t="s">
        <v>204</v>
      </c>
      <c r="E71" s="150" t="s">
        <v>205</v>
      </c>
      <c r="F71" s="162" t="s">
        <v>206</v>
      </c>
      <c r="G71" s="163">
        <v>0.5</v>
      </c>
      <c r="H71" s="147" t="s">
        <v>179</v>
      </c>
      <c r="I71" s="22" t="s">
        <v>180</v>
      </c>
      <c r="J71" s="33" t="s">
        <v>156</v>
      </c>
      <c r="K71" s="47">
        <v>1</v>
      </c>
      <c r="L71" s="47" t="s">
        <v>180</v>
      </c>
      <c r="M71" s="47" t="s">
        <v>180</v>
      </c>
      <c r="N71" s="51">
        <v>92816</v>
      </c>
      <c r="O71" s="76"/>
      <c r="P71" s="77">
        <f t="shared" si="3"/>
        <v>0</v>
      </c>
      <c r="Q71" s="78"/>
      <c r="R71" s="51">
        <f>+ROUND(C13*G71,0)</f>
        <v>23204</v>
      </c>
    </row>
    <row r="72" spans="1:18" ht="69.95" customHeight="1">
      <c r="A72" s="155"/>
      <c r="B72" s="151"/>
      <c r="C72" s="161"/>
      <c r="D72" s="149"/>
      <c r="E72" s="151"/>
      <c r="F72" s="162"/>
      <c r="G72" s="163"/>
      <c r="H72" s="148"/>
      <c r="I72" s="22" t="s">
        <v>180</v>
      </c>
      <c r="J72" s="33" t="s">
        <v>142</v>
      </c>
      <c r="K72" s="47">
        <v>1</v>
      </c>
      <c r="L72" s="47" t="s">
        <v>180</v>
      </c>
      <c r="M72" s="47" t="s">
        <v>180</v>
      </c>
      <c r="N72" s="51">
        <v>20568</v>
      </c>
      <c r="O72" s="76"/>
      <c r="P72" s="77">
        <f t="shared" si="3"/>
        <v>0</v>
      </c>
      <c r="Q72" s="78"/>
      <c r="R72" s="51">
        <f>+ROUND((C16*G71),0)</f>
        <v>5142</v>
      </c>
    </row>
    <row r="73" spans="1:18" ht="69.95" customHeight="1">
      <c r="A73" s="153">
        <v>10</v>
      </c>
      <c r="B73" s="150" t="s">
        <v>210</v>
      </c>
      <c r="C73" s="150" t="s">
        <v>211</v>
      </c>
      <c r="D73" s="158" t="s">
        <v>212</v>
      </c>
      <c r="E73" s="150" t="s">
        <v>205</v>
      </c>
      <c r="F73" s="147" t="s">
        <v>206</v>
      </c>
      <c r="G73" s="164">
        <v>1.0500000000000001E-2</v>
      </c>
      <c r="H73" s="147" t="s">
        <v>179</v>
      </c>
      <c r="I73" s="22" t="s">
        <v>180</v>
      </c>
      <c r="J73" s="33" t="s">
        <v>156</v>
      </c>
      <c r="K73" s="47">
        <v>1</v>
      </c>
      <c r="L73" s="47" t="s">
        <v>180</v>
      </c>
      <c r="M73" s="47" t="s">
        <v>180</v>
      </c>
      <c r="N73" s="51">
        <v>1948</v>
      </c>
      <c r="O73" s="76"/>
      <c r="P73" s="77">
        <f t="shared" si="3"/>
        <v>0</v>
      </c>
      <c r="Q73" s="78"/>
      <c r="R73" s="51">
        <f>+ROUND(C13*G73,0)</f>
        <v>487</v>
      </c>
    </row>
    <row r="74" spans="1:18" ht="69.95" customHeight="1">
      <c r="A74" s="155"/>
      <c r="B74" s="151"/>
      <c r="C74" s="151"/>
      <c r="D74" s="166"/>
      <c r="E74" s="151"/>
      <c r="F74" s="148"/>
      <c r="G74" s="165"/>
      <c r="H74" s="148"/>
      <c r="I74" s="22" t="s">
        <v>180</v>
      </c>
      <c r="J74" s="33" t="s">
        <v>142</v>
      </c>
      <c r="K74" s="47">
        <v>1</v>
      </c>
      <c r="L74" s="47" t="s">
        <v>180</v>
      </c>
      <c r="M74" s="47" t="s">
        <v>180</v>
      </c>
      <c r="N74" s="51">
        <v>432</v>
      </c>
      <c r="O74" s="76"/>
      <c r="P74" s="77">
        <f t="shared" si="3"/>
        <v>0</v>
      </c>
      <c r="Q74" s="78"/>
      <c r="R74" s="51">
        <f>+ROUND(C16*G73,0)</f>
        <v>108</v>
      </c>
    </row>
    <row r="75" spans="1:18" ht="69.95" customHeight="1">
      <c r="A75" s="153">
        <v>11</v>
      </c>
      <c r="B75" s="149" t="s">
        <v>213</v>
      </c>
      <c r="C75" s="161" t="s">
        <v>214</v>
      </c>
      <c r="D75" s="149" t="s">
        <v>215</v>
      </c>
      <c r="E75" s="150" t="s">
        <v>205</v>
      </c>
      <c r="F75" s="147" t="s">
        <v>206</v>
      </c>
      <c r="G75" s="164">
        <v>7.3000000000000001E-3</v>
      </c>
      <c r="H75" s="147" t="s">
        <v>179</v>
      </c>
      <c r="I75" s="22" t="s">
        <v>180</v>
      </c>
      <c r="J75" s="33" t="s">
        <v>156</v>
      </c>
      <c r="K75" s="47" t="s">
        <v>207</v>
      </c>
      <c r="L75" s="47" t="s">
        <v>180</v>
      </c>
      <c r="M75" s="80" t="s">
        <v>180</v>
      </c>
      <c r="N75" s="51">
        <v>300</v>
      </c>
      <c r="O75" s="76"/>
      <c r="P75" s="77">
        <f t="shared" si="3"/>
        <v>0</v>
      </c>
      <c r="Q75" s="78"/>
      <c r="R75" s="51">
        <f>+ROUND((C16*G75),0)</f>
        <v>75</v>
      </c>
    </row>
    <row r="76" spans="1:18" ht="69.95" customHeight="1">
      <c r="A76" s="155"/>
      <c r="B76" s="149"/>
      <c r="C76" s="161"/>
      <c r="D76" s="149"/>
      <c r="E76" s="151"/>
      <c r="F76" s="148"/>
      <c r="G76" s="165"/>
      <c r="H76" s="148"/>
      <c r="I76" s="22" t="s">
        <v>180</v>
      </c>
      <c r="J76" s="33" t="s">
        <v>142</v>
      </c>
      <c r="K76" s="47" t="s">
        <v>207</v>
      </c>
      <c r="L76" s="47" t="s">
        <v>180</v>
      </c>
      <c r="M76" s="80" t="s">
        <v>180</v>
      </c>
      <c r="N76" s="51">
        <v>300</v>
      </c>
      <c r="O76" s="76"/>
      <c r="P76" s="77">
        <f t="shared" si="3"/>
        <v>0</v>
      </c>
      <c r="Q76" s="78"/>
      <c r="R76" s="51">
        <f>+ROUND((C16*G75),0)</f>
        <v>75</v>
      </c>
    </row>
    <row r="77" spans="1:18" ht="51.75" customHeight="1">
      <c r="A77" s="153">
        <v>12</v>
      </c>
      <c r="B77" s="150" t="s">
        <v>216</v>
      </c>
      <c r="C77" s="150" t="s">
        <v>217</v>
      </c>
      <c r="D77" s="158" t="s">
        <v>218</v>
      </c>
      <c r="E77" s="150" t="s">
        <v>219</v>
      </c>
      <c r="F77" s="167" t="s">
        <v>147</v>
      </c>
      <c r="G77" s="168">
        <v>0.01</v>
      </c>
      <c r="H77" s="147" t="s">
        <v>179</v>
      </c>
      <c r="I77" s="22" t="s">
        <v>180</v>
      </c>
      <c r="J77" s="33" t="s">
        <v>156</v>
      </c>
      <c r="K77" s="47" t="s">
        <v>207</v>
      </c>
      <c r="L77" s="47" t="s">
        <v>180</v>
      </c>
      <c r="M77" s="80" t="s">
        <v>180</v>
      </c>
      <c r="N77" s="51">
        <v>1856</v>
      </c>
      <c r="O77" s="76"/>
      <c r="P77" s="77">
        <f t="shared" si="3"/>
        <v>0</v>
      </c>
      <c r="Q77" s="78"/>
      <c r="R77" s="51">
        <f>+ROUND((C13*G77),0)</f>
        <v>464</v>
      </c>
    </row>
    <row r="78" spans="1:18" ht="51.75" customHeight="1">
      <c r="A78" s="154"/>
      <c r="B78" s="156"/>
      <c r="C78" s="156"/>
      <c r="D78" s="166"/>
      <c r="E78" s="151"/>
      <c r="F78" s="167"/>
      <c r="G78" s="169"/>
      <c r="H78" s="148"/>
      <c r="I78" s="22" t="s">
        <v>180</v>
      </c>
      <c r="J78" s="33" t="s">
        <v>142</v>
      </c>
      <c r="K78" s="47" t="s">
        <v>207</v>
      </c>
      <c r="L78" s="47" t="s">
        <v>180</v>
      </c>
      <c r="M78" s="80" t="s">
        <v>180</v>
      </c>
      <c r="N78" s="51">
        <v>412</v>
      </c>
      <c r="O78" s="76"/>
      <c r="P78" s="77">
        <f t="shared" si="3"/>
        <v>0</v>
      </c>
      <c r="Q78" s="78"/>
      <c r="R78" s="51">
        <f>+ROUND((C16*G77),0)</f>
        <v>103</v>
      </c>
    </row>
    <row r="79" spans="1:18" ht="78" customHeight="1">
      <c r="A79" s="154"/>
      <c r="B79" s="156"/>
      <c r="C79" s="156"/>
      <c r="D79" s="17" t="s">
        <v>220</v>
      </c>
      <c r="E79" s="12" t="s">
        <v>191</v>
      </c>
      <c r="F79" s="33" t="s">
        <v>147</v>
      </c>
      <c r="G79" s="81">
        <v>1</v>
      </c>
      <c r="H79" s="73" t="s">
        <v>181</v>
      </c>
      <c r="I79" s="22" t="s">
        <v>180</v>
      </c>
      <c r="J79" s="33" t="s">
        <v>182</v>
      </c>
      <c r="K79" s="47">
        <v>12</v>
      </c>
      <c r="L79" s="47" t="s">
        <v>180</v>
      </c>
      <c r="M79" s="80" t="s">
        <v>180</v>
      </c>
      <c r="N79" s="51">
        <v>720</v>
      </c>
      <c r="O79" s="76"/>
      <c r="P79" s="77">
        <f t="shared" si="3"/>
        <v>0</v>
      </c>
      <c r="Q79" s="78"/>
      <c r="R79" s="52">
        <f>+C18*12</f>
        <v>180</v>
      </c>
    </row>
    <row r="80" spans="1:18" ht="49.5" customHeight="1">
      <c r="A80" s="154"/>
      <c r="B80" s="156"/>
      <c r="C80" s="156"/>
      <c r="D80" s="158" t="s">
        <v>221</v>
      </c>
      <c r="E80" s="150" t="s">
        <v>222</v>
      </c>
      <c r="F80" s="167" t="s">
        <v>147</v>
      </c>
      <c r="G80" s="164">
        <v>0.01</v>
      </c>
      <c r="H80" s="147" t="s">
        <v>179</v>
      </c>
      <c r="I80" s="22" t="s">
        <v>180</v>
      </c>
      <c r="J80" s="33" t="s">
        <v>156</v>
      </c>
      <c r="K80" s="47" t="s">
        <v>207</v>
      </c>
      <c r="L80" s="47" t="s">
        <v>180</v>
      </c>
      <c r="M80" s="80" t="s">
        <v>180</v>
      </c>
      <c r="N80" s="51">
        <v>1856</v>
      </c>
      <c r="O80" s="76"/>
      <c r="P80" s="77">
        <f t="shared" si="3"/>
        <v>0</v>
      </c>
      <c r="Q80" s="78"/>
      <c r="R80" s="51">
        <f>+ROUND((C13*G80),0)</f>
        <v>464</v>
      </c>
    </row>
    <row r="81" spans="1:18" ht="49.5" customHeight="1">
      <c r="A81" s="154"/>
      <c r="B81" s="156"/>
      <c r="C81" s="156"/>
      <c r="D81" s="166"/>
      <c r="E81" s="151"/>
      <c r="F81" s="167"/>
      <c r="G81" s="165"/>
      <c r="H81" s="148"/>
      <c r="I81" s="22" t="s">
        <v>180</v>
      </c>
      <c r="J81" s="33" t="s">
        <v>142</v>
      </c>
      <c r="K81" s="47" t="s">
        <v>207</v>
      </c>
      <c r="L81" s="47" t="s">
        <v>180</v>
      </c>
      <c r="M81" s="80" t="s">
        <v>180</v>
      </c>
      <c r="N81" s="51">
        <v>412</v>
      </c>
      <c r="O81" s="76"/>
      <c r="P81" s="77">
        <f t="shared" si="3"/>
        <v>0</v>
      </c>
      <c r="Q81" s="78"/>
      <c r="R81" s="51">
        <f>+ROUND((C16*G80),0)</f>
        <v>103</v>
      </c>
    </row>
    <row r="82" spans="1:18" ht="78.75" customHeight="1">
      <c r="A82" s="154"/>
      <c r="B82" s="156"/>
      <c r="C82" s="156"/>
      <c r="D82" s="17" t="s">
        <v>223</v>
      </c>
      <c r="E82" s="12" t="s">
        <v>191</v>
      </c>
      <c r="F82" s="33" t="s">
        <v>147</v>
      </c>
      <c r="G82" s="81">
        <v>1</v>
      </c>
      <c r="H82" s="73" t="s">
        <v>181</v>
      </c>
      <c r="I82" s="22" t="s">
        <v>180</v>
      </c>
      <c r="J82" s="33" t="s">
        <v>182</v>
      </c>
      <c r="K82" s="47">
        <v>12</v>
      </c>
      <c r="L82" s="47" t="s">
        <v>180</v>
      </c>
      <c r="M82" s="80" t="s">
        <v>180</v>
      </c>
      <c r="N82" s="51">
        <v>720</v>
      </c>
      <c r="O82" s="76"/>
      <c r="P82" s="77">
        <f t="shared" si="3"/>
        <v>0</v>
      </c>
      <c r="Q82" s="78"/>
      <c r="R82" s="52">
        <f>+C18*12</f>
        <v>180</v>
      </c>
    </row>
    <row r="83" spans="1:18" ht="69.95" customHeight="1">
      <c r="A83" s="154"/>
      <c r="B83" s="156"/>
      <c r="C83" s="156"/>
      <c r="D83" s="158" t="s">
        <v>224</v>
      </c>
      <c r="E83" s="150" t="s">
        <v>225</v>
      </c>
      <c r="F83" s="167" t="s">
        <v>155</v>
      </c>
      <c r="G83" s="164">
        <v>4.0000000000000001E-3</v>
      </c>
      <c r="H83" s="147" t="s">
        <v>179</v>
      </c>
      <c r="I83" s="22" t="s">
        <v>180</v>
      </c>
      <c r="J83" s="33" t="s">
        <v>156</v>
      </c>
      <c r="K83" s="47" t="s">
        <v>180</v>
      </c>
      <c r="L83" s="47" t="s">
        <v>180</v>
      </c>
      <c r="M83" s="80" t="s">
        <v>180</v>
      </c>
      <c r="N83" s="51">
        <v>744</v>
      </c>
      <c r="O83" s="76"/>
      <c r="P83" s="77">
        <f t="shared" si="3"/>
        <v>0</v>
      </c>
      <c r="Q83" s="78"/>
      <c r="R83" s="51">
        <f>+ROUND((C13*G83),0)</f>
        <v>186</v>
      </c>
    </row>
    <row r="84" spans="1:18" ht="69.95" customHeight="1">
      <c r="A84" s="154"/>
      <c r="B84" s="156"/>
      <c r="C84" s="156"/>
      <c r="D84" s="166"/>
      <c r="E84" s="151"/>
      <c r="F84" s="167"/>
      <c r="G84" s="165"/>
      <c r="H84" s="148"/>
      <c r="I84" s="22" t="s">
        <v>180</v>
      </c>
      <c r="J84" s="33" t="s">
        <v>142</v>
      </c>
      <c r="K84" s="47" t="s">
        <v>180</v>
      </c>
      <c r="L84" s="47" t="s">
        <v>180</v>
      </c>
      <c r="M84" s="80" t="s">
        <v>180</v>
      </c>
      <c r="N84" s="51">
        <v>152</v>
      </c>
      <c r="O84" s="76"/>
      <c r="P84" s="77">
        <f t="shared" si="3"/>
        <v>0</v>
      </c>
      <c r="Q84" s="78"/>
      <c r="R84" s="51">
        <f>+ROUND((C14*G83),0)</f>
        <v>38</v>
      </c>
    </row>
    <row r="85" spans="1:18" ht="69.95" customHeight="1">
      <c r="A85" s="154"/>
      <c r="B85" s="156"/>
      <c r="C85" s="156"/>
      <c r="D85" s="158" t="s">
        <v>226</v>
      </c>
      <c r="E85" s="150" t="s">
        <v>225</v>
      </c>
      <c r="F85" s="167" t="s">
        <v>155</v>
      </c>
      <c r="G85" s="164">
        <v>4.0000000000000001E-3</v>
      </c>
      <c r="H85" s="147" t="s">
        <v>179</v>
      </c>
      <c r="I85" s="22" t="s">
        <v>180</v>
      </c>
      <c r="J85" s="33" t="s">
        <v>156</v>
      </c>
      <c r="K85" s="47" t="s">
        <v>180</v>
      </c>
      <c r="L85" s="47" t="s">
        <v>180</v>
      </c>
      <c r="M85" s="80" t="s">
        <v>180</v>
      </c>
      <c r="N85" s="51">
        <v>744</v>
      </c>
      <c r="O85" s="76"/>
      <c r="P85" s="77">
        <f t="shared" si="3"/>
        <v>0</v>
      </c>
      <c r="Q85" s="78"/>
      <c r="R85" s="51">
        <f>+ROUND((C13*G85),0)</f>
        <v>186</v>
      </c>
    </row>
    <row r="86" spans="1:18" ht="69.95" customHeight="1">
      <c r="A86" s="154"/>
      <c r="B86" s="156"/>
      <c r="C86" s="156"/>
      <c r="D86" s="166"/>
      <c r="E86" s="151"/>
      <c r="F86" s="167"/>
      <c r="G86" s="165"/>
      <c r="H86" s="148"/>
      <c r="I86" s="22" t="s">
        <v>180</v>
      </c>
      <c r="J86" s="33" t="s">
        <v>142</v>
      </c>
      <c r="K86" s="47" t="s">
        <v>180</v>
      </c>
      <c r="L86" s="47" t="s">
        <v>180</v>
      </c>
      <c r="M86" s="80" t="s">
        <v>180</v>
      </c>
      <c r="N86" s="51">
        <v>164</v>
      </c>
      <c r="O86" s="76"/>
      <c r="P86" s="77">
        <f t="shared" si="3"/>
        <v>0</v>
      </c>
      <c r="Q86" s="78"/>
      <c r="R86" s="51">
        <f>+ROUND((C16*G85),0)</f>
        <v>41</v>
      </c>
    </row>
    <row r="87" spans="1:18" ht="69.95" customHeight="1">
      <c r="A87" s="154"/>
      <c r="B87" s="156"/>
      <c r="C87" s="156"/>
      <c r="D87" s="158" t="s">
        <v>227</v>
      </c>
      <c r="E87" s="150" t="s">
        <v>225</v>
      </c>
      <c r="F87" s="167" t="s">
        <v>155</v>
      </c>
      <c r="G87" s="164">
        <v>4.0000000000000001E-3</v>
      </c>
      <c r="H87" s="147" t="s">
        <v>179</v>
      </c>
      <c r="I87" s="22" t="s">
        <v>180</v>
      </c>
      <c r="J87" s="33" t="s">
        <v>156</v>
      </c>
      <c r="K87" s="47" t="s">
        <v>180</v>
      </c>
      <c r="L87" s="47" t="s">
        <v>180</v>
      </c>
      <c r="M87" s="80" t="s">
        <v>180</v>
      </c>
      <c r="N87" s="51">
        <v>744</v>
      </c>
      <c r="O87" s="76"/>
      <c r="P87" s="77">
        <f t="shared" si="3"/>
        <v>0</v>
      </c>
      <c r="Q87" s="78"/>
      <c r="R87" s="51">
        <f>+ROUND((C13*G87),0)</f>
        <v>186</v>
      </c>
    </row>
    <row r="88" spans="1:18" ht="69.95" customHeight="1">
      <c r="A88" s="154"/>
      <c r="B88" s="156"/>
      <c r="C88" s="156"/>
      <c r="D88" s="166"/>
      <c r="E88" s="151"/>
      <c r="F88" s="167"/>
      <c r="G88" s="165"/>
      <c r="H88" s="148"/>
      <c r="I88" s="22" t="s">
        <v>180</v>
      </c>
      <c r="J88" s="33" t="s">
        <v>142</v>
      </c>
      <c r="K88" s="47" t="s">
        <v>180</v>
      </c>
      <c r="L88" s="47" t="s">
        <v>180</v>
      </c>
      <c r="M88" s="80" t="s">
        <v>180</v>
      </c>
      <c r="N88" s="51">
        <v>164</v>
      </c>
      <c r="O88" s="76"/>
      <c r="P88" s="77">
        <f t="shared" si="3"/>
        <v>0</v>
      </c>
      <c r="Q88" s="78"/>
      <c r="R88" s="51">
        <f>+ROUND((C16*G87),0)</f>
        <v>41</v>
      </c>
    </row>
    <row r="89" spans="1:18" ht="69.95" customHeight="1">
      <c r="A89" s="154"/>
      <c r="B89" s="156"/>
      <c r="C89" s="156"/>
      <c r="D89" s="158" t="s">
        <v>228</v>
      </c>
      <c r="E89" s="150" t="s">
        <v>225</v>
      </c>
      <c r="F89" s="167" t="s">
        <v>155</v>
      </c>
      <c r="G89" s="164">
        <v>4.0000000000000001E-3</v>
      </c>
      <c r="H89" s="147" t="s">
        <v>179</v>
      </c>
      <c r="I89" s="22" t="s">
        <v>180</v>
      </c>
      <c r="J89" s="33" t="s">
        <v>156</v>
      </c>
      <c r="K89" s="47" t="s">
        <v>180</v>
      </c>
      <c r="L89" s="47" t="s">
        <v>180</v>
      </c>
      <c r="M89" s="80" t="s">
        <v>180</v>
      </c>
      <c r="N89" s="51">
        <v>744</v>
      </c>
      <c r="O89" s="76"/>
      <c r="P89" s="77">
        <f t="shared" si="3"/>
        <v>0</v>
      </c>
      <c r="Q89" s="78"/>
      <c r="R89" s="51">
        <f>+ROUND((C13*G89),0)</f>
        <v>186</v>
      </c>
    </row>
    <row r="90" spans="1:18" ht="69.95" customHeight="1">
      <c r="A90" s="154"/>
      <c r="B90" s="156"/>
      <c r="C90" s="156"/>
      <c r="D90" s="166"/>
      <c r="E90" s="151"/>
      <c r="F90" s="167"/>
      <c r="G90" s="165"/>
      <c r="H90" s="148"/>
      <c r="I90" s="22" t="s">
        <v>180</v>
      </c>
      <c r="J90" s="33" t="s">
        <v>142</v>
      </c>
      <c r="K90" s="47" t="s">
        <v>180</v>
      </c>
      <c r="L90" s="47" t="s">
        <v>180</v>
      </c>
      <c r="M90" s="80" t="s">
        <v>180</v>
      </c>
      <c r="N90" s="51">
        <v>164</v>
      </c>
      <c r="O90" s="76"/>
      <c r="P90" s="77">
        <f t="shared" si="3"/>
        <v>0</v>
      </c>
      <c r="Q90" s="78"/>
      <c r="R90" s="51">
        <f>+ROUND((C16*G89),0)</f>
        <v>41</v>
      </c>
    </row>
    <row r="91" spans="1:18" ht="69.95" customHeight="1">
      <c r="A91" s="154"/>
      <c r="B91" s="156"/>
      <c r="C91" s="156"/>
      <c r="D91" s="158" t="s">
        <v>229</v>
      </c>
      <c r="E91" s="150" t="s">
        <v>225</v>
      </c>
      <c r="F91" s="167" t="s">
        <v>155</v>
      </c>
      <c r="G91" s="164">
        <v>4.0000000000000001E-3</v>
      </c>
      <c r="H91" s="147" t="s">
        <v>179</v>
      </c>
      <c r="I91" s="22" t="s">
        <v>180</v>
      </c>
      <c r="J91" s="33" t="s">
        <v>156</v>
      </c>
      <c r="K91" s="47" t="s">
        <v>180</v>
      </c>
      <c r="L91" s="47" t="s">
        <v>180</v>
      </c>
      <c r="M91" s="80" t="s">
        <v>180</v>
      </c>
      <c r="N91" s="51">
        <v>744</v>
      </c>
      <c r="O91" s="76"/>
      <c r="P91" s="77">
        <f t="shared" si="3"/>
        <v>0</v>
      </c>
      <c r="Q91" s="78"/>
      <c r="R91" s="51">
        <f>+ROUND((C13*G91),0)</f>
        <v>186</v>
      </c>
    </row>
    <row r="92" spans="1:18" ht="69.95" customHeight="1">
      <c r="A92" s="155"/>
      <c r="B92" s="151"/>
      <c r="C92" s="151"/>
      <c r="D92" s="166"/>
      <c r="E92" s="151"/>
      <c r="F92" s="167"/>
      <c r="G92" s="165"/>
      <c r="H92" s="148"/>
      <c r="I92" s="22" t="s">
        <v>180</v>
      </c>
      <c r="J92" s="33" t="s">
        <v>142</v>
      </c>
      <c r="K92" s="47" t="s">
        <v>180</v>
      </c>
      <c r="L92" s="47" t="s">
        <v>180</v>
      </c>
      <c r="M92" s="80" t="s">
        <v>180</v>
      </c>
      <c r="N92" s="51">
        <v>164</v>
      </c>
      <c r="O92" s="76"/>
      <c r="P92" s="77">
        <f t="shared" si="3"/>
        <v>0</v>
      </c>
      <c r="Q92" s="78"/>
      <c r="R92" s="51">
        <f>+ROUND((C16*G91),0)</f>
        <v>41</v>
      </c>
    </row>
    <row r="93" spans="1:18" ht="108" customHeight="1">
      <c r="A93" s="107">
        <v>13</v>
      </c>
      <c r="B93" s="25" t="s">
        <v>230</v>
      </c>
      <c r="C93" s="33" t="s">
        <v>231</v>
      </c>
      <c r="D93" s="25" t="s">
        <v>232</v>
      </c>
      <c r="E93" s="32" t="s">
        <v>233</v>
      </c>
      <c r="F93" s="73" t="s">
        <v>147</v>
      </c>
      <c r="G93" s="81">
        <v>1</v>
      </c>
      <c r="H93" s="73" t="s">
        <v>181</v>
      </c>
      <c r="I93" s="22" t="s">
        <v>180</v>
      </c>
      <c r="J93" s="33" t="s">
        <v>182</v>
      </c>
      <c r="K93" s="47">
        <v>3</v>
      </c>
      <c r="L93" s="47" t="s">
        <v>180</v>
      </c>
      <c r="M93" s="80" t="s">
        <v>180</v>
      </c>
      <c r="N93" s="51">
        <v>180</v>
      </c>
      <c r="O93" s="76"/>
      <c r="P93" s="77">
        <f t="shared" si="3"/>
        <v>0</v>
      </c>
      <c r="Q93" s="78"/>
      <c r="R93" s="52">
        <f>C18*K93</f>
        <v>45</v>
      </c>
    </row>
    <row r="94" spans="1:18" ht="14.25" customHeight="1">
      <c r="A94" s="153">
        <v>14</v>
      </c>
      <c r="B94" s="150" t="s">
        <v>234</v>
      </c>
      <c r="C94" s="150" t="s">
        <v>235</v>
      </c>
      <c r="D94" s="158" t="s">
        <v>236</v>
      </c>
      <c r="E94" s="150" t="s">
        <v>237</v>
      </c>
      <c r="F94" s="147" t="s">
        <v>155</v>
      </c>
      <c r="G94" s="81">
        <v>1</v>
      </c>
      <c r="H94" s="147" t="s">
        <v>179</v>
      </c>
      <c r="I94" s="147" t="s">
        <v>238</v>
      </c>
      <c r="J94" s="33" t="s">
        <v>156</v>
      </c>
      <c r="K94" s="47">
        <v>1</v>
      </c>
      <c r="L94" s="47" t="s">
        <v>180</v>
      </c>
      <c r="M94" s="80" t="s">
        <v>180</v>
      </c>
      <c r="N94" s="51">
        <v>576</v>
      </c>
      <c r="O94" s="76"/>
      <c r="P94" s="77">
        <f t="shared" si="3"/>
        <v>0</v>
      </c>
      <c r="Q94" s="78"/>
      <c r="R94" s="51">
        <f>+(C26*1)*G94</f>
        <v>144</v>
      </c>
    </row>
    <row r="95" spans="1:18">
      <c r="A95" s="154"/>
      <c r="B95" s="156"/>
      <c r="C95" s="156"/>
      <c r="D95" s="159"/>
      <c r="E95" s="156"/>
      <c r="F95" s="157"/>
      <c r="G95" s="81">
        <v>1</v>
      </c>
      <c r="H95" s="157"/>
      <c r="I95" s="148"/>
      <c r="J95" s="33" t="s">
        <v>142</v>
      </c>
      <c r="K95" s="47">
        <v>1</v>
      </c>
      <c r="L95" s="47" t="s">
        <v>180</v>
      </c>
      <c r="M95" s="80" t="s">
        <v>180</v>
      </c>
      <c r="N95" s="51">
        <v>20</v>
      </c>
      <c r="O95" s="76"/>
      <c r="P95" s="77">
        <f t="shared" si="3"/>
        <v>0</v>
      </c>
      <c r="Q95" s="78"/>
      <c r="R95" s="51">
        <f>+(C27*1)*G95</f>
        <v>5</v>
      </c>
    </row>
    <row r="96" spans="1:18">
      <c r="A96" s="154"/>
      <c r="B96" s="156"/>
      <c r="C96" s="156"/>
      <c r="D96" s="159"/>
      <c r="E96" s="156"/>
      <c r="F96" s="157"/>
      <c r="G96" s="81">
        <v>0.1</v>
      </c>
      <c r="H96" s="157"/>
      <c r="I96" s="147" t="s">
        <v>239</v>
      </c>
      <c r="J96" s="33" t="s">
        <v>156</v>
      </c>
      <c r="K96" s="47">
        <v>1</v>
      </c>
      <c r="L96" s="47" t="s">
        <v>180</v>
      </c>
      <c r="M96" s="80" t="s">
        <v>180</v>
      </c>
      <c r="N96" s="51">
        <v>88</v>
      </c>
      <c r="O96" s="76"/>
      <c r="P96" s="77">
        <f t="shared" si="3"/>
        <v>0</v>
      </c>
      <c r="Q96" s="78"/>
      <c r="R96" s="51">
        <f>+(C31*1)*G96</f>
        <v>22.1</v>
      </c>
    </row>
    <row r="97" spans="1:18">
      <c r="A97" s="154"/>
      <c r="B97" s="156"/>
      <c r="C97" s="156"/>
      <c r="D97" s="159"/>
      <c r="E97" s="156"/>
      <c r="F97" s="157"/>
      <c r="G97" s="81">
        <v>0.1</v>
      </c>
      <c r="H97" s="157"/>
      <c r="I97" s="148"/>
      <c r="J97" s="33" t="s">
        <v>142</v>
      </c>
      <c r="K97" s="47">
        <v>1</v>
      </c>
      <c r="L97" s="47" t="s">
        <v>180</v>
      </c>
      <c r="M97" s="80" t="s">
        <v>180</v>
      </c>
      <c r="N97" s="51">
        <v>12</v>
      </c>
      <c r="O97" s="76"/>
      <c r="P97" s="77">
        <f t="shared" si="3"/>
        <v>0</v>
      </c>
      <c r="Q97" s="78"/>
      <c r="R97" s="51">
        <f>+(C32*1)*G97</f>
        <v>2.9000000000000004</v>
      </c>
    </row>
    <row r="98" spans="1:18">
      <c r="A98" s="154"/>
      <c r="B98" s="156"/>
      <c r="C98" s="156"/>
      <c r="D98" s="159"/>
      <c r="E98" s="156"/>
      <c r="F98" s="157"/>
      <c r="G98" s="81">
        <v>0.1</v>
      </c>
      <c r="H98" s="157"/>
      <c r="I98" s="147" t="s">
        <v>240</v>
      </c>
      <c r="J98" s="33" t="s">
        <v>156</v>
      </c>
      <c r="K98" s="47">
        <v>1</v>
      </c>
      <c r="L98" s="47" t="s">
        <v>180</v>
      </c>
      <c r="M98" s="80" t="s">
        <v>180</v>
      </c>
      <c r="N98" s="51">
        <v>124</v>
      </c>
      <c r="O98" s="76"/>
      <c r="P98" s="77">
        <f t="shared" si="3"/>
        <v>0</v>
      </c>
      <c r="Q98" s="78"/>
      <c r="R98" s="51">
        <f>+(C36*1)*G98</f>
        <v>30.5</v>
      </c>
    </row>
    <row r="99" spans="1:18">
      <c r="A99" s="154"/>
      <c r="B99" s="156"/>
      <c r="C99" s="156"/>
      <c r="D99" s="159"/>
      <c r="E99" s="156"/>
      <c r="F99" s="157"/>
      <c r="G99" s="81">
        <v>0.04</v>
      </c>
      <c r="H99" s="157"/>
      <c r="I99" s="148"/>
      <c r="J99" s="33" t="s">
        <v>142</v>
      </c>
      <c r="K99" s="47">
        <v>1</v>
      </c>
      <c r="L99" s="47" t="s">
        <v>180</v>
      </c>
      <c r="M99" s="80" t="s">
        <v>180</v>
      </c>
      <c r="N99" s="51">
        <v>36</v>
      </c>
      <c r="O99" s="76"/>
      <c r="P99" s="77">
        <f t="shared" si="3"/>
        <v>0</v>
      </c>
      <c r="Q99" s="78"/>
      <c r="R99" s="51">
        <f>+(C37*1)*G99</f>
        <v>9.120000000000001</v>
      </c>
    </row>
    <row r="100" spans="1:18">
      <c r="A100" s="154"/>
      <c r="B100" s="156"/>
      <c r="C100" s="156"/>
      <c r="D100" s="159"/>
      <c r="E100" s="156"/>
      <c r="F100" s="157"/>
      <c r="G100" s="81">
        <v>0.1</v>
      </c>
      <c r="H100" s="157"/>
      <c r="I100" s="147" t="s">
        <v>241</v>
      </c>
      <c r="J100" s="33" t="s">
        <v>156</v>
      </c>
      <c r="K100" s="47">
        <v>1</v>
      </c>
      <c r="L100" s="47" t="s">
        <v>180</v>
      </c>
      <c r="M100" s="80" t="s">
        <v>180</v>
      </c>
      <c r="N100" s="51">
        <v>92</v>
      </c>
      <c r="O100" s="76"/>
      <c r="P100" s="77">
        <f t="shared" si="3"/>
        <v>0</v>
      </c>
      <c r="Q100" s="78"/>
      <c r="R100" s="51">
        <f>+(C41*1)*G100</f>
        <v>23.3</v>
      </c>
    </row>
    <row r="101" spans="1:18" ht="42.75" customHeight="1">
      <c r="A101" s="155"/>
      <c r="B101" s="151"/>
      <c r="C101" s="151"/>
      <c r="D101" s="166"/>
      <c r="E101" s="151"/>
      <c r="F101" s="148"/>
      <c r="G101" s="81">
        <v>0.1</v>
      </c>
      <c r="H101" s="148"/>
      <c r="I101" s="148"/>
      <c r="J101" s="33" t="s">
        <v>142</v>
      </c>
      <c r="K101" s="47">
        <v>1</v>
      </c>
      <c r="L101" s="47" t="s">
        <v>180</v>
      </c>
      <c r="M101" s="80" t="s">
        <v>180</v>
      </c>
      <c r="N101" s="51">
        <v>872</v>
      </c>
      <c r="O101" s="76"/>
      <c r="P101" s="77">
        <f t="shared" si="3"/>
        <v>0</v>
      </c>
      <c r="Q101" s="78"/>
      <c r="R101" s="51">
        <f>+(C44*1)*G101</f>
        <v>218.3</v>
      </c>
    </row>
    <row r="102" spans="1:18" ht="14.25" customHeight="1">
      <c r="A102" s="153">
        <v>15</v>
      </c>
      <c r="B102" s="150" t="s">
        <v>242</v>
      </c>
      <c r="C102" s="150" t="s">
        <v>243</v>
      </c>
      <c r="D102" s="173" t="s">
        <v>244</v>
      </c>
      <c r="E102" s="170" t="s">
        <v>245</v>
      </c>
      <c r="F102" s="162" t="s">
        <v>155</v>
      </c>
      <c r="G102" s="81">
        <v>1</v>
      </c>
      <c r="H102" s="147" t="s">
        <v>179</v>
      </c>
      <c r="I102" s="147" t="s">
        <v>238</v>
      </c>
      <c r="J102" s="33" t="s">
        <v>156</v>
      </c>
      <c r="K102" s="47" t="s">
        <v>207</v>
      </c>
      <c r="L102" s="47" t="s">
        <v>180</v>
      </c>
      <c r="M102" s="80" t="s">
        <v>180</v>
      </c>
      <c r="N102" s="51">
        <v>576</v>
      </c>
      <c r="O102" s="76"/>
      <c r="P102" s="77">
        <f t="shared" si="3"/>
        <v>0</v>
      </c>
      <c r="Q102" s="78"/>
      <c r="R102" s="51">
        <f>+(C26*1)*G102</f>
        <v>144</v>
      </c>
    </row>
    <row r="103" spans="1:18">
      <c r="A103" s="154"/>
      <c r="B103" s="156"/>
      <c r="C103" s="156"/>
      <c r="D103" s="174"/>
      <c r="E103" s="171"/>
      <c r="F103" s="162"/>
      <c r="G103" s="81">
        <v>1</v>
      </c>
      <c r="H103" s="157"/>
      <c r="I103" s="148"/>
      <c r="J103" s="33" t="s">
        <v>142</v>
      </c>
      <c r="K103" s="47" t="s">
        <v>207</v>
      </c>
      <c r="L103" s="47" t="s">
        <v>180</v>
      </c>
      <c r="M103" s="80" t="s">
        <v>180</v>
      </c>
      <c r="N103" s="51">
        <v>20</v>
      </c>
      <c r="O103" s="76"/>
      <c r="P103" s="77">
        <f t="shared" si="3"/>
        <v>0</v>
      </c>
      <c r="Q103" s="78"/>
      <c r="R103" s="51">
        <f>+(C27*1)*G103</f>
        <v>5</v>
      </c>
    </row>
    <row r="104" spans="1:18">
      <c r="A104" s="154"/>
      <c r="B104" s="156"/>
      <c r="C104" s="156"/>
      <c r="D104" s="174"/>
      <c r="E104" s="171"/>
      <c r="F104" s="162"/>
      <c r="G104" s="81">
        <v>0.05</v>
      </c>
      <c r="H104" s="157"/>
      <c r="I104" s="147" t="s">
        <v>239</v>
      </c>
      <c r="J104" s="33" t="s">
        <v>156</v>
      </c>
      <c r="K104" s="47" t="s">
        <v>207</v>
      </c>
      <c r="L104" s="47" t="s">
        <v>180</v>
      </c>
      <c r="M104" s="80" t="s">
        <v>180</v>
      </c>
      <c r="N104" s="51">
        <v>44</v>
      </c>
      <c r="O104" s="76"/>
      <c r="P104" s="77">
        <f t="shared" si="3"/>
        <v>0</v>
      </c>
      <c r="Q104" s="78"/>
      <c r="R104" s="51">
        <f>+(C31*1)*G104</f>
        <v>11.05</v>
      </c>
    </row>
    <row r="105" spans="1:18">
      <c r="A105" s="154"/>
      <c r="B105" s="156"/>
      <c r="C105" s="156"/>
      <c r="D105" s="174"/>
      <c r="E105" s="171"/>
      <c r="F105" s="162"/>
      <c r="G105" s="81">
        <v>0.05</v>
      </c>
      <c r="H105" s="157"/>
      <c r="I105" s="148"/>
      <c r="J105" s="33" t="s">
        <v>142</v>
      </c>
      <c r="K105" s="47" t="s">
        <v>207</v>
      </c>
      <c r="L105" s="47" t="s">
        <v>180</v>
      </c>
      <c r="M105" s="80" t="s">
        <v>180</v>
      </c>
      <c r="N105" s="51">
        <v>4</v>
      </c>
      <c r="O105" s="76"/>
      <c r="P105" s="77">
        <f t="shared" si="3"/>
        <v>0</v>
      </c>
      <c r="Q105" s="78"/>
      <c r="R105" s="51">
        <f>+(C32*1)*G105</f>
        <v>1.4500000000000002</v>
      </c>
    </row>
    <row r="106" spans="1:18">
      <c r="A106" s="154"/>
      <c r="B106" s="156"/>
      <c r="C106" s="156"/>
      <c r="D106" s="174"/>
      <c r="E106" s="171"/>
      <c r="F106" s="162"/>
      <c r="G106" s="81">
        <v>0.05</v>
      </c>
      <c r="H106" s="157"/>
      <c r="I106" s="147" t="s">
        <v>240</v>
      </c>
      <c r="J106" s="33" t="s">
        <v>156</v>
      </c>
      <c r="K106" s="47" t="s">
        <v>207</v>
      </c>
      <c r="L106" s="47" t="s">
        <v>180</v>
      </c>
      <c r="M106" s="80" t="s">
        <v>180</v>
      </c>
      <c r="N106" s="51">
        <v>60</v>
      </c>
      <c r="O106" s="76"/>
      <c r="P106" s="77">
        <f t="shared" si="3"/>
        <v>0</v>
      </c>
      <c r="Q106" s="78"/>
      <c r="R106" s="51">
        <f>+(C36*1)*G106</f>
        <v>15.25</v>
      </c>
    </row>
    <row r="107" spans="1:18">
      <c r="A107" s="154"/>
      <c r="B107" s="156"/>
      <c r="C107" s="156"/>
      <c r="D107" s="174"/>
      <c r="E107" s="171"/>
      <c r="F107" s="162"/>
      <c r="G107" s="81">
        <v>0.05</v>
      </c>
      <c r="H107" s="157"/>
      <c r="I107" s="148"/>
      <c r="J107" s="33" t="s">
        <v>142</v>
      </c>
      <c r="K107" s="47" t="s">
        <v>207</v>
      </c>
      <c r="L107" s="47" t="s">
        <v>180</v>
      </c>
      <c r="M107" s="80" t="s">
        <v>180</v>
      </c>
      <c r="N107" s="51">
        <v>44</v>
      </c>
      <c r="O107" s="76"/>
      <c r="P107" s="77">
        <f t="shared" si="3"/>
        <v>0</v>
      </c>
      <c r="Q107" s="78"/>
      <c r="R107" s="51">
        <f>+(C37*1)*G107</f>
        <v>11.4</v>
      </c>
    </row>
    <row r="108" spans="1:18">
      <c r="A108" s="154"/>
      <c r="B108" s="156"/>
      <c r="C108" s="156"/>
      <c r="D108" s="174"/>
      <c r="E108" s="171"/>
      <c r="F108" s="162"/>
      <c r="G108" s="81">
        <v>0.05</v>
      </c>
      <c r="H108" s="157"/>
      <c r="I108" s="147" t="s">
        <v>241</v>
      </c>
      <c r="J108" s="33" t="s">
        <v>156</v>
      </c>
      <c r="K108" s="47" t="s">
        <v>207</v>
      </c>
      <c r="L108" s="47" t="s">
        <v>180</v>
      </c>
      <c r="M108" s="80" t="s">
        <v>180</v>
      </c>
      <c r="N108" s="51">
        <v>48</v>
      </c>
      <c r="O108" s="76"/>
      <c r="P108" s="77">
        <f t="shared" si="3"/>
        <v>0</v>
      </c>
      <c r="Q108" s="78"/>
      <c r="R108" s="51">
        <f>+(C41*1)*G108</f>
        <v>11.65</v>
      </c>
    </row>
    <row r="109" spans="1:18">
      <c r="A109" s="154"/>
      <c r="B109" s="156"/>
      <c r="C109" s="156"/>
      <c r="D109" s="175"/>
      <c r="E109" s="172"/>
      <c r="F109" s="162"/>
      <c r="G109" s="81">
        <v>0.05</v>
      </c>
      <c r="H109" s="148"/>
      <c r="I109" s="148"/>
      <c r="J109" s="33" t="s">
        <v>142</v>
      </c>
      <c r="K109" s="47" t="s">
        <v>207</v>
      </c>
      <c r="L109" s="47" t="s">
        <v>180</v>
      </c>
      <c r="M109" s="80" t="s">
        <v>180</v>
      </c>
      <c r="N109" s="51">
        <v>436</v>
      </c>
      <c r="O109" s="76"/>
      <c r="P109" s="77">
        <f t="shared" si="3"/>
        <v>0</v>
      </c>
      <c r="Q109" s="78"/>
      <c r="R109" s="51">
        <f>+(C44*1)*G109</f>
        <v>109.15</v>
      </c>
    </row>
    <row r="110" spans="1:18" ht="14.25" customHeight="1">
      <c r="A110" s="154"/>
      <c r="B110" s="156"/>
      <c r="C110" s="156"/>
      <c r="D110" s="158" t="s">
        <v>246</v>
      </c>
      <c r="E110" s="170" t="s">
        <v>245</v>
      </c>
      <c r="F110" s="147" t="s">
        <v>155</v>
      </c>
      <c r="G110" s="81">
        <v>0.05</v>
      </c>
      <c r="H110" s="147" t="s">
        <v>179</v>
      </c>
      <c r="I110" s="147" t="s">
        <v>238</v>
      </c>
      <c r="J110" s="33" t="s">
        <v>156</v>
      </c>
      <c r="K110" s="47" t="s">
        <v>207</v>
      </c>
      <c r="L110" s="47" t="s">
        <v>180</v>
      </c>
      <c r="M110" s="80" t="s">
        <v>180</v>
      </c>
      <c r="N110" s="51">
        <v>28</v>
      </c>
      <c r="O110" s="76"/>
      <c r="P110" s="77">
        <f t="shared" si="3"/>
        <v>0</v>
      </c>
      <c r="Q110" s="78"/>
      <c r="R110" s="51">
        <f>+(C26*1)*G110</f>
        <v>7.2</v>
      </c>
    </row>
    <row r="111" spans="1:18">
      <c r="A111" s="154"/>
      <c r="B111" s="156"/>
      <c r="C111" s="156"/>
      <c r="D111" s="159"/>
      <c r="E111" s="171"/>
      <c r="F111" s="157"/>
      <c r="G111" s="81">
        <v>1</v>
      </c>
      <c r="H111" s="157"/>
      <c r="I111" s="148"/>
      <c r="J111" s="33" t="s">
        <v>142</v>
      </c>
      <c r="K111" s="47" t="s">
        <v>207</v>
      </c>
      <c r="L111" s="47" t="s">
        <v>180</v>
      </c>
      <c r="M111" s="80" t="s">
        <v>180</v>
      </c>
      <c r="N111" s="51">
        <v>20</v>
      </c>
      <c r="O111" s="76"/>
      <c r="P111" s="77">
        <f t="shared" si="3"/>
        <v>0</v>
      </c>
      <c r="Q111" s="78"/>
      <c r="R111" s="51">
        <f>+(C27*1)*G111</f>
        <v>5</v>
      </c>
    </row>
    <row r="112" spans="1:18">
      <c r="A112" s="154"/>
      <c r="B112" s="156"/>
      <c r="C112" s="156"/>
      <c r="D112" s="159"/>
      <c r="E112" s="171"/>
      <c r="F112" s="157"/>
      <c r="G112" s="81">
        <v>0.05</v>
      </c>
      <c r="H112" s="157"/>
      <c r="I112" s="147" t="s">
        <v>239</v>
      </c>
      <c r="J112" s="33" t="s">
        <v>156</v>
      </c>
      <c r="K112" s="47" t="s">
        <v>207</v>
      </c>
      <c r="L112" s="47" t="s">
        <v>180</v>
      </c>
      <c r="M112" s="80" t="s">
        <v>180</v>
      </c>
      <c r="N112" s="51">
        <v>44</v>
      </c>
      <c r="O112" s="76"/>
      <c r="P112" s="77">
        <f t="shared" ref="P112:P175" si="4">+O112*N112</f>
        <v>0</v>
      </c>
      <c r="Q112" s="78"/>
      <c r="R112" s="51">
        <f>+(C31*1)*G112</f>
        <v>11.05</v>
      </c>
    </row>
    <row r="113" spans="1:18">
      <c r="A113" s="154"/>
      <c r="B113" s="156"/>
      <c r="C113" s="156"/>
      <c r="D113" s="159"/>
      <c r="E113" s="171"/>
      <c r="F113" s="157"/>
      <c r="G113" s="81">
        <v>0.05</v>
      </c>
      <c r="H113" s="157"/>
      <c r="I113" s="148"/>
      <c r="J113" s="33" t="s">
        <v>142</v>
      </c>
      <c r="K113" s="47" t="s">
        <v>207</v>
      </c>
      <c r="L113" s="47" t="s">
        <v>180</v>
      </c>
      <c r="M113" s="80" t="s">
        <v>180</v>
      </c>
      <c r="N113" s="51">
        <v>4</v>
      </c>
      <c r="O113" s="76"/>
      <c r="P113" s="77">
        <f t="shared" si="4"/>
        <v>0</v>
      </c>
      <c r="Q113" s="78"/>
      <c r="R113" s="51">
        <f>+(C32*1)*G113</f>
        <v>1.4500000000000002</v>
      </c>
    </row>
    <row r="114" spans="1:18">
      <c r="A114" s="154"/>
      <c r="B114" s="156"/>
      <c r="C114" s="156"/>
      <c r="D114" s="159"/>
      <c r="E114" s="171"/>
      <c r="F114" s="157"/>
      <c r="G114" s="81">
        <v>0.05</v>
      </c>
      <c r="H114" s="157"/>
      <c r="I114" s="147" t="s">
        <v>240</v>
      </c>
      <c r="J114" s="33" t="s">
        <v>156</v>
      </c>
      <c r="K114" s="47" t="s">
        <v>207</v>
      </c>
      <c r="L114" s="47" t="s">
        <v>180</v>
      </c>
      <c r="M114" s="80" t="s">
        <v>180</v>
      </c>
      <c r="N114" s="51">
        <v>60</v>
      </c>
      <c r="O114" s="76"/>
      <c r="P114" s="77">
        <f t="shared" si="4"/>
        <v>0</v>
      </c>
      <c r="Q114" s="78"/>
      <c r="R114" s="51">
        <f>+(C36*1)*G114</f>
        <v>15.25</v>
      </c>
    </row>
    <row r="115" spans="1:18">
      <c r="A115" s="154"/>
      <c r="B115" s="156"/>
      <c r="C115" s="156"/>
      <c r="D115" s="159"/>
      <c r="E115" s="171"/>
      <c r="F115" s="157"/>
      <c r="G115" s="81">
        <v>0.05</v>
      </c>
      <c r="H115" s="157"/>
      <c r="I115" s="148"/>
      <c r="J115" s="33" t="s">
        <v>142</v>
      </c>
      <c r="K115" s="47" t="s">
        <v>207</v>
      </c>
      <c r="L115" s="47" t="s">
        <v>180</v>
      </c>
      <c r="M115" s="80" t="s">
        <v>180</v>
      </c>
      <c r="N115" s="51">
        <v>44</v>
      </c>
      <c r="O115" s="76"/>
      <c r="P115" s="77">
        <f t="shared" si="4"/>
        <v>0</v>
      </c>
      <c r="Q115" s="78"/>
      <c r="R115" s="51">
        <f>+(C37*1)*G115</f>
        <v>11.4</v>
      </c>
    </row>
    <row r="116" spans="1:18">
      <c r="A116" s="154"/>
      <c r="B116" s="156"/>
      <c r="C116" s="156"/>
      <c r="D116" s="159"/>
      <c r="E116" s="171"/>
      <c r="F116" s="157"/>
      <c r="G116" s="81">
        <v>0.05</v>
      </c>
      <c r="H116" s="157"/>
      <c r="I116" s="147" t="s">
        <v>241</v>
      </c>
      <c r="J116" s="33" t="s">
        <v>156</v>
      </c>
      <c r="K116" s="47" t="s">
        <v>207</v>
      </c>
      <c r="L116" s="47" t="s">
        <v>180</v>
      </c>
      <c r="M116" s="80" t="s">
        <v>180</v>
      </c>
      <c r="N116" s="51">
        <v>48</v>
      </c>
      <c r="O116" s="76"/>
      <c r="P116" s="77">
        <f t="shared" si="4"/>
        <v>0</v>
      </c>
      <c r="Q116" s="78"/>
      <c r="R116" s="51">
        <f>+(C41*1)*G116</f>
        <v>11.65</v>
      </c>
    </row>
    <row r="117" spans="1:18" ht="50.25" customHeight="1">
      <c r="A117" s="155"/>
      <c r="B117" s="151"/>
      <c r="C117" s="151"/>
      <c r="D117" s="166"/>
      <c r="E117" s="172"/>
      <c r="F117" s="148"/>
      <c r="G117" s="81">
        <v>0.05</v>
      </c>
      <c r="H117" s="148"/>
      <c r="I117" s="148" t="s">
        <v>241</v>
      </c>
      <c r="J117" s="33" t="s">
        <v>142</v>
      </c>
      <c r="K117" s="47" t="s">
        <v>207</v>
      </c>
      <c r="L117" s="47" t="s">
        <v>180</v>
      </c>
      <c r="M117" s="80" t="s">
        <v>180</v>
      </c>
      <c r="N117" s="51">
        <v>436</v>
      </c>
      <c r="O117" s="76"/>
      <c r="P117" s="77">
        <f t="shared" si="4"/>
        <v>0</v>
      </c>
      <c r="Q117" s="78"/>
      <c r="R117" s="51">
        <f>+(C44*1)*G117</f>
        <v>109.15</v>
      </c>
    </row>
    <row r="118" spans="1:18" ht="23.25" customHeight="1">
      <c r="A118" s="153">
        <v>16</v>
      </c>
      <c r="B118" s="150" t="s">
        <v>247</v>
      </c>
      <c r="C118" s="150" t="s">
        <v>248</v>
      </c>
      <c r="D118" s="173" t="s">
        <v>249</v>
      </c>
      <c r="E118" s="150" t="s">
        <v>250</v>
      </c>
      <c r="F118" s="147" t="s">
        <v>206</v>
      </c>
      <c r="G118" s="81">
        <v>1</v>
      </c>
      <c r="H118" s="147" t="s">
        <v>179</v>
      </c>
      <c r="I118" s="147" t="s">
        <v>238</v>
      </c>
      <c r="J118" s="33" t="s">
        <v>156</v>
      </c>
      <c r="K118" s="47">
        <v>1</v>
      </c>
      <c r="L118" s="47">
        <v>2</v>
      </c>
      <c r="M118" s="80" t="s">
        <v>180</v>
      </c>
      <c r="N118" s="51">
        <v>576</v>
      </c>
      <c r="O118" s="76"/>
      <c r="P118" s="77">
        <f t="shared" si="4"/>
        <v>0</v>
      </c>
      <c r="Q118" s="78"/>
      <c r="R118" s="51">
        <f>+(C26*1)*G118</f>
        <v>144</v>
      </c>
    </row>
    <row r="119" spans="1:18" ht="23.25" customHeight="1">
      <c r="A119" s="154"/>
      <c r="B119" s="156"/>
      <c r="C119" s="156"/>
      <c r="D119" s="174"/>
      <c r="E119" s="156"/>
      <c r="F119" s="157"/>
      <c r="G119" s="83">
        <v>1</v>
      </c>
      <c r="H119" s="157"/>
      <c r="I119" s="148"/>
      <c r="J119" s="33" t="s">
        <v>142</v>
      </c>
      <c r="K119" s="47">
        <v>1</v>
      </c>
      <c r="L119" s="47">
        <v>2</v>
      </c>
      <c r="M119" s="80" t="s">
        <v>180</v>
      </c>
      <c r="N119" s="51">
        <v>20</v>
      </c>
      <c r="O119" s="76"/>
      <c r="P119" s="77">
        <f t="shared" si="4"/>
        <v>0</v>
      </c>
      <c r="Q119" s="78"/>
      <c r="R119" s="51">
        <f>+(C27*1)*G119</f>
        <v>5</v>
      </c>
    </row>
    <row r="120" spans="1:18" ht="23.25" customHeight="1">
      <c r="A120" s="154"/>
      <c r="B120" s="156"/>
      <c r="C120" s="156"/>
      <c r="D120" s="174"/>
      <c r="E120" s="156"/>
      <c r="F120" s="157"/>
      <c r="G120" s="81">
        <v>0.5</v>
      </c>
      <c r="H120" s="157"/>
      <c r="I120" s="147" t="s">
        <v>239</v>
      </c>
      <c r="J120" s="33" t="s">
        <v>156</v>
      </c>
      <c r="K120" s="47">
        <v>1</v>
      </c>
      <c r="L120" s="47">
        <v>2</v>
      </c>
      <c r="M120" s="80" t="s">
        <v>180</v>
      </c>
      <c r="N120" s="51">
        <v>444</v>
      </c>
      <c r="O120" s="76"/>
      <c r="P120" s="77">
        <f t="shared" si="4"/>
        <v>0</v>
      </c>
      <c r="Q120" s="78"/>
      <c r="R120" s="51">
        <f>+(C31*1)*G120</f>
        <v>110.5</v>
      </c>
    </row>
    <row r="121" spans="1:18" ht="23.25" customHeight="1">
      <c r="A121" s="154"/>
      <c r="B121" s="156"/>
      <c r="C121" s="156"/>
      <c r="D121" s="174"/>
      <c r="E121" s="156"/>
      <c r="F121" s="157"/>
      <c r="G121" s="81">
        <v>0.5</v>
      </c>
      <c r="H121" s="157"/>
      <c r="I121" s="148"/>
      <c r="J121" s="33" t="s">
        <v>142</v>
      </c>
      <c r="K121" s="47">
        <v>1</v>
      </c>
      <c r="L121" s="47">
        <v>2</v>
      </c>
      <c r="M121" s="80" t="s">
        <v>180</v>
      </c>
      <c r="N121" s="51">
        <v>60</v>
      </c>
      <c r="O121" s="76"/>
      <c r="P121" s="77">
        <f t="shared" si="4"/>
        <v>0</v>
      </c>
      <c r="Q121" s="78"/>
      <c r="R121" s="51">
        <f>+(C32*1)*G121</f>
        <v>14.5</v>
      </c>
    </row>
    <row r="122" spans="1:18" ht="23.25" customHeight="1">
      <c r="A122" s="154"/>
      <c r="B122" s="156"/>
      <c r="C122" s="156"/>
      <c r="D122" s="174"/>
      <c r="E122" s="156"/>
      <c r="F122" s="157"/>
      <c r="G122" s="81">
        <v>0.5</v>
      </c>
      <c r="H122" s="157"/>
      <c r="I122" s="147" t="s">
        <v>240</v>
      </c>
      <c r="J122" s="33" t="s">
        <v>156</v>
      </c>
      <c r="K122" s="47">
        <v>1</v>
      </c>
      <c r="L122" s="47">
        <v>2</v>
      </c>
      <c r="M122" s="80" t="s">
        <v>180</v>
      </c>
      <c r="N122" s="51">
        <v>612</v>
      </c>
      <c r="O122" s="76"/>
      <c r="P122" s="77">
        <f t="shared" si="4"/>
        <v>0</v>
      </c>
      <c r="Q122" s="78"/>
      <c r="R122" s="51">
        <f>+(C36*1)*G122</f>
        <v>152.5</v>
      </c>
    </row>
    <row r="123" spans="1:18" ht="23.25" customHeight="1">
      <c r="A123" s="154"/>
      <c r="B123" s="156"/>
      <c r="C123" s="156"/>
      <c r="D123" s="174"/>
      <c r="E123" s="156"/>
      <c r="F123" s="157"/>
      <c r="G123" s="81">
        <v>0.5</v>
      </c>
      <c r="H123" s="157"/>
      <c r="I123" s="148"/>
      <c r="J123" s="33" t="s">
        <v>142</v>
      </c>
      <c r="K123" s="47">
        <v>1</v>
      </c>
      <c r="L123" s="47">
        <v>2</v>
      </c>
      <c r="M123" s="80" t="s">
        <v>180</v>
      </c>
      <c r="N123" s="51">
        <v>456</v>
      </c>
      <c r="O123" s="76"/>
      <c r="P123" s="77">
        <f t="shared" si="4"/>
        <v>0</v>
      </c>
      <c r="Q123" s="78"/>
      <c r="R123" s="51">
        <f>+(C37*1)*G123</f>
        <v>114</v>
      </c>
    </row>
    <row r="124" spans="1:18" ht="23.25" customHeight="1">
      <c r="A124" s="154"/>
      <c r="B124" s="156"/>
      <c r="C124" s="156"/>
      <c r="D124" s="174"/>
      <c r="E124" s="156"/>
      <c r="F124" s="157"/>
      <c r="G124" s="81">
        <v>0.5</v>
      </c>
      <c r="H124" s="157"/>
      <c r="I124" s="147" t="s">
        <v>241</v>
      </c>
      <c r="J124" s="33" t="s">
        <v>156</v>
      </c>
      <c r="K124" s="47">
        <v>1</v>
      </c>
      <c r="L124" s="47">
        <v>2</v>
      </c>
      <c r="M124" s="80" t="s">
        <v>180</v>
      </c>
      <c r="N124" s="51">
        <v>468</v>
      </c>
      <c r="O124" s="76"/>
      <c r="P124" s="77">
        <f t="shared" si="4"/>
        <v>0</v>
      </c>
      <c r="Q124" s="78"/>
      <c r="R124" s="51">
        <f>+(C41*1)*G124</f>
        <v>116.5</v>
      </c>
    </row>
    <row r="125" spans="1:18" ht="28.5" customHeight="1">
      <c r="A125" s="154"/>
      <c r="B125" s="156"/>
      <c r="C125" s="156"/>
      <c r="D125" s="174"/>
      <c r="E125" s="156"/>
      <c r="F125" s="157"/>
      <c r="G125" s="81">
        <v>0.5</v>
      </c>
      <c r="H125" s="148"/>
      <c r="I125" s="148" t="s">
        <v>241</v>
      </c>
      <c r="J125" s="33" t="s">
        <v>142</v>
      </c>
      <c r="K125" s="47">
        <v>1</v>
      </c>
      <c r="L125" s="47">
        <v>2</v>
      </c>
      <c r="M125" s="80" t="s">
        <v>180</v>
      </c>
      <c r="N125" s="51">
        <v>4352</v>
      </c>
      <c r="O125" s="76"/>
      <c r="P125" s="77">
        <f t="shared" si="4"/>
        <v>0</v>
      </c>
      <c r="Q125" s="78"/>
      <c r="R125" s="51">
        <f>+(C42*1)*G125</f>
        <v>1088</v>
      </c>
    </row>
    <row r="126" spans="1:18" ht="14.25" customHeight="1">
      <c r="A126" s="153">
        <v>17</v>
      </c>
      <c r="B126" s="150" t="s">
        <v>251</v>
      </c>
      <c r="C126" s="150" t="s">
        <v>252</v>
      </c>
      <c r="D126" s="158" t="s">
        <v>253</v>
      </c>
      <c r="E126" s="150" t="s">
        <v>254</v>
      </c>
      <c r="F126" s="147" t="s">
        <v>155</v>
      </c>
      <c r="G126" s="83">
        <v>1</v>
      </c>
      <c r="H126" s="147" t="s">
        <v>179</v>
      </c>
      <c r="I126" s="147" t="s">
        <v>238</v>
      </c>
      <c r="J126" s="33" t="s">
        <v>156</v>
      </c>
      <c r="K126" s="47">
        <v>1</v>
      </c>
      <c r="L126" s="47" t="s">
        <v>180</v>
      </c>
      <c r="M126" s="80" t="s">
        <v>180</v>
      </c>
      <c r="N126" s="51">
        <v>576</v>
      </c>
      <c r="O126" s="76"/>
      <c r="P126" s="77">
        <f t="shared" si="4"/>
        <v>0</v>
      </c>
      <c r="Q126" s="78"/>
      <c r="R126" s="51">
        <f>+(C26*1)*G126</f>
        <v>144</v>
      </c>
    </row>
    <row r="127" spans="1:18" ht="14.25" customHeight="1">
      <c r="A127" s="154"/>
      <c r="B127" s="156"/>
      <c r="C127" s="156"/>
      <c r="D127" s="159"/>
      <c r="E127" s="156"/>
      <c r="F127" s="157"/>
      <c r="G127" s="81">
        <v>1</v>
      </c>
      <c r="H127" s="157"/>
      <c r="I127" s="148"/>
      <c r="J127" s="33" t="s">
        <v>142</v>
      </c>
      <c r="K127" s="47">
        <v>1</v>
      </c>
      <c r="L127" s="47" t="s">
        <v>180</v>
      </c>
      <c r="M127" s="80" t="s">
        <v>180</v>
      </c>
      <c r="N127" s="51">
        <v>20</v>
      </c>
      <c r="O127" s="76"/>
      <c r="P127" s="77">
        <f t="shared" si="4"/>
        <v>0</v>
      </c>
      <c r="Q127" s="78"/>
      <c r="R127" s="51">
        <f>+(C27*1)*G127</f>
        <v>5</v>
      </c>
    </row>
    <row r="128" spans="1:18" ht="14.25" customHeight="1">
      <c r="A128" s="154"/>
      <c r="B128" s="156"/>
      <c r="C128" s="156"/>
      <c r="D128" s="159"/>
      <c r="E128" s="156"/>
      <c r="F128" s="157"/>
      <c r="G128" s="81">
        <v>0.3</v>
      </c>
      <c r="H128" s="157"/>
      <c r="I128" s="147" t="s">
        <v>239</v>
      </c>
      <c r="J128" s="33" t="s">
        <v>156</v>
      </c>
      <c r="K128" s="47">
        <v>1</v>
      </c>
      <c r="L128" s="47" t="s">
        <v>180</v>
      </c>
      <c r="M128" s="80" t="s">
        <v>180</v>
      </c>
      <c r="N128" s="51">
        <v>264</v>
      </c>
      <c r="O128" s="76"/>
      <c r="P128" s="77">
        <f t="shared" si="4"/>
        <v>0</v>
      </c>
      <c r="Q128" s="78"/>
      <c r="R128" s="51">
        <f>+(C31*1)*G128</f>
        <v>66.3</v>
      </c>
    </row>
    <row r="129" spans="1:18" ht="14.25" customHeight="1">
      <c r="A129" s="154"/>
      <c r="B129" s="156"/>
      <c r="C129" s="156"/>
      <c r="D129" s="159"/>
      <c r="E129" s="156"/>
      <c r="F129" s="157"/>
      <c r="G129" s="81">
        <v>0.3</v>
      </c>
      <c r="H129" s="157"/>
      <c r="I129" s="148"/>
      <c r="J129" s="33" t="s">
        <v>142</v>
      </c>
      <c r="K129" s="47">
        <v>1</v>
      </c>
      <c r="L129" s="47" t="s">
        <v>180</v>
      </c>
      <c r="M129" s="80" t="s">
        <v>180</v>
      </c>
      <c r="N129" s="51">
        <v>36</v>
      </c>
      <c r="O129" s="76"/>
      <c r="P129" s="77">
        <f t="shared" si="4"/>
        <v>0</v>
      </c>
      <c r="Q129" s="78"/>
      <c r="R129" s="51">
        <f>+(C32*1)*G129</f>
        <v>8.6999999999999993</v>
      </c>
    </row>
    <row r="130" spans="1:18" ht="14.25" customHeight="1">
      <c r="A130" s="154"/>
      <c r="B130" s="156"/>
      <c r="C130" s="156"/>
      <c r="D130" s="159"/>
      <c r="E130" s="156"/>
      <c r="F130" s="157"/>
      <c r="G130" s="81">
        <v>0.3</v>
      </c>
      <c r="H130" s="157"/>
      <c r="I130" s="147" t="s">
        <v>240</v>
      </c>
      <c r="J130" s="33" t="s">
        <v>156</v>
      </c>
      <c r="K130" s="47">
        <v>1</v>
      </c>
      <c r="L130" s="47" t="s">
        <v>180</v>
      </c>
      <c r="M130" s="80" t="s">
        <v>180</v>
      </c>
      <c r="N130" s="51">
        <v>368</v>
      </c>
      <c r="O130" s="76"/>
      <c r="P130" s="77">
        <f t="shared" si="4"/>
        <v>0</v>
      </c>
      <c r="Q130" s="78"/>
      <c r="R130" s="51">
        <f>+(C36*1)*G130</f>
        <v>91.5</v>
      </c>
    </row>
    <row r="131" spans="1:18" ht="14.25" customHeight="1">
      <c r="A131" s="154"/>
      <c r="B131" s="156"/>
      <c r="C131" s="156"/>
      <c r="D131" s="159"/>
      <c r="E131" s="156"/>
      <c r="F131" s="157"/>
      <c r="G131" s="81">
        <v>0.3</v>
      </c>
      <c r="H131" s="157"/>
      <c r="I131" s="148"/>
      <c r="J131" s="33" t="s">
        <v>142</v>
      </c>
      <c r="K131" s="47">
        <v>1</v>
      </c>
      <c r="L131" s="47" t="s">
        <v>180</v>
      </c>
      <c r="M131" s="80" t="s">
        <v>180</v>
      </c>
      <c r="N131" s="51">
        <v>272</v>
      </c>
      <c r="O131" s="76"/>
      <c r="P131" s="77">
        <f t="shared" si="4"/>
        <v>0</v>
      </c>
      <c r="Q131" s="78"/>
      <c r="R131" s="51">
        <f>+(C37*1)*G131</f>
        <v>68.399999999999991</v>
      </c>
    </row>
    <row r="132" spans="1:18" ht="14.25" customHeight="1">
      <c r="A132" s="154"/>
      <c r="B132" s="156"/>
      <c r="C132" s="156"/>
      <c r="D132" s="159"/>
      <c r="E132" s="156"/>
      <c r="F132" s="157"/>
      <c r="G132" s="81">
        <v>0.3</v>
      </c>
      <c r="H132" s="157"/>
      <c r="I132" s="147" t="s">
        <v>241</v>
      </c>
      <c r="J132" s="33" t="s">
        <v>156</v>
      </c>
      <c r="K132" s="47">
        <v>1</v>
      </c>
      <c r="L132" s="47" t="s">
        <v>180</v>
      </c>
      <c r="M132" s="80" t="s">
        <v>180</v>
      </c>
      <c r="N132" s="51">
        <v>280</v>
      </c>
      <c r="O132" s="76"/>
      <c r="P132" s="77">
        <f t="shared" si="4"/>
        <v>0</v>
      </c>
      <c r="Q132" s="78"/>
      <c r="R132" s="51">
        <f>+(C41*1)*G132</f>
        <v>69.899999999999991</v>
      </c>
    </row>
    <row r="133" spans="1:18" ht="15" customHeight="1">
      <c r="A133" s="154"/>
      <c r="B133" s="156"/>
      <c r="C133" s="156"/>
      <c r="D133" s="159"/>
      <c r="E133" s="156"/>
      <c r="F133" s="157"/>
      <c r="G133" s="81">
        <v>0.3</v>
      </c>
      <c r="H133" s="157"/>
      <c r="I133" s="148" t="s">
        <v>241</v>
      </c>
      <c r="J133" s="33" t="s">
        <v>142</v>
      </c>
      <c r="K133" s="47">
        <v>1</v>
      </c>
      <c r="L133" s="47" t="s">
        <v>180</v>
      </c>
      <c r="M133" s="80" t="s">
        <v>180</v>
      </c>
      <c r="N133" s="51">
        <v>2612</v>
      </c>
      <c r="O133" s="76"/>
      <c r="P133" s="77">
        <f t="shared" si="4"/>
        <v>0</v>
      </c>
      <c r="Q133" s="78"/>
      <c r="R133" s="51">
        <f>+(C42*1)*G133</f>
        <v>652.79999999999995</v>
      </c>
    </row>
    <row r="134" spans="1:18" ht="14.25" customHeight="1">
      <c r="A134" s="154"/>
      <c r="B134" s="156"/>
      <c r="C134" s="156"/>
      <c r="D134" s="159"/>
      <c r="E134" s="150" t="s">
        <v>255</v>
      </c>
      <c r="F134" s="147" t="s">
        <v>155</v>
      </c>
      <c r="G134" s="83">
        <v>1</v>
      </c>
      <c r="H134" s="147" t="s">
        <v>179</v>
      </c>
      <c r="I134" s="147" t="s">
        <v>238</v>
      </c>
      <c r="J134" s="33" t="s">
        <v>156</v>
      </c>
      <c r="K134" s="47">
        <v>1</v>
      </c>
      <c r="L134" s="47" t="s">
        <v>180</v>
      </c>
      <c r="M134" s="80" t="s">
        <v>180</v>
      </c>
      <c r="N134" s="51">
        <v>576</v>
      </c>
      <c r="O134" s="76"/>
      <c r="P134" s="77">
        <f t="shared" si="4"/>
        <v>0</v>
      </c>
      <c r="Q134" s="78"/>
      <c r="R134" s="51">
        <f>+(C26*1)*G134</f>
        <v>144</v>
      </c>
    </row>
    <row r="135" spans="1:18" ht="14.25" customHeight="1">
      <c r="A135" s="154"/>
      <c r="B135" s="156"/>
      <c r="C135" s="156"/>
      <c r="D135" s="159"/>
      <c r="E135" s="156"/>
      <c r="F135" s="157"/>
      <c r="G135" s="81">
        <v>1</v>
      </c>
      <c r="H135" s="157"/>
      <c r="I135" s="148"/>
      <c r="J135" s="33" t="s">
        <v>142</v>
      </c>
      <c r="K135" s="47">
        <v>1</v>
      </c>
      <c r="L135" s="47" t="s">
        <v>180</v>
      </c>
      <c r="M135" s="80" t="s">
        <v>180</v>
      </c>
      <c r="N135" s="51">
        <v>20</v>
      </c>
      <c r="O135" s="76"/>
      <c r="P135" s="77">
        <f t="shared" si="4"/>
        <v>0</v>
      </c>
      <c r="Q135" s="78"/>
      <c r="R135" s="51">
        <f>+(C27*1)*G135</f>
        <v>5</v>
      </c>
    </row>
    <row r="136" spans="1:18" ht="14.25" customHeight="1">
      <c r="A136" s="154"/>
      <c r="B136" s="156"/>
      <c r="C136" s="156"/>
      <c r="D136" s="159"/>
      <c r="E136" s="156"/>
      <c r="F136" s="157"/>
      <c r="G136" s="81">
        <v>0.3</v>
      </c>
      <c r="H136" s="157"/>
      <c r="I136" s="147" t="s">
        <v>239</v>
      </c>
      <c r="J136" s="33" t="s">
        <v>156</v>
      </c>
      <c r="K136" s="47">
        <v>1</v>
      </c>
      <c r="L136" s="47" t="s">
        <v>180</v>
      </c>
      <c r="M136" s="80" t="s">
        <v>180</v>
      </c>
      <c r="N136" s="51">
        <v>264</v>
      </c>
      <c r="O136" s="76"/>
      <c r="P136" s="77">
        <f t="shared" si="4"/>
        <v>0</v>
      </c>
      <c r="Q136" s="78"/>
      <c r="R136" s="51">
        <f>+(C31*1)*G136</f>
        <v>66.3</v>
      </c>
    </row>
    <row r="137" spans="1:18" ht="14.25" customHeight="1">
      <c r="A137" s="154"/>
      <c r="B137" s="156"/>
      <c r="C137" s="156"/>
      <c r="D137" s="159"/>
      <c r="E137" s="156"/>
      <c r="F137" s="157"/>
      <c r="G137" s="81">
        <v>0.3</v>
      </c>
      <c r="H137" s="157"/>
      <c r="I137" s="148"/>
      <c r="J137" s="33" t="s">
        <v>142</v>
      </c>
      <c r="K137" s="47">
        <v>1</v>
      </c>
      <c r="L137" s="47" t="s">
        <v>180</v>
      </c>
      <c r="M137" s="80" t="s">
        <v>180</v>
      </c>
      <c r="N137" s="51">
        <v>36</v>
      </c>
      <c r="O137" s="76"/>
      <c r="P137" s="77">
        <f t="shared" si="4"/>
        <v>0</v>
      </c>
      <c r="Q137" s="78"/>
      <c r="R137" s="51">
        <f>+(C32*1)*G137</f>
        <v>8.6999999999999993</v>
      </c>
    </row>
    <row r="138" spans="1:18" ht="14.25" customHeight="1">
      <c r="A138" s="154"/>
      <c r="B138" s="156"/>
      <c r="C138" s="156"/>
      <c r="D138" s="159"/>
      <c r="E138" s="156"/>
      <c r="F138" s="157"/>
      <c r="G138" s="81">
        <v>0.3</v>
      </c>
      <c r="H138" s="157"/>
      <c r="I138" s="147" t="s">
        <v>240</v>
      </c>
      <c r="J138" s="33" t="s">
        <v>156</v>
      </c>
      <c r="K138" s="47">
        <v>1</v>
      </c>
      <c r="L138" s="47" t="s">
        <v>180</v>
      </c>
      <c r="M138" s="80" t="s">
        <v>180</v>
      </c>
      <c r="N138" s="51">
        <v>368</v>
      </c>
      <c r="O138" s="76"/>
      <c r="P138" s="77">
        <f t="shared" si="4"/>
        <v>0</v>
      </c>
      <c r="Q138" s="78"/>
      <c r="R138" s="51">
        <f>+(C36*1)*G138</f>
        <v>91.5</v>
      </c>
    </row>
    <row r="139" spans="1:18" ht="14.25" customHeight="1">
      <c r="A139" s="154"/>
      <c r="B139" s="156"/>
      <c r="C139" s="156"/>
      <c r="D139" s="159"/>
      <c r="E139" s="156"/>
      <c r="F139" s="157"/>
      <c r="G139" s="81">
        <v>0.3</v>
      </c>
      <c r="H139" s="157"/>
      <c r="I139" s="148"/>
      <c r="J139" s="33" t="s">
        <v>142</v>
      </c>
      <c r="K139" s="47">
        <v>1</v>
      </c>
      <c r="L139" s="47" t="s">
        <v>180</v>
      </c>
      <c r="M139" s="80" t="s">
        <v>180</v>
      </c>
      <c r="N139" s="51">
        <v>272</v>
      </c>
      <c r="O139" s="76"/>
      <c r="P139" s="77">
        <f t="shared" si="4"/>
        <v>0</v>
      </c>
      <c r="Q139" s="78"/>
      <c r="R139" s="51">
        <f>+(C37*1)*G139</f>
        <v>68.399999999999991</v>
      </c>
    </row>
    <row r="140" spans="1:18" ht="14.25" customHeight="1">
      <c r="A140" s="154"/>
      <c r="B140" s="156"/>
      <c r="C140" s="156"/>
      <c r="D140" s="159"/>
      <c r="E140" s="156"/>
      <c r="F140" s="157"/>
      <c r="G140" s="81">
        <v>0.3</v>
      </c>
      <c r="H140" s="157"/>
      <c r="I140" s="147" t="s">
        <v>241</v>
      </c>
      <c r="J140" s="33" t="s">
        <v>156</v>
      </c>
      <c r="K140" s="47">
        <v>1</v>
      </c>
      <c r="L140" s="47" t="s">
        <v>180</v>
      </c>
      <c r="M140" s="80" t="s">
        <v>180</v>
      </c>
      <c r="N140" s="51">
        <v>280</v>
      </c>
      <c r="O140" s="76"/>
      <c r="P140" s="77">
        <f t="shared" si="4"/>
        <v>0</v>
      </c>
      <c r="Q140" s="78"/>
      <c r="R140" s="51">
        <f>+(C41*1)*G140</f>
        <v>69.899999999999991</v>
      </c>
    </row>
    <row r="141" spans="1:18" ht="15" customHeight="1">
      <c r="A141" s="155"/>
      <c r="B141" s="151"/>
      <c r="C141" s="151"/>
      <c r="D141" s="166"/>
      <c r="E141" s="156"/>
      <c r="F141" s="157"/>
      <c r="G141" s="81">
        <v>0.3</v>
      </c>
      <c r="H141" s="157"/>
      <c r="I141" s="148" t="s">
        <v>241</v>
      </c>
      <c r="J141" s="33" t="s">
        <v>142</v>
      </c>
      <c r="K141" s="47">
        <v>1</v>
      </c>
      <c r="L141" s="47" t="s">
        <v>180</v>
      </c>
      <c r="M141" s="80" t="s">
        <v>180</v>
      </c>
      <c r="N141" s="51">
        <v>2612</v>
      </c>
      <c r="O141" s="76"/>
      <c r="P141" s="77">
        <f t="shared" si="4"/>
        <v>0</v>
      </c>
      <c r="Q141" s="78"/>
      <c r="R141" s="51">
        <f>+(C42*1)*G141</f>
        <v>652.79999999999995</v>
      </c>
    </row>
    <row r="142" spans="1:18" ht="14.25" customHeight="1">
      <c r="A142" s="153">
        <v>18</v>
      </c>
      <c r="B142" s="150" t="s">
        <v>256</v>
      </c>
      <c r="C142" s="170" t="s">
        <v>257</v>
      </c>
      <c r="D142" s="173" t="s">
        <v>258</v>
      </c>
      <c r="E142" s="150" t="s">
        <v>259</v>
      </c>
      <c r="F142" s="147" t="s">
        <v>155</v>
      </c>
      <c r="G142" s="81">
        <v>1</v>
      </c>
      <c r="H142" s="147" t="s">
        <v>179</v>
      </c>
      <c r="I142" s="147" t="s">
        <v>238</v>
      </c>
      <c r="J142" s="33" t="s">
        <v>156</v>
      </c>
      <c r="K142" s="47">
        <v>1</v>
      </c>
      <c r="L142" s="47" t="s">
        <v>180</v>
      </c>
      <c r="M142" s="80" t="s">
        <v>180</v>
      </c>
      <c r="N142" s="51">
        <v>576</v>
      </c>
      <c r="O142" s="76"/>
      <c r="P142" s="77">
        <f t="shared" si="4"/>
        <v>0</v>
      </c>
      <c r="Q142" s="78"/>
      <c r="R142" s="51">
        <f>+(C26*1)*G142</f>
        <v>144</v>
      </c>
    </row>
    <row r="143" spans="1:18">
      <c r="A143" s="154"/>
      <c r="B143" s="156"/>
      <c r="C143" s="171"/>
      <c r="D143" s="174"/>
      <c r="E143" s="156"/>
      <c r="F143" s="157"/>
      <c r="G143" s="81">
        <v>1</v>
      </c>
      <c r="H143" s="157"/>
      <c r="I143" s="148"/>
      <c r="J143" s="33" t="s">
        <v>142</v>
      </c>
      <c r="K143" s="47">
        <v>1</v>
      </c>
      <c r="L143" s="47" t="s">
        <v>180</v>
      </c>
      <c r="M143" s="80" t="s">
        <v>180</v>
      </c>
      <c r="N143" s="51">
        <v>20</v>
      </c>
      <c r="O143" s="76"/>
      <c r="P143" s="77">
        <f t="shared" si="4"/>
        <v>0</v>
      </c>
      <c r="Q143" s="78"/>
      <c r="R143" s="51">
        <f>+(C27*1)*G143</f>
        <v>5</v>
      </c>
    </row>
    <row r="144" spans="1:18">
      <c r="A144" s="154"/>
      <c r="B144" s="156"/>
      <c r="C144" s="171"/>
      <c r="D144" s="174"/>
      <c r="E144" s="156"/>
      <c r="F144" s="157"/>
      <c r="G144" s="81">
        <v>0.2</v>
      </c>
      <c r="H144" s="157"/>
      <c r="I144" s="147" t="s">
        <v>239</v>
      </c>
      <c r="J144" s="33" t="s">
        <v>156</v>
      </c>
      <c r="K144" s="47">
        <v>1</v>
      </c>
      <c r="L144" s="47" t="s">
        <v>180</v>
      </c>
      <c r="M144" s="80" t="s">
        <v>180</v>
      </c>
      <c r="N144" s="51">
        <v>176</v>
      </c>
      <c r="O144" s="76"/>
      <c r="P144" s="77">
        <f t="shared" si="4"/>
        <v>0</v>
      </c>
      <c r="Q144" s="78"/>
      <c r="R144" s="51">
        <f>+(C31*1)*G144</f>
        <v>44.2</v>
      </c>
    </row>
    <row r="145" spans="1:18">
      <c r="A145" s="154"/>
      <c r="B145" s="156"/>
      <c r="C145" s="171"/>
      <c r="D145" s="174"/>
      <c r="E145" s="156"/>
      <c r="F145" s="157"/>
      <c r="G145" s="81">
        <v>0.2</v>
      </c>
      <c r="H145" s="157"/>
      <c r="I145" s="148"/>
      <c r="J145" s="33" t="s">
        <v>142</v>
      </c>
      <c r="K145" s="47">
        <v>1</v>
      </c>
      <c r="L145" s="47" t="s">
        <v>180</v>
      </c>
      <c r="M145" s="80" t="s">
        <v>180</v>
      </c>
      <c r="N145" s="51">
        <v>24</v>
      </c>
      <c r="O145" s="76"/>
      <c r="P145" s="77">
        <f t="shared" si="4"/>
        <v>0</v>
      </c>
      <c r="Q145" s="78"/>
      <c r="R145" s="51">
        <f>+(C32*1)*G145</f>
        <v>5.8000000000000007</v>
      </c>
    </row>
    <row r="146" spans="1:18">
      <c r="A146" s="154"/>
      <c r="B146" s="156"/>
      <c r="C146" s="171"/>
      <c r="D146" s="174"/>
      <c r="E146" s="156"/>
      <c r="F146" s="157"/>
      <c r="G146" s="81">
        <v>0.2</v>
      </c>
      <c r="H146" s="157"/>
      <c r="I146" s="147" t="s">
        <v>240</v>
      </c>
      <c r="J146" s="33" t="s">
        <v>156</v>
      </c>
      <c r="K146" s="47">
        <v>1</v>
      </c>
      <c r="L146" s="47" t="s">
        <v>180</v>
      </c>
      <c r="M146" s="80" t="s">
        <v>180</v>
      </c>
      <c r="N146" s="51">
        <v>244</v>
      </c>
      <c r="O146" s="76"/>
      <c r="P146" s="77">
        <f t="shared" si="4"/>
        <v>0</v>
      </c>
      <c r="Q146" s="78"/>
      <c r="R146" s="51">
        <f>+(C36*1)*G146</f>
        <v>61</v>
      </c>
    </row>
    <row r="147" spans="1:18">
      <c r="A147" s="154"/>
      <c r="B147" s="156"/>
      <c r="C147" s="171"/>
      <c r="D147" s="174"/>
      <c r="E147" s="156"/>
      <c r="F147" s="157"/>
      <c r="G147" s="81">
        <v>0.2</v>
      </c>
      <c r="H147" s="157"/>
      <c r="I147" s="148"/>
      <c r="J147" s="33" t="s">
        <v>142</v>
      </c>
      <c r="K147" s="47">
        <v>1</v>
      </c>
      <c r="L147" s="47" t="s">
        <v>180</v>
      </c>
      <c r="M147" s="80" t="s">
        <v>180</v>
      </c>
      <c r="N147" s="51">
        <v>184</v>
      </c>
      <c r="O147" s="76"/>
      <c r="P147" s="77">
        <f t="shared" si="4"/>
        <v>0</v>
      </c>
      <c r="Q147" s="78"/>
      <c r="R147" s="51">
        <f>+(C37*1)*G147</f>
        <v>45.6</v>
      </c>
    </row>
    <row r="148" spans="1:18">
      <c r="A148" s="154"/>
      <c r="B148" s="156"/>
      <c r="C148" s="171"/>
      <c r="D148" s="174"/>
      <c r="E148" s="156"/>
      <c r="F148" s="157"/>
      <c r="G148" s="81">
        <v>0.2</v>
      </c>
      <c r="H148" s="157"/>
      <c r="I148" s="147" t="s">
        <v>241</v>
      </c>
      <c r="J148" s="33" t="s">
        <v>156</v>
      </c>
      <c r="K148" s="47">
        <v>1</v>
      </c>
      <c r="L148" s="47" t="s">
        <v>180</v>
      </c>
      <c r="M148" s="80" t="s">
        <v>180</v>
      </c>
      <c r="N148" s="51">
        <v>188</v>
      </c>
      <c r="O148" s="76"/>
      <c r="P148" s="77">
        <f t="shared" si="4"/>
        <v>0</v>
      </c>
      <c r="Q148" s="78"/>
      <c r="R148" s="51">
        <f>+(C41*1)*G148</f>
        <v>46.6</v>
      </c>
    </row>
    <row r="149" spans="1:18">
      <c r="A149" s="155"/>
      <c r="B149" s="151"/>
      <c r="C149" s="172"/>
      <c r="D149" s="175"/>
      <c r="E149" s="151"/>
      <c r="F149" s="148"/>
      <c r="G149" s="81">
        <v>0.2</v>
      </c>
      <c r="H149" s="148"/>
      <c r="I149" s="148" t="s">
        <v>241</v>
      </c>
      <c r="J149" s="33" t="s">
        <v>142</v>
      </c>
      <c r="K149" s="47">
        <v>1</v>
      </c>
      <c r="L149" s="47" t="s">
        <v>180</v>
      </c>
      <c r="M149" s="80" t="s">
        <v>180</v>
      </c>
      <c r="N149" s="51">
        <v>1740</v>
      </c>
      <c r="O149" s="76"/>
      <c r="P149" s="77">
        <f t="shared" si="4"/>
        <v>0</v>
      </c>
      <c r="Q149" s="78"/>
      <c r="R149" s="51">
        <f>+(C42*1)*G149</f>
        <v>435.20000000000005</v>
      </c>
    </row>
    <row r="150" spans="1:18" ht="14.25" customHeight="1">
      <c r="A150" s="153">
        <v>19</v>
      </c>
      <c r="B150" s="150" t="s">
        <v>260</v>
      </c>
      <c r="C150" s="170" t="s">
        <v>261</v>
      </c>
      <c r="D150" s="158" t="s">
        <v>262</v>
      </c>
      <c r="E150" s="150" t="s">
        <v>263</v>
      </c>
      <c r="F150" s="162" t="s">
        <v>264</v>
      </c>
      <c r="G150" s="83">
        <v>1</v>
      </c>
      <c r="H150" s="162" t="s">
        <v>179</v>
      </c>
      <c r="I150" s="147" t="s">
        <v>238</v>
      </c>
      <c r="J150" s="33" t="s">
        <v>156</v>
      </c>
      <c r="K150" s="47">
        <v>1</v>
      </c>
      <c r="L150" s="47" t="s">
        <v>180</v>
      </c>
      <c r="M150" s="80" t="s">
        <v>180</v>
      </c>
      <c r="N150" s="51">
        <v>576</v>
      </c>
      <c r="O150" s="76"/>
      <c r="P150" s="77">
        <f t="shared" si="4"/>
        <v>0</v>
      </c>
      <c r="Q150" s="78"/>
      <c r="R150" s="51">
        <f>+(C26*1)*G150</f>
        <v>144</v>
      </c>
    </row>
    <row r="151" spans="1:18">
      <c r="A151" s="154"/>
      <c r="B151" s="156"/>
      <c r="C151" s="171"/>
      <c r="D151" s="159"/>
      <c r="E151" s="156"/>
      <c r="F151" s="162"/>
      <c r="G151" s="83">
        <v>1</v>
      </c>
      <c r="H151" s="162"/>
      <c r="I151" s="148"/>
      <c r="J151" s="33" t="s">
        <v>142</v>
      </c>
      <c r="K151" s="47">
        <v>1</v>
      </c>
      <c r="L151" s="47" t="s">
        <v>180</v>
      </c>
      <c r="M151" s="80" t="s">
        <v>180</v>
      </c>
      <c r="N151" s="51">
        <v>20</v>
      </c>
      <c r="O151" s="76"/>
      <c r="P151" s="77">
        <f t="shared" si="4"/>
        <v>0</v>
      </c>
      <c r="Q151" s="78"/>
      <c r="R151" s="51">
        <f>+(C27*1)*G151</f>
        <v>5</v>
      </c>
    </row>
    <row r="152" spans="1:18">
      <c r="A152" s="154"/>
      <c r="B152" s="156"/>
      <c r="C152" s="171"/>
      <c r="D152" s="159"/>
      <c r="E152" s="156"/>
      <c r="F152" s="162"/>
      <c r="G152" s="83">
        <v>0.1</v>
      </c>
      <c r="H152" s="162"/>
      <c r="I152" s="147" t="s">
        <v>239</v>
      </c>
      <c r="J152" s="33" t="s">
        <v>156</v>
      </c>
      <c r="K152" s="47">
        <v>1</v>
      </c>
      <c r="L152" s="47" t="s">
        <v>180</v>
      </c>
      <c r="M152" s="80" t="s">
        <v>180</v>
      </c>
      <c r="N152" s="51">
        <v>88</v>
      </c>
      <c r="O152" s="76"/>
      <c r="P152" s="77">
        <f t="shared" si="4"/>
        <v>0</v>
      </c>
      <c r="Q152" s="78"/>
      <c r="R152" s="51">
        <f>+(C31*1)*G152</f>
        <v>22.1</v>
      </c>
    </row>
    <row r="153" spans="1:18">
      <c r="A153" s="154"/>
      <c r="B153" s="156"/>
      <c r="C153" s="171"/>
      <c r="D153" s="159"/>
      <c r="E153" s="156"/>
      <c r="F153" s="162"/>
      <c r="G153" s="83">
        <v>0.1</v>
      </c>
      <c r="H153" s="162"/>
      <c r="I153" s="148"/>
      <c r="J153" s="33" t="s">
        <v>142</v>
      </c>
      <c r="K153" s="47">
        <v>1</v>
      </c>
      <c r="L153" s="47" t="s">
        <v>180</v>
      </c>
      <c r="M153" s="80" t="s">
        <v>180</v>
      </c>
      <c r="N153" s="51">
        <v>12</v>
      </c>
      <c r="O153" s="76"/>
      <c r="P153" s="77">
        <f t="shared" si="4"/>
        <v>0</v>
      </c>
      <c r="Q153" s="78"/>
      <c r="R153" s="51">
        <f>+(C32*1)*G153</f>
        <v>2.9000000000000004</v>
      </c>
    </row>
    <row r="154" spans="1:18">
      <c r="A154" s="154"/>
      <c r="B154" s="156"/>
      <c r="C154" s="171"/>
      <c r="D154" s="159"/>
      <c r="E154" s="156"/>
      <c r="F154" s="162"/>
      <c r="G154" s="83">
        <v>0.1</v>
      </c>
      <c r="H154" s="162"/>
      <c r="I154" s="147" t="s">
        <v>240</v>
      </c>
      <c r="J154" s="33" t="s">
        <v>156</v>
      </c>
      <c r="K154" s="47">
        <v>1</v>
      </c>
      <c r="L154" s="47" t="s">
        <v>180</v>
      </c>
      <c r="M154" s="80" t="s">
        <v>180</v>
      </c>
      <c r="N154" s="51">
        <v>124</v>
      </c>
      <c r="O154" s="76"/>
      <c r="P154" s="77">
        <f t="shared" si="4"/>
        <v>0</v>
      </c>
      <c r="Q154" s="78"/>
      <c r="R154" s="51">
        <f>+(C36*1)*G154</f>
        <v>30.5</v>
      </c>
    </row>
    <row r="155" spans="1:18">
      <c r="A155" s="154"/>
      <c r="B155" s="156"/>
      <c r="C155" s="171"/>
      <c r="D155" s="159"/>
      <c r="E155" s="156"/>
      <c r="F155" s="162"/>
      <c r="G155" s="83">
        <v>0.1</v>
      </c>
      <c r="H155" s="162"/>
      <c r="I155" s="148"/>
      <c r="J155" s="33" t="s">
        <v>142</v>
      </c>
      <c r="K155" s="47">
        <v>1</v>
      </c>
      <c r="L155" s="47" t="s">
        <v>180</v>
      </c>
      <c r="M155" s="80" t="s">
        <v>180</v>
      </c>
      <c r="N155" s="51">
        <v>92</v>
      </c>
      <c r="O155" s="76"/>
      <c r="P155" s="77">
        <f t="shared" si="4"/>
        <v>0</v>
      </c>
      <c r="Q155" s="78"/>
      <c r="R155" s="51">
        <f>+(C37*1)*G155</f>
        <v>22.8</v>
      </c>
    </row>
    <row r="156" spans="1:18">
      <c r="A156" s="154"/>
      <c r="B156" s="156"/>
      <c r="C156" s="171"/>
      <c r="D156" s="159"/>
      <c r="E156" s="156"/>
      <c r="F156" s="162"/>
      <c r="G156" s="83">
        <v>0.1</v>
      </c>
      <c r="H156" s="162"/>
      <c r="I156" s="147" t="s">
        <v>241</v>
      </c>
      <c r="J156" s="33" t="s">
        <v>156</v>
      </c>
      <c r="K156" s="47">
        <v>1</v>
      </c>
      <c r="L156" s="47" t="s">
        <v>180</v>
      </c>
      <c r="M156" s="80" t="s">
        <v>180</v>
      </c>
      <c r="N156" s="51">
        <v>92</v>
      </c>
      <c r="O156" s="76"/>
      <c r="P156" s="77">
        <f t="shared" si="4"/>
        <v>0</v>
      </c>
      <c r="Q156" s="78"/>
      <c r="R156" s="51">
        <f>+(C41*1)*G156</f>
        <v>23.3</v>
      </c>
    </row>
    <row r="157" spans="1:18">
      <c r="A157" s="154"/>
      <c r="B157" s="156"/>
      <c r="C157" s="171"/>
      <c r="D157" s="166"/>
      <c r="E157" s="151"/>
      <c r="F157" s="162"/>
      <c r="G157" s="83">
        <v>0.1</v>
      </c>
      <c r="H157" s="162"/>
      <c r="I157" s="148"/>
      <c r="J157" s="33" t="s">
        <v>142</v>
      </c>
      <c r="K157" s="47">
        <v>1</v>
      </c>
      <c r="L157" s="47" t="s">
        <v>180</v>
      </c>
      <c r="M157" s="80" t="s">
        <v>180</v>
      </c>
      <c r="N157" s="51">
        <v>872</v>
      </c>
      <c r="O157" s="76"/>
      <c r="P157" s="77">
        <f t="shared" si="4"/>
        <v>0</v>
      </c>
      <c r="Q157" s="78"/>
      <c r="R157" s="51">
        <f>+(C42*1)*G157</f>
        <v>217.60000000000002</v>
      </c>
    </row>
    <row r="158" spans="1:18" ht="14.25" customHeight="1">
      <c r="A158" s="154"/>
      <c r="B158" s="156"/>
      <c r="C158" s="171"/>
      <c r="D158" s="150" t="s">
        <v>265</v>
      </c>
      <c r="E158" s="150" t="s">
        <v>263</v>
      </c>
      <c r="F158" s="147" t="s">
        <v>264</v>
      </c>
      <c r="G158" s="83">
        <v>1</v>
      </c>
      <c r="H158" s="162" t="s">
        <v>179</v>
      </c>
      <c r="I158" s="147" t="s">
        <v>238</v>
      </c>
      <c r="J158" s="33" t="s">
        <v>156</v>
      </c>
      <c r="K158" s="47">
        <v>1</v>
      </c>
      <c r="L158" s="47" t="s">
        <v>180</v>
      </c>
      <c r="M158" s="80" t="s">
        <v>180</v>
      </c>
      <c r="N158" s="51">
        <v>576</v>
      </c>
      <c r="O158" s="76"/>
      <c r="P158" s="77">
        <f t="shared" si="4"/>
        <v>0</v>
      </c>
      <c r="Q158" s="78"/>
      <c r="R158" s="51">
        <f>+(C26*1)*G158</f>
        <v>144</v>
      </c>
    </row>
    <row r="159" spans="1:18">
      <c r="A159" s="154"/>
      <c r="B159" s="156"/>
      <c r="C159" s="171"/>
      <c r="D159" s="156"/>
      <c r="E159" s="156"/>
      <c r="F159" s="157"/>
      <c r="G159" s="83">
        <v>1</v>
      </c>
      <c r="H159" s="162"/>
      <c r="I159" s="148"/>
      <c r="J159" s="33" t="s">
        <v>142</v>
      </c>
      <c r="K159" s="47">
        <v>1</v>
      </c>
      <c r="L159" s="47" t="s">
        <v>180</v>
      </c>
      <c r="M159" s="80" t="s">
        <v>180</v>
      </c>
      <c r="N159" s="51">
        <v>20</v>
      </c>
      <c r="O159" s="76"/>
      <c r="P159" s="77">
        <f t="shared" si="4"/>
        <v>0</v>
      </c>
      <c r="Q159" s="78"/>
      <c r="R159" s="51">
        <f>+(C27*1)*G159</f>
        <v>5</v>
      </c>
    </row>
    <row r="160" spans="1:18">
      <c r="A160" s="154"/>
      <c r="B160" s="156"/>
      <c r="C160" s="171"/>
      <c r="D160" s="156"/>
      <c r="E160" s="156"/>
      <c r="F160" s="157"/>
      <c r="G160" s="83">
        <v>0.1</v>
      </c>
      <c r="H160" s="162"/>
      <c r="I160" s="147" t="s">
        <v>239</v>
      </c>
      <c r="J160" s="33" t="s">
        <v>156</v>
      </c>
      <c r="K160" s="47">
        <v>1</v>
      </c>
      <c r="L160" s="47" t="s">
        <v>180</v>
      </c>
      <c r="M160" s="80" t="s">
        <v>180</v>
      </c>
      <c r="N160" s="51">
        <v>88</v>
      </c>
      <c r="O160" s="76"/>
      <c r="P160" s="77">
        <f t="shared" si="4"/>
        <v>0</v>
      </c>
      <c r="Q160" s="78"/>
      <c r="R160" s="51">
        <f>+(C31*1)*G160</f>
        <v>22.1</v>
      </c>
    </row>
    <row r="161" spans="1:18">
      <c r="A161" s="154"/>
      <c r="B161" s="156"/>
      <c r="C161" s="171"/>
      <c r="D161" s="156"/>
      <c r="E161" s="156"/>
      <c r="F161" s="157"/>
      <c r="G161" s="83">
        <v>0.1</v>
      </c>
      <c r="H161" s="162"/>
      <c r="I161" s="148"/>
      <c r="J161" s="33" t="s">
        <v>142</v>
      </c>
      <c r="K161" s="47">
        <v>1</v>
      </c>
      <c r="L161" s="47" t="s">
        <v>180</v>
      </c>
      <c r="M161" s="80" t="s">
        <v>180</v>
      </c>
      <c r="N161" s="51">
        <v>12</v>
      </c>
      <c r="O161" s="76"/>
      <c r="P161" s="77">
        <f t="shared" si="4"/>
        <v>0</v>
      </c>
      <c r="Q161" s="78"/>
      <c r="R161" s="51">
        <f>+(C32*1)*G161</f>
        <v>2.9000000000000004</v>
      </c>
    </row>
    <row r="162" spans="1:18">
      <c r="A162" s="154"/>
      <c r="B162" s="156"/>
      <c r="C162" s="171"/>
      <c r="D162" s="156"/>
      <c r="E162" s="156"/>
      <c r="F162" s="157"/>
      <c r="G162" s="83">
        <v>0.1</v>
      </c>
      <c r="H162" s="162"/>
      <c r="I162" s="147" t="s">
        <v>240</v>
      </c>
      <c r="J162" s="33" t="s">
        <v>156</v>
      </c>
      <c r="K162" s="47">
        <v>1</v>
      </c>
      <c r="L162" s="47" t="s">
        <v>180</v>
      </c>
      <c r="M162" s="80" t="s">
        <v>180</v>
      </c>
      <c r="N162" s="51">
        <v>124</v>
      </c>
      <c r="O162" s="76"/>
      <c r="P162" s="77">
        <f t="shared" si="4"/>
        <v>0</v>
      </c>
      <c r="Q162" s="78"/>
      <c r="R162" s="51">
        <f>+(C36*1)*G162</f>
        <v>30.5</v>
      </c>
    </row>
    <row r="163" spans="1:18">
      <c r="A163" s="154"/>
      <c r="B163" s="156"/>
      <c r="C163" s="171"/>
      <c r="D163" s="156"/>
      <c r="E163" s="156"/>
      <c r="F163" s="157"/>
      <c r="G163" s="83">
        <v>0.1</v>
      </c>
      <c r="H163" s="162"/>
      <c r="I163" s="148"/>
      <c r="J163" s="33" t="s">
        <v>142</v>
      </c>
      <c r="K163" s="47">
        <v>1</v>
      </c>
      <c r="L163" s="47" t="s">
        <v>180</v>
      </c>
      <c r="M163" s="80" t="s">
        <v>180</v>
      </c>
      <c r="N163" s="51">
        <v>92</v>
      </c>
      <c r="O163" s="76"/>
      <c r="P163" s="77">
        <f t="shared" si="4"/>
        <v>0</v>
      </c>
      <c r="Q163" s="78"/>
      <c r="R163" s="51">
        <f>+(C37*1)*G163</f>
        <v>22.8</v>
      </c>
    </row>
    <row r="164" spans="1:18">
      <c r="A164" s="154"/>
      <c r="B164" s="156"/>
      <c r="C164" s="171"/>
      <c r="D164" s="156"/>
      <c r="E164" s="156"/>
      <c r="F164" s="157"/>
      <c r="G164" s="83">
        <v>0.1</v>
      </c>
      <c r="H164" s="162"/>
      <c r="I164" s="147" t="s">
        <v>241</v>
      </c>
      <c r="J164" s="33" t="s">
        <v>156</v>
      </c>
      <c r="K164" s="47">
        <v>1</v>
      </c>
      <c r="L164" s="47" t="s">
        <v>180</v>
      </c>
      <c r="M164" s="80" t="s">
        <v>180</v>
      </c>
      <c r="N164" s="51">
        <v>92</v>
      </c>
      <c r="O164" s="76"/>
      <c r="P164" s="77">
        <f t="shared" si="4"/>
        <v>0</v>
      </c>
      <c r="Q164" s="78"/>
      <c r="R164" s="51">
        <f>+(C41*1)*G164</f>
        <v>23.3</v>
      </c>
    </row>
    <row r="165" spans="1:18">
      <c r="A165" s="154"/>
      <c r="B165" s="156"/>
      <c r="C165" s="171"/>
      <c r="D165" s="151"/>
      <c r="E165" s="151"/>
      <c r="F165" s="148"/>
      <c r="G165" s="83">
        <v>0.1</v>
      </c>
      <c r="H165" s="162"/>
      <c r="I165" s="148"/>
      <c r="J165" s="33" t="s">
        <v>142</v>
      </c>
      <c r="K165" s="47">
        <v>1</v>
      </c>
      <c r="L165" s="47" t="s">
        <v>180</v>
      </c>
      <c r="M165" s="80" t="s">
        <v>180</v>
      </c>
      <c r="N165" s="51">
        <v>872</v>
      </c>
      <c r="O165" s="76"/>
      <c r="P165" s="77">
        <f t="shared" si="4"/>
        <v>0</v>
      </c>
      <c r="Q165" s="78"/>
      <c r="R165" s="51">
        <f>+(C42*1)*G165</f>
        <v>217.60000000000002</v>
      </c>
    </row>
    <row r="166" spans="1:18" ht="15" customHeight="1">
      <c r="A166" s="154"/>
      <c r="B166" s="156"/>
      <c r="C166" s="171"/>
      <c r="D166" s="150" t="s">
        <v>266</v>
      </c>
      <c r="E166" s="150" t="s">
        <v>263</v>
      </c>
      <c r="F166" s="147" t="s">
        <v>264</v>
      </c>
      <c r="G166" s="83">
        <v>1</v>
      </c>
      <c r="H166" s="162" t="s">
        <v>179</v>
      </c>
      <c r="I166" s="147" t="s">
        <v>238</v>
      </c>
      <c r="J166" s="33" t="s">
        <v>156</v>
      </c>
      <c r="K166" s="47">
        <v>1</v>
      </c>
      <c r="L166" s="47" t="s">
        <v>180</v>
      </c>
      <c r="M166" s="80" t="s">
        <v>180</v>
      </c>
      <c r="N166" s="51">
        <v>576</v>
      </c>
      <c r="O166" s="76"/>
      <c r="P166" s="77">
        <f t="shared" si="4"/>
        <v>0</v>
      </c>
      <c r="Q166" s="78"/>
      <c r="R166" s="51">
        <f>+(C26*1)*G166</f>
        <v>144</v>
      </c>
    </row>
    <row r="167" spans="1:18" ht="15" customHeight="1">
      <c r="A167" s="154"/>
      <c r="B167" s="156"/>
      <c r="C167" s="171"/>
      <c r="D167" s="156"/>
      <c r="E167" s="156"/>
      <c r="F167" s="157"/>
      <c r="G167" s="83">
        <v>1</v>
      </c>
      <c r="H167" s="162"/>
      <c r="I167" s="148"/>
      <c r="J167" s="33" t="s">
        <v>142</v>
      </c>
      <c r="K167" s="47">
        <v>1</v>
      </c>
      <c r="L167" s="47" t="s">
        <v>180</v>
      </c>
      <c r="M167" s="80" t="s">
        <v>180</v>
      </c>
      <c r="N167" s="51">
        <v>20</v>
      </c>
      <c r="O167" s="76"/>
      <c r="P167" s="77">
        <f t="shared" si="4"/>
        <v>0</v>
      </c>
      <c r="Q167" s="78"/>
      <c r="R167" s="51">
        <f>+(C27*1)*G167</f>
        <v>5</v>
      </c>
    </row>
    <row r="168" spans="1:18" ht="15" customHeight="1">
      <c r="A168" s="154"/>
      <c r="B168" s="156"/>
      <c r="C168" s="171"/>
      <c r="D168" s="156"/>
      <c r="E168" s="156"/>
      <c r="F168" s="157"/>
      <c r="G168" s="83">
        <v>0.1</v>
      </c>
      <c r="H168" s="162"/>
      <c r="I168" s="147" t="s">
        <v>239</v>
      </c>
      <c r="J168" s="33" t="s">
        <v>156</v>
      </c>
      <c r="K168" s="47">
        <v>1</v>
      </c>
      <c r="L168" s="47" t="s">
        <v>180</v>
      </c>
      <c r="M168" s="80" t="s">
        <v>180</v>
      </c>
      <c r="N168" s="51">
        <v>88</v>
      </c>
      <c r="O168" s="76"/>
      <c r="P168" s="77">
        <f t="shared" si="4"/>
        <v>0</v>
      </c>
      <c r="Q168" s="78"/>
      <c r="R168" s="51">
        <f>+(C31*1)*G168</f>
        <v>22.1</v>
      </c>
    </row>
    <row r="169" spans="1:18" ht="15" customHeight="1">
      <c r="A169" s="154"/>
      <c r="B169" s="156"/>
      <c r="C169" s="171"/>
      <c r="D169" s="156"/>
      <c r="E169" s="156"/>
      <c r="F169" s="157"/>
      <c r="G169" s="83">
        <v>0.1</v>
      </c>
      <c r="H169" s="162"/>
      <c r="I169" s="148"/>
      <c r="J169" s="33" t="s">
        <v>142</v>
      </c>
      <c r="K169" s="47">
        <v>1</v>
      </c>
      <c r="L169" s="47" t="s">
        <v>180</v>
      </c>
      <c r="M169" s="80" t="s">
        <v>180</v>
      </c>
      <c r="N169" s="51">
        <v>12</v>
      </c>
      <c r="O169" s="76"/>
      <c r="P169" s="77">
        <f t="shared" si="4"/>
        <v>0</v>
      </c>
      <c r="Q169" s="78"/>
      <c r="R169" s="51">
        <f>+(C32*1)*G169</f>
        <v>2.9000000000000004</v>
      </c>
    </row>
    <row r="170" spans="1:18" ht="15" customHeight="1">
      <c r="A170" s="154"/>
      <c r="B170" s="156"/>
      <c r="C170" s="171"/>
      <c r="D170" s="156"/>
      <c r="E170" s="156"/>
      <c r="F170" s="157"/>
      <c r="G170" s="83">
        <v>0.1</v>
      </c>
      <c r="H170" s="162"/>
      <c r="I170" s="147" t="s">
        <v>240</v>
      </c>
      <c r="J170" s="33" t="s">
        <v>156</v>
      </c>
      <c r="K170" s="47">
        <v>1</v>
      </c>
      <c r="L170" s="47" t="s">
        <v>180</v>
      </c>
      <c r="M170" s="80" t="s">
        <v>180</v>
      </c>
      <c r="N170" s="51">
        <v>124</v>
      </c>
      <c r="O170" s="76"/>
      <c r="P170" s="77">
        <f t="shared" si="4"/>
        <v>0</v>
      </c>
      <c r="Q170" s="78"/>
      <c r="R170" s="51">
        <f>+(C36*1)*G170</f>
        <v>30.5</v>
      </c>
    </row>
    <row r="171" spans="1:18" ht="15" customHeight="1">
      <c r="A171" s="154"/>
      <c r="B171" s="156"/>
      <c r="C171" s="171"/>
      <c r="D171" s="156"/>
      <c r="E171" s="156"/>
      <c r="F171" s="157"/>
      <c r="G171" s="83">
        <v>0.1</v>
      </c>
      <c r="H171" s="162"/>
      <c r="I171" s="148"/>
      <c r="J171" s="33" t="s">
        <v>142</v>
      </c>
      <c r="K171" s="47">
        <v>1</v>
      </c>
      <c r="L171" s="47" t="s">
        <v>180</v>
      </c>
      <c r="M171" s="80" t="s">
        <v>180</v>
      </c>
      <c r="N171" s="51">
        <v>92</v>
      </c>
      <c r="O171" s="76"/>
      <c r="P171" s="77">
        <f t="shared" si="4"/>
        <v>0</v>
      </c>
      <c r="Q171" s="78"/>
      <c r="R171" s="51">
        <f>+(C37*1)*G171</f>
        <v>22.8</v>
      </c>
    </row>
    <row r="172" spans="1:18" ht="15" customHeight="1">
      <c r="A172" s="154"/>
      <c r="B172" s="156"/>
      <c r="C172" s="171"/>
      <c r="D172" s="156"/>
      <c r="E172" s="156"/>
      <c r="F172" s="157"/>
      <c r="G172" s="83">
        <v>0.1</v>
      </c>
      <c r="H172" s="162"/>
      <c r="I172" s="147" t="s">
        <v>241</v>
      </c>
      <c r="J172" s="33" t="s">
        <v>156</v>
      </c>
      <c r="K172" s="47">
        <v>1</v>
      </c>
      <c r="L172" s="47" t="s">
        <v>180</v>
      </c>
      <c r="M172" s="80" t="s">
        <v>180</v>
      </c>
      <c r="N172" s="51">
        <v>92</v>
      </c>
      <c r="O172" s="76"/>
      <c r="P172" s="77">
        <f t="shared" si="4"/>
        <v>0</v>
      </c>
      <c r="Q172" s="78"/>
      <c r="R172" s="51">
        <f>+(C41*1)*G172</f>
        <v>23.3</v>
      </c>
    </row>
    <row r="173" spans="1:18" ht="22.5" customHeight="1">
      <c r="A173" s="155"/>
      <c r="B173" s="151"/>
      <c r="C173" s="172"/>
      <c r="D173" s="151"/>
      <c r="E173" s="151"/>
      <c r="F173" s="148"/>
      <c r="G173" s="83">
        <v>0.1</v>
      </c>
      <c r="H173" s="162"/>
      <c r="I173" s="148"/>
      <c r="J173" s="33" t="s">
        <v>142</v>
      </c>
      <c r="K173" s="47">
        <v>1</v>
      </c>
      <c r="L173" s="47" t="s">
        <v>180</v>
      </c>
      <c r="M173" s="80" t="s">
        <v>180</v>
      </c>
      <c r="N173" s="51">
        <v>872</v>
      </c>
      <c r="O173" s="76"/>
      <c r="P173" s="77">
        <f t="shared" si="4"/>
        <v>0</v>
      </c>
      <c r="Q173" s="78"/>
      <c r="R173" s="51">
        <f>+(C42*1)*G173</f>
        <v>217.60000000000002</v>
      </c>
    </row>
    <row r="174" spans="1:18" ht="69.75" customHeight="1">
      <c r="A174" s="153">
        <v>20</v>
      </c>
      <c r="B174" s="150" t="s">
        <v>267</v>
      </c>
      <c r="C174" s="170" t="s">
        <v>268</v>
      </c>
      <c r="D174" s="173" t="s">
        <v>269</v>
      </c>
      <c r="E174" s="170" t="s">
        <v>259</v>
      </c>
      <c r="F174" s="162" t="s">
        <v>206</v>
      </c>
      <c r="G174" s="83">
        <v>0.01</v>
      </c>
      <c r="H174" s="147" t="s">
        <v>179</v>
      </c>
      <c r="I174" s="47" t="s">
        <v>180</v>
      </c>
      <c r="J174" s="33" t="s">
        <v>156</v>
      </c>
      <c r="K174" s="47">
        <v>1</v>
      </c>
      <c r="L174" s="47" t="s">
        <v>180</v>
      </c>
      <c r="M174" s="80" t="s">
        <v>180</v>
      </c>
      <c r="N174" s="51">
        <v>4</v>
      </c>
      <c r="O174" s="76"/>
      <c r="P174" s="77">
        <f t="shared" si="4"/>
        <v>0</v>
      </c>
      <c r="Q174" s="78"/>
      <c r="R174" s="51">
        <f t="shared" ref="R174:R179" si="5">K174</f>
        <v>1</v>
      </c>
    </row>
    <row r="175" spans="1:18" ht="92.25" customHeight="1">
      <c r="A175" s="154"/>
      <c r="B175" s="156"/>
      <c r="C175" s="171"/>
      <c r="D175" s="174"/>
      <c r="E175" s="171"/>
      <c r="F175" s="162"/>
      <c r="G175" s="83">
        <v>0.01</v>
      </c>
      <c r="H175" s="148"/>
      <c r="I175" s="47" t="s">
        <v>180</v>
      </c>
      <c r="J175" s="33" t="s">
        <v>142</v>
      </c>
      <c r="K175" s="47">
        <v>1</v>
      </c>
      <c r="L175" s="47" t="s">
        <v>180</v>
      </c>
      <c r="M175" s="80" t="s">
        <v>180</v>
      </c>
      <c r="N175" s="51">
        <v>4</v>
      </c>
      <c r="O175" s="76"/>
      <c r="P175" s="77">
        <f t="shared" si="4"/>
        <v>0</v>
      </c>
      <c r="Q175" s="78"/>
      <c r="R175" s="51">
        <f t="shared" si="5"/>
        <v>1</v>
      </c>
    </row>
    <row r="176" spans="1:18" ht="69.75" customHeight="1">
      <c r="A176" s="154"/>
      <c r="B176" s="156"/>
      <c r="C176" s="170" t="s">
        <v>270</v>
      </c>
      <c r="D176" s="173" t="s">
        <v>271</v>
      </c>
      <c r="E176" s="170" t="s">
        <v>259</v>
      </c>
      <c r="F176" s="162" t="s">
        <v>206</v>
      </c>
      <c r="G176" s="83">
        <v>0.01</v>
      </c>
      <c r="H176" s="147" t="s">
        <v>179</v>
      </c>
      <c r="I176" s="47" t="s">
        <v>180</v>
      </c>
      <c r="J176" s="33" t="s">
        <v>156</v>
      </c>
      <c r="K176" s="47">
        <v>1</v>
      </c>
      <c r="L176" s="47" t="s">
        <v>180</v>
      </c>
      <c r="M176" s="80" t="s">
        <v>180</v>
      </c>
      <c r="N176" s="51">
        <v>4</v>
      </c>
      <c r="O176" s="76"/>
      <c r="P176" s="77">
        <f t="shared" ref="P176:P179" si="6">+O176*N176</f>
        <v>0</v>
      </c>
      <c r="Q176" s="78"/>
      <c r="R176" s="51">
        <f t="shared" si="5"/>
        <v>1</v>
      </c>
    </row>
    <row r="177" spans="1:18" ht="78" customHeight="1">
      <c r="A177" s="154"/>
      <c r="B177" s="156"/>
      <c r="C177" s="171"/>
      <c r="D177" s="174"/>
      <c r="E177" s="171"/>
      <c r="F177" s="162"/>
      <c r="G177" s="83">
        <v>0.01</v>
      </c>
      <c r="H177" s="148"/>
      <c r="I177" s="47" t="s">
        <v>180</v>
      </c>
      <c r="J177" s="33" t="s">
        <v>142</v>
      </c>
      <c r="K177" s="47">
        <v>1</v>
      </c>
      <c r="L177" s="47" t="s">
        <v>180</v>
      </c>
      <c r="M177" s="80" t="s">
        <v>180</v>
      </c>
      <c r="N177" s="51">
        <v>4</v>
      </c>
      <c r="O177" s="76"/>
      <c r="P177" s="77">
        <f t="shared" si="6"/>
        <v>0</v>
      </c>
      <c r="Q177" s="78"/>
      <c r="R177" s="51">
        <f t="shared" si="5"/>
        <v>1</v>
      </c>
    </row>
    <row r="178" spans="1:18" ht="69.75" customHeight="1">
      <c r="A178" s="154"/>
      <c r="B178" s="156"/>
      <c r="C178" s="170" t="s">
        <v>272</v>
      </c>
      <c r="D178" s="173" t="s">
        <v>273</v>
      </c>
      <c r="E178" s="170" t="s">
        <v>259</v>
      </c>
      <c r="F178" s="162" t="s">
        <v>206</v>
      </c>
      <c r="G178" s="83">
        <v>0.01</v>
      </c>
      <c r="H178" s="147" t="s">
        <v>179</v>
      </c>
      <c r="I178" s="47" t="s">
        <v>180</v>
      </c>
      <c r="J178" s="33" t="s">
        <v>156</v>
      </c>
      <c r="K178" s="47">
        <v>1</v>
      </c>
      <c r="L178" s="47" t="s">
        <v>180</v>
      </c>
      <c r="M178" s="80" t="s">
        <v>180</v>
      </c>
      <c r="N178" s="51">
        <v>4</v>
      </c>
      <c r="O178" s="76"/>
      <c r="P178" s="77">
        <f t="shared" si="6"/>
        <v>0</v>
      </c>
      <c r="Q178" s="78"/>
      <c r="R178" s="51">
        <f t="shared" si="5"/>
        <v>1</v>
      </c>
    </row>
    <row r="179" spans="1:18" ht="87.75" customHeight="1">
      <c r="A179" s="155"/>
      <c r="B179" s="156"/>
      <c r="C179" s="171"/>
      <c r="D179" s="174"/>
      <c r="E179" s="171"/>
      <c r="F179" s="162"/>
      <c r="G179" s="83">
        <v>0.01</v>
      </c>
      <c r="H179" s="148"/>
      <c r="I179" s="47" t="s">
        <v>180</v>
      </c>
      <c r="J179" s="33" t="s">
        <v>142</v>
      </c>
      <c r="K179" s="47">
        <v>1</v>
      </c>
      <c r="L179" s="47" t="s">
        <v>180</v>
      </c>
      <c r="M179" s="80" t="s">
        <v>180</v>
      </c>
      <c r="N179" s="51">
        <v>4</v>
      </c>
      <c r="O179" s="76"/>
      <c r="P179" s="77">
        <f t="shared" si="6"/>
        <v>0</v>
      </c>
      <c r="Q179" s="78"/>
      <c r="R179" s="51">
        <f t="shared" si="5"/>
        <v>1</v>
      </c>
    </row>
    <row r="180" spans="1:18" ht="14.25" customHeight="1">
      <c r="A180" s="153">
        <v>21</v>
      </c>
      <c r="B180" s="161" t="s">
        <v>274</v>
      </c>
      <c r="C180" s="150" t="s">
        <v>275</v>
      </c>
      <c r="D180" s="158" t="s">
        <v>276</v>
      </c>
      <c r="E180" s="150" t="s">
        <v>277</v>
      </c>
      <c r="F180" s="147" t="s">
        <v>206</v>
      </c>
      <c r="G180" s="83">
        <v>1</v>
      </c>
      <c r="H180" s="162" t="s">
        <v>181</v>
      </c>
      <c r="I180" s="73" t="s">
        <v>238</v>
      </c>
      <c r="J180" s="33" t="s">
        <v>182</v>
      </c>
      <c r="K180" s="98">
        <v>1</v>
      </c>
      <c r="L180" s="98">
        <v>2</v>
      </c>
      <c r="M180" s="176">
        <v>500</v>
      </c>
      <c r="N180" s="97">
        <v>680</v>
      </c>
      <c r="O180" s="179"/>
      <c r="P180" s="179"/>
      <c r="Q180" s="182"/>
      <c r="R180" s="85">
        <f>+(C20*G180)</f>
        <v>170</v>
      </c>
    </row>
    <row r="181" spans="1:18">
      <c r="A181" s="154"/>
      <c r="B181" s="161"/>
      <c r="C181" s="156"/>
      <c r="D181" s="159"/>
      <c r="E181" s="156"/>
      <c r="F181" s="157"/>
      <c r="G181" s="83">
        <v>1</v>
      </c>
      <c r="H181" s="162"/>
      <c r="I181" s="73" t="s">
        <v>239</v>
      </c>
      <c r="J181" s="33" t="s">
        <v>182</v>
      </c>
      <c r="K181" s="98">
        <v>1</v>
      </c>
      <c r="L181" s="98">
        <v>2</v>
      </c>
      <c r="M181" s="177"/>
      <c r="N181" s="97">
        <v>1212</v>
      </c>
      <c r="O181" s="180"/>
      <c r="P181" s="180"/>
      <c r="Q181" s="183"/>
      <c r="R181" s="85">
        <f>+(C21*G181)</f>
        <v>303</v>
      </c>
    </row>
    <row r="182" spans="1:18">
      <c r="A182" s="154"/>
      <c r="B182" s="161"/>
      <c r="C182" s="156"/>
      <c r="D182" s="159"/>
      <c r="E182" s="156"/>
      <c r="F182" s="157"/>
      <c r="G182" s="83">
        <v>1</v>
      </c>
      <c r="H182" s="162"/>
      <c r="I182" s="73" t="s">
        <v>240</v>
      </c>
      <c r="J182" s="33" t="s">
        <v>182</v>
      </c>
      <c r="K182" s="98">
        <v>1</v>
      </c>
      <c r="L182" s="98">
        <v>2</v>
      </c>
      <c r="M182" s="177"/>
      <c r="N182" s="97">
        <v>1264</v>
      </c>
      <c r="O182" s="180"/>
      <c r="P182" s="180"/>
      <c r="Q182" s="183"/>
      <c r="R182" s="85">
        <f>+(C22*G182)</f>
        <v>316</v>
      </c>
    </row>
    <row r="183" spans="1:18">
      <c r="A183" s="154"/>
      <c r="B183" s="161"/>
      <c r="C183" s="156"/>
      <c r="D183" s="159"/>
      <c r="E183" s="156"/>
      <c r="F183" s="157"/>
      <c r="G183" s="83">
        <v>1</v>
      </c>
      <c r="H183" s="162"/>
      <c r="I183" s="73" t="s">
        <v>241</v>
      </c>
      <c r="J183" s="33" t="s">
        <v>182</v>
      </c>
      <c r="K183" s="98">
        <v>1</v>
      </c>
      <c r="L183" s="98">
        <v>2</v>
      </c>
      <c r="M183" s="177"/>
      <c r="N183" s="97">
        <v>388</v>
      </c>
      <c r="O183" s="181"/>
      <c r="P183" s="181"/>
      <c r="Q183" s="184"/>
      <c r="R183" s="85">
        <f>+(C23*G183)</f>
        <v>97</v>
      </c>
    </row>
    <row r="184" spans="1:18" ht="15">
      <c r="A184" s="155"/>
      <c r="B184" s="161"/>
      <c r="C184" s="151"/>
      <c r="D184" s="166"/>
      <c r="E184" s="151"/>
      <c r="F184" s="148"/>
      <c r="G184" s="83">
        <v>1</v>
      </c>
      <c r="H184" s="162"/>
      <c r="I184" s="86" t="s">
        <v>278</v>
      </c>
      <c r="J184" s="33" t="s">
        <v>182</v>
      </c>
      <c r="K184" s="87">
        <v>1</v>
      </c>
      <c r="L184" s="87">
        <v>2</v>
      </c>
      <c r="M184" s="178"/>
      <c r="N184" s="88">
        <v>8</v>
      </c>
      <c r="O184" s="90"/>
      <c r="P184" s="90">
        <f t="shared" ref="P184:P189" si="7">+O184*R184</f>
        <v>0</v>
      </c>
      <c r="Q184" s="91"/>
      <c r="R184" s="88">
        <f>(R180+R181+R182+R183)/M180</f>
        <v>1.772</v>
      </c>
    </row>
    <row r="185" spans="1:18" ht="14.25" customHeight="1">
      <c r="A185" s="153">
        <v>22</v>
      </c>
      <c r="B185" s="161"/>
      <c r="C185" s="150" t="s">
        <v>279</v>
      </c>
      <c r="D185" s="173" t="s">
        <v>280</v>
      </c>
      <c r="E185" s="150" t="s">
        <v>250</v>
      </c>
      <c r="F185" s="147" t="s">
        <v>206</v>
      </c>
      <c r="G185" s="83">
        <v>1</v>
      </c>
      <c r="H185" s="147" t="s">
        <v>179</v>
      </c>
      <c r="I185" s="73" t="s">
        <v>238</v>
      </c>
      <c r="J185" s="33" t="s">
        <v>182</v>
      </c>
      <c r="K185" s="47">
        <v>2</v>
      </c>
      <c r="L185" s="47">
        <v>1</v>
      </c>
      <c r="M185" s="80">
        <v>50</v>
      </c>
      <c r="N185" s="51">
        <v>28</v>
      </c>
      <c r="O185" s="76"/>
      <c r="P185" s="77">
        <f t="shared" si="7"/>
        <v>0</v>
      </c>
      <c r="Q185" s="78"/>
      <c r="R185" s="79">
        <f>+ROUND(((C20*G185)/M185)*K185,0)</f>
        <v>7</v>
      </c>
    </row>
    <row r="186" spans="1:18">
      <c r="A186" s="154"/>
      <c r="B186" s="161"/>
      <c r="C186" s="156"/>
      <c r="D186" s="174"/>
      <c r="E186" s="156"/>
      <c r="F186" s="157"/>
      <c r="G186" s="83">
        <v>1</v>
      </c>
      <c r="H186" s="157"/>
      <c r="I186" s="73" t="s">
        <v>239</v>
      </c>
      <c r="J186" s="33" t="s">
        <v>182</v>
      </c>
      <c r="K186" s="47">
        <v>2</v>
      </c>
      <c r="L186" s="47">
        <v>1</v>
      </c>
      <c r="M186" s="80">
        <v>50</v>
      </c>
      <c r="N186" s="51">
        <v>48</v>
      </c>
      <c r="O186" s="76"/>
      <c r="P186" s="77">
        <f t="shared" si="7"/>
        <v>0</v>
      </c>
      <c r="Q186" s="78"/>
      <c r="R186" s="79">
        <f>+ROUND(((C21*G186)/M186)*K186,0)</f>
        <v>12</v>
      </c>
    </row>
    <row r="187" spans="1:18" ht="46.5" customHeight="1">
      <c r="A187" s="154"/>
      <c r="B187" s="161"/>
      <c r="C187" s="156"/>
      <c r="D187" s="174"/>
      <c r="E187" s="156"/>
      <c r="F187" s="157"/>
      <c r="G187" s="83">
        <v>1</v>
      </c>
      <c r="H187" s="157"/>
      <c r="I187" s="73" t="s">
        <v>240</v>
      </c>
      <c r="J187" s="33" t="s">
        <v>182</v>
      </c>
      <c r="K187" s="47">
        <v>2</v>
      </c>
      <c r="L187" s="47">
        <v>1</v>
      </c>
      <c r="M187" s="80">
        <v>50</v>
      </c>
      <c r="N187" s="51">
        <v>52</v>
      </c>
      <c r="O187" s="76"/>
      <c r="P187" s="77">
        <f t="shared" si="7"/>
        <v>0</v>
      </c>
      <c r="Q187" s="78"/>
      <c r="R187" s="79">
        <f>+ROUND(((C22*G187)/M187)*K187,0)</f>
        <v>13</v>
      </c>
    </row>
    <row r="188" spans="1:18" ht="74.25" customHeight="1">
      <c r="A188" s="154"/>
      <c r="B188" s="161"/>
      <c r="C188" s="156"/>
      <c r="D188" s="174"/>
      <c r="E188" s="156"/>
      <c r="F188" s="157"/>
      <c r="G188" s="83">
        <v>1</v>
      </c>
      <c r="H188" s="157"/>
      <c r="I188" s="73" t="s">
        <v>241</v>
      </c>
      <c r="J188" s="33" t="s">
        <v>182</v>
      </c>
      <c r="K188" s="47">
        <v>2</v>
      </c>
      <c r="L188" s="47">
        <v>1</v>
      </c>
      <c r="M188" s="80">
        <v>25</v>
      </c>
      <c r="N188" s="51">
        <v>32</v>
      </c>
      <c r="O188" s="76"/>
      <c r="P188" s="77">
        <f t="shared" si="7"/>
        <v>0</v>
      </c>
      <c r="Q188" s="78"/>
      <c r="R188" s="79">
        <f>+ROUND(((C23*G188)/M188)*K188,0)</f>
        <v>8</v>
      </c>
    </row>
    <row r="189" spans="1:18" ht="95.25" customHeight="1">
      <c r="A189" s="107">
        <v>23</v>
      </c>
      <c r="B189" s="161"/>
      <c r="C189" s="12" t="s">
        <v>281</v>
      </c>
      <c r="D189" s="17" t="s">
        <v>282</v>
      </c>
      <c r="E189" s="12" t="s">
        <v>191</v>
      </c>
      <c r="F189" s="73" t="s">
        <v>147</v>
      </c>
      <c r="G189" s="81">
        <v>1</v>
      </c>
      <c r="H189" s="47" t="s">
        <v>181</v>
      </c>
      <c r="I189" s="47" t="s">
        <v>180</v>
      </c>
      <c r="J189" s="33" t="s">
        <v>182</v>
      </c>
      <c r="K189" s="47">
        <v>1</v>
      </c>
      <c r="L189" s="47">
        <v>2</v>
      </c>
      <c r="M189" s="80" t="s">
        <v>180</v>
      </c>
      <c r="N189" s="51">
        <v>60</v>
      </c>
      <c r="O189" s="76"/>
      <c r="P189" s="77">
        <f t="shared" si="7"/>
        <v>0</v>
      </c>
      <c r="Q189" s="78"/>
      <c r="R189" s="51">
        <f>+C18</f>
        <v>15</v>
      </c>
    </row>
    <row r="190" spans="1:18" ht="28.5" customHeight="1">
      <c r="A190" s="153">
        <v>24</v>
      </c>
      <c r="B190" s="161"/>
      <c r="C190" s="150" t="s">
        <v>283</v>
      </c>
      <c r="D190" s="158" t="s">
        <v>284</v>
      </c>
      <c r="E190" s="150" t="s">
        <v>250</v>
      </c>
      <c r="F190" s="147" t="s">
        <v>206</v>
      </c>
      <c r="G190" s="81">
        <v>1</v>
      </c>
      <c r="H190" s="147" t="s">
        <v>181</v>
      </c>
      <c r="I190" s="99" t="s">
        <v>238</v>
      </c>
      <c r="J190" s="100" t="s">
        <v>182</v>
      </c>
      <c r="K190" s="98">
        <v>2</v>
      </c>
      <c r="L190" s="98">
        <v>1</v>
      </c>
      <c r="M190" s="176">
        <v>500</v>
      </c>
      <c r="N190" s="97">
        <v>1360</v>
      </c>
      <c r="O190" s="182"/>
      <c r="P190" s="182"/>
      <c r="Q190" s="182"/>
      <c r="R190" s="89">
        <f>+ROUND(((C20*G190))*K190,0)</f>
        <v>340</v>
      </c>
    </row>
    <row r="191" spans="1:18" ht="28.5" customHeight="1">
      <c r="A191" s="154"/>
      <c r="B191" s="161"/>
      <c r="C191" s="156"/>
      <c r="D191" s="159"/>
      <c r="E191" s="156"/>
      <c r="F191" s="157"/>
      <c r="G191" s="81">
        <v>1</v>
      </c>
      <c r="H191" s="157"/>
      <c r="I191" s="99" t="s">
        <v>239</v>
      </c>
      <c r="J191" s="100" t="s">
        <v>182</v>
      </c>
      <c r="K191" s="98">
        <v>2</v>
      </c>
      <c r="L191" s="98">
        <v>1</v>
      </c>
      <c r="M191" s="177"/>
      <c r="N191" s="97">
        <v>2424</v>
      </c>
      <c r="O191" s="183"/>
      <c r="P191" s="183"/>
      <c r="Q191" s="183"/>
      <c r="R191" s="89">
        <f>+ROUND(((C21*G191))*K191,0)</f>
        <v>606</v>
      </c>
    </row>
    <row r="192" spans="1:18" ht="28.5" customHeight="1">
      <c r="A192" s="154"/>
      <c r="B192" s="161"/>
      <c r="C192" s="156"/>
      <c r="D192" s="159"/>
      <c r="E192" s="156"/>
      <c r="F192" s="157"/>
      <c r="G192" s="81">
        <v>1</v>
      </c>
      <c r="H192" s="157"/>
      <c r="I192" s="99" t="s">
        <v>240</v>
      </c>
      <c r="J192" s="100" t="s">
        <v>182</v>
      </c>
      <c r="K192" s="98">
        <v>2</v>
      </c>
      <c r="L192" s="98">
        <v>1</v>
      </c>
      <c r="M192" s="177"/>
      <c r="N192" s="97">
        <v>2528</v>
      </c>
      <c r="O192" s="183"/>
      <c r="P192" s="183"/>
      <c r="Q192" s="183"/>
      <c r="R192" s="89">
        <f>+ROUND(((C22*G192))*K192,0)</f>
        <v>632</v>
      </c>
    </row>
    <row r="193" spans="1:18" ht="28.5" customHeight="1">
      <c r="A193" s="154"/>
      <c r="B193" s="161"/>
      <c r="C193" s="156"/>
      <c r="D193" s="159"/>
      <c r="E193" s="156"/>
      <c r="F193" s="157"/>
      <c r="G193" s="81">
        <v>1</v>
      </c>
      <c r="H193" s="157"/>
      <c r="I193" s="99" t="s">
        <v>241</v>
      </c>
      <c r="J193" s="100" t="s">
        <v>182</v>
      </c>
      <c r="K193" s="98">
        <v>2</v>
      </c>
      <c r="L193" s="98">
        <v>1</v>
      </c>
      <c r="M193" s="177"/>
      <c r="N193" s="97">
        <v>776</v>
      </c>
      <c r="O193" s="184"/>
      <c r="P193" s="184"/>
      <c r="Q193" s="184"/>
      <c r="R193" s="89">
        <f>+ROUND(((C23*G193))*K193,0)</f>
        <v>194</v>
      </c>
    </row>
    <row r="194" spans="1:18" ht="25.5" customHeight="1">
      <c r="A194" s="155"/>
      <c r="B194" s="161"/>
      <c r="C194" s="151"/>
      <c r="D194" s="166"/>
      <c r="E194" s="151"/>
      <c r="F194" s="157"/>
      <c r="G194" s="81">
        <v>1</v>
      </c>
      <c r="H194" s="148"/>
      <c r="I194" s="92" t="s">
        <v>278</v>
      </c>
      <c r="J194" s="93" t="s">
        <v>182</v>
      </c>
      <c r="K194" s="87">
        <v>2</v>
      </c>
      <c r="L194" s="87">
        <v>1</v>
      </c>
      <c r="M194" s="178"/>
      <c r="N194" s="88">
        <v>16</v>
      </c>
      <c r="O194" s="90"/>
      <c r="P194" s="90">
        <f>+O194*R194</f>
        <v>0</v>
      </c>
      <c r="Q194" s="91"/>
      <c r="R194" s="88">
        <f>(R190+R191+R192+R193)/M190</f>
        <v>3.544</v>
      </c>
    </row>
    <row r="195" spans="1:18" ht="95.25" customHeight="1">
      <c r="A195" s="107">
        <v>25</v>
      </c>
      <c r="B195" s="161"/>
      <c r="C195" s="12" t="s">
        <v>285</v>
      </c>
      <c r="D195" s="17" t="s">
        <v>286</v>
      </c>
      <c r="E195" s="12" t="s">
        <v>277</v>
      </c>
      <c r="F195" s="73" t="s">
        <v>147</v>
      </c>
      <c r="G195" s="81">
        <v>1</v>
      </c>
      <c r="H195" s="47" t="s">
        <v>181</v>
      </c>
      <c r="I195" s="47" t="s">
        <v>180</v>
      </c>
      <c r="J195" s="33" t="s">
        <v>182</v>
      </c>
      <c r="K195" s="47">
        <v>4</v>
      </c>
      <c r="L195" s="47">
        <v>1</v>
      </c>
      <c r="M195" s="80" t="s">
        <v>287</v>
      </c>
      <c r="N195" s="51">
        <v>240</v>
      </c>
      <c r="O195" s="76"/>
      <c r="P195" s="77">
        <f>+O195*R195</f>
        <v>0</v>
      </c>
      <c r="Q195" s="78"/>
      <c r="R195" s="51">
        <f>C18*K195</f>
        <v>60</v>
      </c>
    </row>
    <row r="196" spans="1:18" ht="199.5" customHeight="1">
      <c r="A196" s="2">
        <v>27</v>
      </c>
      <c r="B196" s="5"/>
      <c r="C196" s="5"/>
      <c r="D196" s="56" t="s">
        <v>288</v>
      </c>
      <c r="E196" s="5" t="s">
        <v>289</v>
      </c>
      <c r="F196" s="47" t="s">
        <v>178</v>
      </c>
      <c r="G196" s="83">
        <v>1</v>
      </c>
      <c r="H196" s="47" t="s">
        <v>181</v>
      </c>
      <c r="I196" s="47" t="s">
        <v>180</v>
      </c>
      <c r="J196" s="33" t="s">
        <v>182</v>
      </c>
      <c r="K196" s="47">
        <v>1</v>
      </c>
      <c r="L196" s="47" t="s">
        <v>290</v>
      </c>
      <c r="M196" s="80" t="s">
        <v>180</v>
      </c>
      <c r="N196" s="51">
        <v>4</v>
      </c>
      <c r="O196" s="76"/>
      <c r="P196" s="77">
        <f>+O196*R196</f>
        <v>0</v>
      </c>
      <c r="Q196" s="78"/>
      <c r="R196" s="51">
        <v>1</v>
      </c>
    </row>
    <row r="197" spans="1:18" ht="37.5" customHeight="1">
      <c r="A197" s="185" t="s">
        <v>291</v>
      </c>
      <c r="B197" s="186"/>
      <c r="C197" s="186"/>
      <c r="D197" s="186"/>
      <c r="E197" s="186"/>
      <c r="F197" s="186"/>
      <c r="G197" s="186"/>
      <c r="H197" s="186"/>
      <c r="I197" s="186"/>
      <c r="J197" s="186"/>
      <c r="K197" s="186"/>
      <c r="L197" s="186"/>
      <c r="M197" s="186"/>
      <c r="N197" s="186"/>
      <c r="P197" s="31">
        <f>+SUM(P47:P196)</f>
        <v>0</v>
      </c>
    </row>
    <row r="198" spans="1:18" ht="57" customHeight="1">
      <c r="B198" s="10"/>
    </row>
    <row r="199" spans="1:18" ht="49.5" customHeight="1">
      <c r="B199" s="45"/>
    </row>
  </sheetData>
  <mergeCells count="279">
    <mergeCell ref="P190:P193"/>
    <mergeCell ref="Q190:Q193"/>
    <mergeCell ref="A197:N197"/>
    <mergeCell ref="D190:D194"/>
    <mergeCell ref="E190:E194"/>
    <mergeCell ref="F190:F194"/>
    <mergeCell ref="H190:H194"/>
    <mergeCell ref="M190:M194"/>
    <mergeCell ref="O190:O193"/>
    <mergeCell ref="M180:M184"/>
    <mergeCell ref="O180:O183"/>
    <mergeCell ref="P180:P183"/>
    <mergeCell ref="Q180:Q183"/>
    <mergeCell ref="A185:A188"/>
    <mergeCell ref="C185:C188"/>
    <mergeCell ref="D185:D188"/>
    <mergeCell ref="E185:E188"/>
    <mergeCell ref="F185:F188"/>
    <mergeCell ref="H185:H188"/>
    <mergeCell ref="H178:H179"/>
    <mergeCell ref="A180:A184"/>
    <mergeCell ref="B180:B195"/>
    <mergeCell ref="C180:C184"/>
    <mergeCell ref="D180:D184"/>
    <mergeCell ref="E180:E184"/>
    <mergeCell ref="F180:F184"/>
    <mergeCell ref="H180:H184"/>
    <mergeCell ref="A190:A194"/>
    <mergeCell ref="C190:C194"/>
    <mergeCell ref="A174:A179"/>
    <mergeCell ref="B174:B179"/>
    <mergeCell ref="C174:C175"/>
    <mergeCell ref="D174:D175"/>
    <mergeCell ref="E174:E175"/>
    <mergeCell ref="F174:F175"/>
    <mergeCell ref="C178:C179"/>
    <mergeCell ref="D178:D179"/>
    <mergeCell ref="E178:E179"/>
    <mergeCell ref="F178:F179"/>
    <mergeCell ref="I168:I169"/>
    <mergeCell ref="I170:I171"/>
    <mergeCell ref="I172:I173"/>
    <mergeCell ref="H174:H175"/>
    <mergeCell ref="C176:C177"/>
    <mergeCell ref="D176:D177"/>
    <mergeCell ref="E176:E177"/>
    <mergeCell ref="F176:F177"/>
    <mergeCell ref="H176:H177"/>
    <mergeCell ref="A150:A173"/>
    <mergeCell ref="B150:B173"/>
    <mergeCell ref="C150:C173"/>
    <mergeCell ref="D150:D157"/>
    <mergeCell ref="E150:E157"/>
    <mergeCell ref="F150:F157"/>
    <mergeCell ref="H150:H157"/>
    <mergeCell ref="I150:I151"/>
    <mergeCell ref="I152:I153"/>
    <mergeCell ref="I154:I155"/>
    <mergeCell ref="I156:I157"/>
    <mergeCell ref="D158:D165"/>
    <mergeCell ref="E158:E165"/>
    <mergeCell ref="F158:F165"/>
    <mergeCell ref="H158:H165"/>
    <mergeCell ref="I158:I159"/>
    <mergeCell ref="I160:I161"/>
    <mergeCell ref="I162:I163"/>
    <mergeCell ref="I164:I165"/>
    <mergeCell ref="D166:D173"/>
    <mergeCell ref="E166:E173"/>
    <mergeCell ref="F166:F173"/>
    <mergeCell ref="H166:H173"/>
    <mergeCell ref="I166:I167"/>
    <mergeCell ref="A142:A149"/>
    <mergeCell ref="B142:B149"/>
    <mergeCell ref="C142:C149"/>
    <mergeCell ref="D142:D149"/>
    <mergeCell ref="E142:E149"/>
    <mergeCell ref="F142:F149"/>
    <mergeCell ref="H142:H149"/>
    <mergeCell ref="I142:I143"/>
    <mergeCell ref="I144:I145"/>
    <mergeCell ref="I146:I147"/>
    <mergeCell ref="I148:I149"/>
    <mergeCell ref="I118:I119"/>
    <mergeCell ref="I120:I121"/>
    <mergeCell ref="I122:I123"/>
    <mergeCell ref="I124:I125"/>
    <mergeCell ref="A126:A141"/>
    <mergeCell ref="B126:B141"/>
    <mergeCell ref="C126:C141"/>
    <mergeCell ref="D126:D141"/>
    <mergeCell ref="E126:E133"/>
    <mergeCell ref="F126:F133"/>
    <mergeCell ref="H126:H133"/>
    <mergeCell ref="I126:I127"/>
    <mergeCell ref="I128:I129"/>
    <mergeCell ref="I130:I131"/>
    <mergeCell ref="I132:I133"/>
    <mergeCell ref="E134:E141"/>
    <mergeCell ref="F134:F141"/>
    <mergeCell ref="H134:H141"/>
    <mergeCell ref="I134:I135"/>
    <mergeCell ref="I136:I137"/>
    <mergeCell ref="I138:I139"/>
    <mergeCell ref="I140:I141"/>
    <mergeCell ref="A118:A125"/>
    <mergeCell ref="B118:B125"/>
    <mergeCell ref="C118:C125"/>
    <mergeCell ref="D118:D125"/>
    <mergeCell ref="E118:E125"/>
    <mergeCell ref="F118:F125"/>
    <mergeCell ref="H118:H125"/>
    <mergeCell ref="A102:A117"/>
    <mergeCell ref="B102:B117"/>
    <mergeCell ref="C102:C117"/>
    <mergeCell ref="H102:H109"/>
    <mergeCell ref="I102:I103"/>
    <mergeCell ref="I104:I105"/>
    <mergeCell ref="I106:I107"/>
    <mergeCell ref="I108:I109"/>
    <mergeCell ref="D110:D117"/>
    <mergeCell ref="E110:E117"/>
    <mergeCell ref="F110:F117"/>
    <mergeCell ref="H110:H117"/>
    <mergeCell ref="I110:I111"/>
    <mergeCell ref="D102:D109"/>
    <mergeCell ref="E102:E109"/>
    <mergeCell ref="F102:F109"/>
    <mergeCell ref="I112:I113"/>
    <mergeCell ref="I114:I115"/>
    <mergeCell ref="I116:I117"/>
    <mergeCell ref="I94:I95"/>
    <mergeCell ref="I96:I97"/>
    <mergeCell ref="I98:I99"/>
    <mergeCell ref="I100:I101"/>
    <mergeCell ref="D91:D92"/>
    <mergeCell ref="E91:E92"/>
    <mergeCell ref="F91:F92"/>
    <mergeCell ref="G91:G92"/>
    <mergeCell ref="H91:H92"/>
    <mergeCell ref="A94:A101"/>
    <mergeCell ref="B94:B101"/>
    <mergeCell ref="C94:C101"/>
    <mergeCell ref="D94:D101"/>
    <mergeCell ref="E94:E101"/>
    <mergeCell ref="E87:E88"/>
    <mergeCell ref="F87:F88"/>
    <mergeCell ref="G87:G88"/>
    <mergeCell ref="H87:H88"/>
    <mergeCell ref="D89:D90"/>
    <mergeCell ref="E89:E90"/>
    <mergeCell ref="F89:F90"/>
    <mergeCell ref="G89:G90"/>
    <mergeCell ref="H89:H90"/>
    <mergeCell ref="A77:A92"/>
    <mergeCell ref="B77:B92"/>
    <mergeCell ref="C77:C92"/>
    <mergeCell ref="D87:D88"/>
    <mergeCell ref="F94:F101"/>
    <mergeCell ref="H94:H101"/>
    <mergeCell ref="G83:G84"/>
    <mergeCell ref="H83:H84"/>
    <mergeCell ref="D85:D86"/>
    <mergeCell ref="E85:E86"/>
    <mergeCell ref="F85:F86"/>
    <mergeCell ref="G85:G86"/>
    <mergeCell ref="H85:H86"/>
    <mergeCell ref="G77:G78"/>
    <mergeCell ref="H77:H78"/>
    <mergeCell ref="D80:D81"/>
    <mergeCell ref="E80:E81"/>
    <mergeCell ref="F80:F81"/>
    <mergeCell ref="G80:G81"/>
    <mergeCell ref="H80:H81"/>
    <mergeCell ref="D77:D78"/>
    <mergeCell ref="E77:E78"/>
    <mergeCell ref="F77:F78"/>
    <mergeCell ref="D83:D84"/>
    <mergeCell ref="E83:E84"/>
    <mergeCell ref="F83:F84"/>
    <mergeCell ref="G73:G74"/>
    <mergeCell ref="H73:H74"/>
    <mergeCell ref="A75:A76"/>
    <mergeCell ref="B75:B76"/>
    <mergeCell ref="C75:C76"/>
    <mergeCell ref="D75:D76"/>
    <mergeCell ref="E75:E76"/>
    <mergeCell ref="F75:F76"/>
    <mergeCell ref="G75:G76"/>
    <mergeCell ref="H75:H76"/>
    <mergeCell ref="A73:A74"/>
    <mergeCell ref="B73:B74"/>
    <mergeCell ref="C73:C74"/>
    <mergeCell ref="D73:D74"/>
    <mergeCell ref="E73:E74"/>
    <mergeCell ref="F73:F74"/>
    <mergeCell ref="G69:G70"/>
    <mergeCell ref="H69:H70"/>
    <mergeCell ref="A71:A72"/>
    <mergeCell ref="B71:B72"/>
    <mergeCell ref="C71:C72"/>
    <mergeCell ref="D71:D72"/>
    <mergeCell ref="E71:E72"/>
    <mergeCell ref="F71:F72"/>
    <mergeCell ref="G71:G72"/>
    <mergeCell ref="H71:H72"/>
    <mergeCell ref="A69:A70"/>
    <mergeCell ref="B69:B70"/>
    <mergeCell ref="C69:C70"/>
    <mergeCell ref="D69:D70"/>
    <mergeCell ref="E69:E70"/>
    <mergeCell ref="F69:F70"/>
    <mergeCell ref="G63:G65"/>
    <mergeCell ref="H63:H64"/>
    <mergeCell ref="A66:A68"/>
    <mergeCell ref="B66:B68"/>
    <mergeCell ref="C66:C68"/>
    <mergeCell ref="D66:D68"/>
    <mergeCell ref="E66:E68"/>
    <mergeCell ref="F66:F68"/>
    <mergeCell ref="G66:G68"/>
    <mergeCell ref="H66:H67"/>
    <mergeCell ref="A63:A65"/>
    <mergeCell ref="B63:B65"/>
    <mergeCell ref="C63:C65"/>
    <mergeCell ref="D63:D65"/>
    <mergeCell ref="E63:E65"/>
    <mergeCell ref="F63:F65"/>
    <mergeCell ref="G58:G60"/>
    <mergeCell ref="H58:H59"/>
    <mergeCell ref="D61:D62"/>
    <mergeCell ref="E61:E62"/>
    <mergeCell ref="F61:F62"/>
    <mergeCell ref="G61:G62"/>
    <mergeCell ref="H61:H62"/>
    <mergeCell ref="A58:A62"/>
    <mergeCell ref="B58:B62"/>
    <mergeCell ref="C58:C62"/>
    <mergeCell ref="D58:D60"/>
    <mergeCell ref="E58:E60"/>
    <mergeCell ref="F58:F60"/>
    <mergeCell ref="G52:G54"/>
    <mergeCell ref="H52:H53"/>
    <mergeCell ref="D55:D56"/>
    <mergeCell ref="E55:E56"/>
    <mergeCell ref="F55:F56"/>
    <mergeCell ref="G55:G56"/>
    <mergeCell ref="H55:H56"/>
    <mergeCell ref="A52:A56"/>
    <mergeCell ref="B52:B56"/>
    <mergeCell ref="C52:C56"/>
    <mergeCell ref="D52:D54"/>
    <mergeCell ref="E52:E54"/>
    <mergeCell ref="F52:F54"/>
    <mergeCell ref="G47:G49"/>
    <mergeCell ref="H47:H48"/>
    <mergeCell ref="D50:D51"/>
    <mergeCell ref="E50:E51"/>
    <mergeCell ref="F50:F51"/>
    <mergeCell ref="G50:G51"/>
    <mergeCell ref="H50:H51"/>
    <mergeCell ref="A47:A51"/>
    <mergeCell ref="B47:B51"/>
    <mergeCell ref="C47:C51"/>
    <mergeCell ref="D47:D49"/>
    <mergeCell ref="E47:E49"/>
    <mergeCell ref="F47:F49"/>
    <mergeCell ref="F10:G10"/>
    <mergeCell ref="B17:B18"/>
    <mergeCell ref="F17:F18"/>
    <mergeCell ref="G17:G18"/>
    <mergeCell ref="H17:H18"/>
    <mergeCell ref="F46:G46"/>
    <mergeCell ref="B2:M2"/>
    <mergeCell ref="B3:M3"/>
    <mergeCell ref="B4:M4"/>
    <mergeCell ref="B5:M5"/>
    <mergeCell ref="B6:M6"/>
    <mergeCell ref="B9:M9"/>
  </mergeCells>
  <dataValidations count="4">
    <dataValidation type="list" allowBlank="1" showInputMessage="1" showErrorMessage="1" sqref="J47:J196" xr:uid="{83D08591-A304-4926-94DF-BF3D7741AEC3}">
      <formula1>"Rural,Urbano,Rural y urbano"</formula1>
    </dataValidation>
    <dataValidation type="list" allowBlank="1" showInputMessage="1" showErrorMessage="1" sqref="H54:H55 H49:H50 H52 H47 H60:H61 H63 H93:H94 H79:H80 H82:H83 H85 H87 H89 H91 H71 H180 H110:H111 H102:H103 H118 H126 H134 H142 H150 H158 H174 H176 H178 H195:H196 H185 H166 H189:H190 H73 H77 H75 H57:H58 H65:H66 H68:H69" xr:uid="{43636D97-C2FF-4EA9-8281-F9B50FD0A66D}">
      <formula1>"Presencial,Virtual"</formula1>
    </dataValidation>
    <dataValidation type="list" allowBlank="1" showInputMessage="1" showErrorMessage="1" sqref="F150:F156 F158 F166" xr:uid="{5CEAF7AC-0CB1-4C37-810B-5A80FD56B9A7}">
      <formula1>"Población muestra,Población Total,ETC,Establecimientos,Sedes,Porcentaje de sedes"</formula1>
    </dataValidation>
    <dataValidation type="list" allowBlank="1" showInputMessage="1" showErrorMessage="1" sqref="F47:F48 F50 F55 F79:F80 F82:F83 F85 F87 F89 F91 F52:F53 F61 F63:F64 F110:F116 F93:F94 F102:F108 F118:F126 F142:F149 F134 F174:F196 F57:F59 F66:F67 F69:F77" xr:uid="{F6DECF21-6D10-469E-9D27-974CD2CFB7BF}">
      <formula1>"Población muestra,Población Total,ETC,Establecimientos,Sedes"</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F3C955-CB61-4BCF-8EBD-D3FB7870DDB4}">
  <sheetPr codeName="Hoja2"/>
  <dimension ref="A1:R199"/>
  <sheetViews>
    <sheetView showGridLines="0" topLeftCell="A41" zoomScale="61" zoomScaleNormal="82" workbookViewId="0">
      <selection activeCell="P46" sqref="P46"/>
    </sheetView>
  </sheetViews>
  <sheetFormatPr baseColWidth="10" defaultColWidth="11.42578125" defaultRowHeight="14.25"/>
  <cols>
    <col min="1" max="1" width="5.5703125" style="1" customWidth="1"/>
    <col min="2" max="2" width="54" style="1" customWidth="1"/>
    <col min="3" max="3" width="50.42578125" style="1" customWidth="1"/>
    <col min="4" max="4" width="50.140625" style="16" customWidth="1"/>
    <col min="5" max="5" width="21.85546875" style="16" bestFit="1" customWidth="1"/>
    <col min="6" max="6" width="22" style="1" customWidth="1"/>
    <col min="7" max="7" width="20.42578125" style="1" customWidth="1"/>
    <col min="8" max="8" width="14.5703125" style="1" customWidth="1"/>
    <col min="9" max="9" width="13.140625" style="1" customWidth="1"/>
    <col min="10" max="10" width="21.42578125" style="1" bestFit="1" customWidth="1"/>
    <col min="11" max="11" width="15.85546875" style="1" customWidth="1"/>
    <col min="12" max="12" width="15" style="1" customWidth="1"/>
    <col min="13" max="13" width="12.85546875" style="1" customWidth="1"/>
    <col min="14" max="14" width="14.140625" style="20" customWidth="1"/>
    <col min="15" max="15" width="14.140625" style="18" customWidth="1"/>
    <col min="16" max="16" width="20.42578125" style="18" customWidth="1"/>
    <col min="17" max="17" width="23.140625" style="1" customWidth="1"/>
    <col min="18" max="18" width="14.140625" style="1" hidden="1" customWidth="1"/>
    <col min="19" max="16384" width="11.42578125" style="1"/>
  </cols>
  <sheetData>
    <row r="1" spans="1:13" ht="15" thickBot="1"/>
    <row r="2" spans="1:13" ht="30" customHeight="1" thickBot="1">
      <c r="A2" s="101"/>
      <c r="B2" s="133" t="s">
        <v>119</v>
      </c>
      <c r="C2" s="134"/>
      <c r="D2" s="134"/>
      <c r="E2" s="134"/>
      <c r="F2" s="134"/>
      <c r="G2" s="134"/>
      <c r="H2" s="134"/>
      <c r="I2" s="134"/>
      <c r="J2" s="134"/>
      <c r="K2" s="134"/>
      <c r="L2" s="134"/>
      <c r="M2" s="135"/>
    </row>
    <row r="3" spans="1:13" ht="15">
      <c r="B3" s="136" t="s">
        <v>120</v>
      </c>
      <c r="C3" s="137"/>
      <c r="D3" s="137"/>
      <c r="E3" s="137"/>
      <c r="F3" s="137"/>
      <c r="G3" s="137"/>
      <c r="H3" s="137"/>
      <c r="I3" s="137"/>
      <c r="J3" s="137"/>
      <c r="K3" s="137"/>
      <c r="L3" s="137"/>
      <c r="M3" s="138"/>
    </row>
    <row r="4" spans="1:13" ht="15">
      <c r="A4" s="109"/>
      <c r="B4" s="139" t="s">
        <v>121</v>
      </c>
      <c r="C4" s="140"/>
      <c r="D4" s="140"/>
      <c r="E4" s="140"/>
      <c r="F4" s="140"/>
      <c r="G4" s="140"/>
      <c r="H4" s="140"/>
      <c r="I4" s="140"/>
      <c r="J4" s="140"/>
      <c r="K4" s="140"/>
      <c r="L4" s="140"/>
      <c r="M4" s="141"/>
    </row>
    <row r="5" spans="1:13" ht="35.25" customHeight="1">
      <c r="A5" s="108"/>
      <c r="B5" s="139" t="s">
        <v>122</v>
      </c>
      <c r="C5" s="140"/>
      <c r="D5" s="140"/>
      <c r="E5" s="140"/>
      <c r="F5" s="140"/>
      <c r="G5" s="140"/>
      <c r="H5" s="140"/>
      <c r="I5" s="140"/>
      <c r="J5" s="140"/>
      <c r="K5" s="140"/>
      <c r="L5" s="140"/>
      <c r="M5" s="141"/>
    </row>
    <row r="6" spans="1:13" ht="15">
      <c r="B6" s="139" t="s">
        <v>123</v>
      </c>
      <c r="C6" s="140"/>
      <c r="D6" s="140"/>
      <c r="E6" s="140"/>
      <c r="F6" s="140"/>
      <c r="G6" s="140"/>
      <c r="H6" s="140"/>
      <c r="I6" s="140"/>
      <c r="J6" s="140"/>
      <c r="K6" s="140"/>
      <c r="L6" s="140"/>
      <c r="M6" s="141"/>
    </row>
    <row r="7" spans="1:13" ht="15" thickBot="1">
      <c r="B7" s="110" t="s">
        <v>124</v>
      </c>
      <c r="C7" s="111"/>
      <c r="D7" s="112"/>
      <c r="E7" s="112"/>
      <c r="F7" s="111"/>
      <c r="G7" s="111"/>
      <c r="H7" s="111"/>
      <c r="I7" s="111"/>
      <c r="J7" s="111"/>
      <c r="K7" s="111"/>
      <c r="L7" s="111"/>
      <c r="M7" s="113"/>
    </row>
    <row r="9" spans="1:13" ht="29.25" customHeight="1">
      <c r="B9" s="142" t="s">
        <v>125</v>
      </c>
      <c r="C9" s="143"/>
      <c r="D9" s="143"/>
      <c r="E9" s="143"/>
      <c r="F9" s="143"/>
      <c r="G9" s="143"/>
      <c r="H9" s="143"/>
      <c r="I9" s="143"/>
      <c r="J9" s="143"/>
      <c r="K9" s="143"/>
      <c r="L9" s="143"/>
      <c r="M9" s="144"/>
    </row>
    <row r="10" spans="1:13" ht="45">
      <c r="B10" s="53" t="s">
        <v>126</v>
      </c>
      <c r="C10" s="54" t="s">
        <v>127</v>
      </c>
      <c r="D10" s="53" t="s">
        <v>128</v>
      </c>
      <c r="F10" s="123" t="s">
        <v>129</v>
      </c>
      <c r="G10" s="123"/>
      <c r="H10" s="3" t="s">
        <v>130</v>
      </c>
      <c r="I10" s="34"/>
      <c r="J10" s="55" t="s">
        <v>131</v>
      </c>
      <c r="K10" s="55" t="s">
        <v>132</v>
      </c>
      <c r="L10" s="55" t="s">
        <v>133</v>
      </c>
      <c r="M10" s="55" t="s">
        <v>134</v>
      </c>
    </row>
    <row r="11" spans="1:13" ht="15">
      <c r="B11" s="15" t="s">
        <v>135</v>
      </c>
      <c r="C11" s="11">
        <v>84</v>
      </c>
      <c r="D11" s="26">
        <f>+C11/G11</f>
        <v>7.3684210526315783E-2</v>
      </c>
      <c r="F11" s="15" t="s">
        <v>135</v>
      </c>
      <c r="G11" s="9">
        <v>1140</v>
      </c>
      <c r="H11" s="2"/>
      <c r="J11" s="48" t="s">
        <v>136</v>
      </c>
      <c r="K11" s="49">
        <v>1</v>
      </c>
      <c r="L11" s="49">
        <v>2</v>
      </c>
      <c r="M11" s="48">
        <v>1</v>
      </c>
    </row>
    <row r="12" spans="1:13" ht="15">
      <c r="B12" s="15" t="s">
        <v>137</v>
      </c>
      <c r="C12" s="4">
        <v>20773</v>
      </c>
      <c r="D12" s="26">
        <f>+C12/G12</f>
        <v>6.2424872583902301E-2</v>
      </c>
      <c r="F12" s="15" t="s">
        <v>137</v>
      </c>
      <c r="G12" s="8">
        <v>332768</v>
      </c>
      <c r="H12" s="15" t="s">
        <v>138</v>
      </c>
      <c r="J12" s="48" t="s">
        <v>139</v>
      </c>
      <c r="K12" s="49">
        <v>2</v>
      </c>
      <c r="L12" s="49">
        <v>8</v>
      </c>
      <c r="M12" s="48">
        <v>3</v>
      </c>
    </row>
    <row r="13" spans="1:13" ht="15">
      <c r="B13" s="13" t="s">
        <v>140</v>
      </c>
      <c r="C13" s="23">
        <v>10824</v>
      </c>
      <c r="D13" s="26">
        <f>+C13/G13</f>
        <v>5.1155053121100989E-2</v>
      </c>
      <c r="F13" s="13" t="s">
        <v>140</v>
      </c>
      <c r="G13" s="8">
        <v>211592</v>
      </c>
      <c r="H13" s="26">
        <f>+G13/G12</f>
        <v>0.63585440907779589</v>
      </c>
      <c r="J13" s="48" t="s">
        <v>141</v>
      </c>
      <c r="K13" s="49">
        <v>4</v>
      </c>
      <c r="L13" s="49">
        <v>8</v>
      </c>
      <c r="M13" s="48">
        <v>5</v>
      </c>
    </row>
    <row r="14" spans="1:13" ht="16.5" customHeight="1">
      <c r="B14" s="13" t="s">
        <v>142</v>
      </c>
      <c r="C14" s="23">
        <v>9567</v>
      </c>
      <c r="D14" s="26">
        <f t="shared" ref="D14:D22" si="0">+C14/G14</f>
        <v>8.3228938302536803E-2</v>
      </c>
      <c r="F14" s="13" t="s">
        <v>142</v>
      </c>
      <c r="G14" s="8">
        <v>114948</v>
      </c>
      <c r="H14" s="26">
        <f>+G14/G12</f>
        <v>0.34542984902394464</v>
      </c>
      <c r="J14" s="48" t="s">
        <v>143</v>
      </c>
      <c r="K14" s="49">
        <v>4</v>
      </c>
      <c r="L14" s="49">
        <v>8</v>
      </c>
      <c r="M14" s="48">
        <v>7</v>
      </c>
    </row>
    <row r="15" spans="1:13" ht="42.75" customHeight="1">
      <c r="B15" s="13" t="s">
        <v>144</v>
      </c>
      <c r="C15" s="23">
        <v>382</v>
      </c>
      <c r="D15" s="26">
        <f t="shared" si="0"/>
        <v>6.1335902376364805E-2</v>
      </c>
      <c r="F15" s="28" t="s">
        <v>144</v>
      </c>
      <c r="G15" s="8">
        <v>6228</v>
      </c>
      <c r="H15" s="26">
        <f>+G15/G12</f>
        <v>1.8715741898259447E-2</v>
      </c>
    </row>
    <row r="16" spans="1:13" ht="15">
      <c r="B16" s="35" t="s">
        <v>145</v>
      </c>
      <c r="C16" s="36">
        <v>9949</v>
      </c>
      <c r="D16" s="38">
        <f t="shared" si="0"/>
        <v>8.2103716907638472E-2</v>
      </c>
      <c r="F16" s="39" t="s">
        <v>146</v>
      </c>
      <c r="G16" s="40">
        <v>121176</v>
      </c>
      <c r="H16" s="38">
        <f>+G16/G12</f>
        <v>0.36414559092220405</v>
      </c>
    </row>
    <row r="17" spans="2:16" ht="80.25" customHeight="1">
      <c r="B17" s="124" t="s">
        <v>147</v>
      </c>
      <c r="C17" s="72" t="s">
        <v>148</v>
      </c>
      <c r="D17" s="38"/>
      <c r="F17" s="126" t="s">
        <v>147</v>
      </c>
      <c r="G17" s="128">
        <v>96</v>
      </c>
      <c r="H17" s="130"/>
    </row>
    <row r="18" spans="2:16" ht="15">
      <c r="B18" s="125"/>
      <c r="C18" s="11">
        <v>5</v>
      </c>
      <c r="D18" s="26">
        <f t="shared" si="0"/>
        <v>5.2083333333333336E-2</v>
      </c>
      <c r="F18" s="127" t="s">
        <v>147</v>
      </c>
      <c r="G18" s="129">
        <v>96</v>
      </c>
      <c r="H18" s="130"/>
      <c r="I18" s="7"/>
      <c r="J18" s="7"/>
    </row>
    <row r="19" spans="2:16" ht="15">
      <c r="B19" s="50" t="s">
        <v>149</v>
      </c>
      <c r="C19" s="4">
        <v>478</v>
      </c>
      <c r="D19" s="26">
        <f t="shared" si="0"/>
        <v>5.1996083976938973E-2</v>
      </c>
      <c r="F19" s="15" t="s">
        <v>149</v>
      </c>
      <c r="G19" s="4">
        <v>9193</v>
      </c>
      <c r="H19" s="3" t="s">
        <v>138</v>
      </c>
      <c r="M19" s="1" t="s">
        <v>150</v>
      </c>
    </row>
    <row r="20" spans="2:16" ht="15">
      <c r="B20" s="13" t="s">
        <v>151</v>
      </c>
      <c r="C20" s="4">
        <v>30</v>
      </c>
      <c r="D20" s="26">
        <f t="shared" si="0"/>
        <v>6.25E-2</v>
      </c>
      <c r="F20" s="13" t="s">
        <v>151</v>
      </c>
      <c r="G20" s="8">
        <v>480</v>
      </c>
      <c r="H20" s="26">
        <f>+G20/G19</f>
        <v>5.2213640813662567E-2</v>
      </c>
      <c r="N20" s="1"/>
      <c r="O20" s="1"/>
      <c r="P20" s="1"/>
    </row>
    <row r="21" spans="2:16" ht="15" customHeight="1">
      <c r="B21" s="13" t="s">
        <v>152</v>
      </c>
      <c r="C21" s="4">
        <v>101</v>
      </c>
      <c r="D21" s="26">
        <f t="shared" si="0"/>
        <v>5.403959336543606E-2</v>
      </c>
      <c r="F21" s="13" t="s">
        <v>152</v>
      </c>
      <c r="G21" s="8">
        <v>1869</v>
      </c>
      <c r="H21" s="26">
        <f>+G21/G19</f>
        <v>0.20330686391819863</v>
      </c>
      <c r="N21" s="1"/>
      <c r="O21" s="1"/>
      <c r="P21" s="1"/>
    </row>
    <row r="22" spans="2:16" ht="15">
      <c r="B22" s="13" t="s">
        <v>153</v>
      </c>
      <c r="C22" s="4">
        <v>339</v>
      </c>
      <c r="D22" s="26">
        <f t="shared" si="0"/>
        <v>6.9810543657331137E-2</v>
      </c>
      <c r="F22" s="13" t="s">
        <v>153</v>
      </c>
      <c r="G22" s="8">
        <v>4856</v>
      </c>
      <c r="H22" s="26">
        <f>+G22/G19</f>
        <v>0.52822799956488631</v>
      </c>
      <c r="N22" s="1"/>
      <c r="O22" s="1"/>
      <c r="P22" s="1"/>
    </row>
    <row r="23" spans="2:16" ht="15">
      <c r="B23" s="13" t="s">
        <v>154</v>
      </c>
      <c r="C23" s="4">
        <v>8</v>
      </c>
      <c r="D23" s="26">
        <f>+C23/G23</f>
        <v>4.0241448692152921E-3</v>
      </c>
      <c r="F23" s="13" t="s">
        <v>154</v>
      </c>
      <c r="G23" s="8">
        <v>1988</v>
      </c>
      <c r="H23" s="26">
        <f>+G23/G19</f>
        <v>0.21625149570325247</v>
      </c>
      <c r="N23" s="1"/>
      <c r="O23" s="1"/>
      <c r="P23" s="1"/>
    </row>
    <row r="24" spans="2:16" ht="15">
      <c r="B24" s="15" t="s">
        <v>155</v>
      </c>
      <c r="C24" s="4">
        <v>3110</v>
      </c>
      <c r="D24" s="26">
        <f>+C24/G24</f>
        <v>7.6850845112187413E-2</v>
      </c>
      <c r="F24" s="15" t="s">
        <v>155</v>
      </c>
      <c r="G24" s="4">
        <v>40468</v>
      </c>
      <c r="H24" s="3" t="s">
        <v>138</v>
      </c>
    </row>
    <row r="25" spans="2:16" ht="15">
      <c r="B25" s="3" t="s">
        <v>151</v>
      </c>
      <c r="C25" s="4">
        <v>6</v>
      </c>
      <c r="D25" s="26">
        <f t="shared" ref="D25:D41" si="1">+C25/G25</f>
        <v>2.2813688212927757E-2</v>
      </c>
      <c r="F25" s="3" t="s">
        <v>151</v>
      </c>
      <c r="G25" s="4">
        <v>263</v>
      </c>
      <c r="H25" s="26">
        <f>+G25/G24</f>
        <v>6.4989621429277456E-3</v>
      </c>
    </row>
    <row r="26" spans="2:16" ht="15">
      <c r="B26" s="13" t="s">
        <v>156</v>
      </c>
      <c r="C26" s="8">
        <v>3</v>
      </c>
      <c r="D26" s="26">
        <f t="shared" si="1"/>
        <v>1.4423076923076924E-2</v>
      </c>
      <c r="F26" s="13" t="s">
        <v>156</v>
      </c>
      <c r="G26" s="8">
        <v>208</v>
      </c>
      <c r="H26" s="26"/>
    </row>
    <row r="27" spans="2:16" ht="15">
      <c r="B27" s="13" t="s">
        <v>142</v>
      </c>
      <c r="C27" s="8">
        <v>1</v>
      </c>
      <c r="D27" s="26">
        <f>+C27/G27</f>
        <v>3.2258064516129031E-2</v>
      </c>
      <c r="F27" s="13" t="s">
        <v>142</v>
      </c>
      <c r="G27" s="8">
        <v>31</v>
      </c>
      <c r="H27" s="26"/>
    </row>
    <row r="28" spans="2:16" ht="15">
      <c r="B28" s="13" t="s">
        <v>157</v>
      </c>
      <c r="C28" s="8">
        <v>2</v>
      </c>
      <c r="D28" s="26"/>
      <c r="F28" s="13" t="s">
        <v>157</v>
      </c>
      <c r="G28" s="8">
        <v>24</v>
      </c>
      <c r="H28" s="26"/>
    </row>
    <row r="29" spans="2:16" ht="30">
      <c r="B29" s="35" t="s">
        <v>158</v>
      </c>
      <c r="C29" s="37">
        <v>3</v>
      </c>
      <c r="D29" s="38">
        <f t="shared" si="1"/>
        <v>5.4545454545454543E-2</v>
      </c>
      <c r="F29" s="27" t="s">
        <v>158</v>
      </c>
      <c r="G29" s="37">
        <v>55</v>
      </c>
      <c r="H29" s="38"/>
    </row>
    <row r="30" spans="2:16" ht="15">
      <c r="B30" s="3" t="s">
        <v>152</v>
      </c>
      <c r="C30" s="4">
        <v>56</v>
      </c>
      <c r="D30" s="26">
        <f t="shared" si="1"/>
        <v>3.8540949759119064E-2</v>
      </c>
      <c r="F30" s="3" t="s">
        <v>152</v>
      </c>
      <c r="G30" s="4">
        <v>1453</v>
      </c>
      <c r="H30" s="26">
        <f>+G30/G24</f>
        <v>3.5904912523475337E-2</v>
      </c>
    </row>
    <row r="31" spans="2:16" ht="15">
      <c r="B31" s="13" t="s">
        <v>156</v>
      </c>
      <c r="C31" s="8">
        <v>44</v>
      </c>
      <c r="D31" s="26"/>
      <c r="F31" s="13" t="s">
        <v>156</v>
      </c>
      <c r="G31" s="8">
        <v>1169</v>
      </c>
      <c r="H31" s="26"/>
    </row>
    <row r="32" spans="2:16" ht="15">
      <c r="B32" s="13" t="s">
        <v>142</v>
      </c>
      <c r="C32" s="8">
        <v>11</v>
      </c>
      <c r="D32" s="26"/>
      <c r="F32" s="13" t="s">
        <v>142</v>
      </c>
      <c r="G32" s="8">
        <v>272</v>
      </c>
      <c r="H32" s="26"/>
    </row>
    <row r="33" spans="1:18" ht="15">
      <c r="B33" s="13" t="s">
        <v>157</v>
      </c>
      <c r="C33" s="4">
        <v>1</v>
      </c>
      <c r="D33" s="26"/>
      <c r="F33" s="13" t="s">
        <v>157</v>
      </c>
      <c r="G33" s="8">
        <v>12</v>
      </c>
      <c r="H33" s="26"/>
    </row>
    <row r="34" spans="1:18" ht="30">
      <c r="B34" s="35" t="s">
        <v>145</v>
      </c>
      <c r="C34" s="37">
        <v>12</v>
      </c>
      <c r="D34" s="38"/>
      <c r="F34" s="35" t="s">
        <v>145</v>
      </c>
      <c r="G34" s="37">
        <v>284</v>
      </c>
      <c r="H34" s="38"/>
    </row>
    <row r="35" spans="1:18" ht="15">
      <c r="B35" s="3" t="s">
        <v>153</v>
      </c>
      <c r="C35" s="4">
        <v>654</v>
      </c>
      <c r="D35" s="26">
        <f t="shared" si="1"/>
        <v>7.2934091669454665E-2</v>
      </c>
      <c r="F35" s="3" t="s">
        <v>153</v>
      </c>
      <c r="G35" s="4">
        <v>8967</v>
      </c>
      <c r="H35" s="26">
        <f>+G35/G24</f>
        <v>0.22158248492636157</v>
      </c>
    </row>
    <row r="36" spans="1:18" ht="15">
      <c r="B36" s="13" t="s">
        <v>156</v>
      </c>
      <c r="C36" s="8">
        <v>360</v>
      </c>
      <c r="D36" s="26"/>
      <c r="F36" s="13" t="s">
        <v>156</v>
      </c>
      <c r="G36" s="8">
        <v>5221</v>
      </c>
      <c r="H36" s="26"/>
    </row>
    <row r="37" spans="1:18" ht="15">
      <c r="B37" s="13" t="s">
        <v>142</v>
      </c>
      <c r="C37" s="8">
        <v>292</v>
      </c>
      <c r="D37" s="26"/>
      <c r="F37" s="13" t="s">
        <v>142</v>
      </c>
      <c r="G37" s="8">
        <v>3680</v>
      </c>
      <c r="H37" s="26"/>
    </row>
    <row r="38" spans="1:18" ht="15">
      <c r="B38" s="13" t="s">
        <v>157</v>
      </c>
      <c r="C38" s="8">
        <v>2</v>
      </c>
      <c r="D38" s="26"/>
      <c r="F38" s="13" t="s">
        <v>157</v>
      </c>
      <c r="G38" s="8">
        <v>66</v>
      </c>
      <c r="H38" s="26"/>
    </row>
    <row r="39" spans="1:18" ht="30">
      <c r="B39" s="35" t="s">
        <v>145</v>
      </c>
      <c r="C39" s="37">
        <v>294</v>
      </c>
      <c r="D39" s="38"/>
      <c r="F39" s="35" t="s">
        <v>145</v>
      </c>
      <c r="G39" s="37">
        <v>3746</v>
      </c>
      <c r="H39" s="38"/>
    </row>
    <row r="40" spans="1:18" ht="15">
      <c r="B40" s="3" t="s">
        <v>154</v>
      </c>
      <c r="C40" s="4">
        <v>2394</v>
      </c>
      <c r="D40" s="26">
        <f t="shared" ref="D40" si="2">+C40/G40</f>
        <v>8.037602820211516E-2</v>
      </c>
      <c r="F40" s="3" t="s">
        <v>154</v>
      </c>
      <c r="G40" s="4">
        <v>29785</v>
      </c>
      <c r="H40" s="26">
        <f>+G40/G24</f>
        <v>0.73601364040723538</v>
      </c>
    </row>
    <row r="41" spans="1:18" ht="15">
      <c r="B41" s="13" t="s">
        <v>156</v>
      </c>
      <c r="C41" s="8">
        <v>256</v>
      </c>
      <c r="D41" s="26">
        <f t="shared" si="1"/>
        <v>9.6713260294673212E-2</v>
      </c>
      <c r="F41" s="13" t="s">
        <v>156</v>
      </c>
      <c r="G41" s="8">
        <v>2647</v>
      </c>
      <c r="H41" s="26"/>
      <c r="I41" s="29"/>
    </row>
    <row r="42" spans="1:18" ht="15">
      <c r="B42" s="13" t="s">
        <v>142</v>
      </c>
      <c r="C42" s="8">
        <v>2132</v>
      </c>
      <c r="D42" s="26"/>
      <c r="F42" s="13" t="s">
        <v>142</v>
      </c>
      <c r="G42" s="8">
        <v>27074</v>
      </c>
      <c r="H42" s="26"/>
      <c r="I42" s="29"/>
    </row>
    <row r="43" spans="1:18" ht="15">
      <c r="B43" s="13" t="s">
        <v>157</v>
      </c>
      <c r="C43" s="8">
        <v>6</v>
      </c>
      <c r="D43" s="26"/>
      <c r="F43" s="13" t="s">
        <v>157</v>
      </c>
      <c r="G43" s="8">
        <v>64</v>
      </c>
      <c r="H43" s="26"/>
      <c r="I43" s="29"/>
    </row>
    <row r="44" spans="1:18" ht="30">
      <c r="B44" s="30" t="s">
        <v>145</v>
      </c>
      <c r="C44" s="37">
        <v>2138</v>
      </c>
      <c r="D44" s="38"/>
      <c r="F44" s="30" t="s">
        <v>145</v>
      </c>
      <c r="G44" s="37">
        <v>27138</v>
      </c>
      <c r="H44" s="38"/>
      <c r="I44" s="29"/>
    </row>
    <row r="45" spans="1:18" ht="15">
      <c r="B45" s="94"/>
      <c r="C45" s="41"/>
      <c r="D45" s="42"/>
      <c r="F45" s="43"/>
      <c r="G45" s="44"/>
      <c r="H45" s="42"/>
      <c r="I45" s="95"/>
      <c r="O45" s="96"/>
      <c r="P45" s="96"/>
    </row>
    <row r="46" spans="1:18" ht="61.5" customHeight="1">
      <c r="A46" s="106" t="s">
        <v>159</v>
      </c>
      <c r="B46" s="3" t="s">
        <v>160</v>
      </c>
      <c r="C46" s="3" t="s">
        <v>161</v>
      </c>
      <c r="D46" s="3" t="s">
        <v>162</v>
      </c>
      <c r="E46" s="14" t="s">
        <v>163</v>
      </c>
      <c r="F46" s="131" t="s">
        <v>164</v>
      </c>
      <c r="G46" s="132"/>
      <c r="H46" s="3" t="s">
        <v>165</v>
      </c>
      <c r="I46" s="3" t="s">
        <v>166</v>
      </c>
      <c r="J46" s="3" t="s">
        <v>167</v>
      </c>
      <c r="K46" s="3" t="s">
        <v>168</v>
      </c>
      <c r="L46" s="3" t="s">
        <v>169</v>
      </c>
      <c r="M46" s="3" t="s">
        <v>170</v>
      </c>
      <c r="N46" s="21" t="s">
        <v>171</v>
      </c>
      <c r="O46" s="19" t="s">
        <v>172</v>
      </c>
      <c r="P46" s="19" t="s">
        <v>312</v>
      </c>
      <c r="Q46" s="6" t="s">
        <v>173</v>
      </c>
    </row>
    <row r="47" spans="1:18" ht="35.25" customHeight="1">
      <c r="A47" s="153">
        <v>2</v>
      </c>
      <c r="B47" s="150" t="s">
        <v>174</v>
      </c>
      <c r="C47" s="150" t="s">
        <v>175</v>
      </c>
      <c r="D47" s="149" t="s">
        <v>176</v>
      </c>
      <c r="E47" s="150" t="s">
        <v>177</v>
      </c>
      <c r="F47" s="147" t="s">
        <v>178</v>
      </c>
      <c r="G47" s="145">
        <v>1</v>
      </c>
      <c r="H47" s="147" t="s">
        <v>179</v>
      </c>
      <c r="I47" s="22" t="s">
        <v>180</v>
      </c>
      <c r="J47" s="33" t="s">
        <v>156</v>
      </c>
      <c r="K47" s="74">
        <v>2</v>
      </c>
      <c r="L47" s="74">
        <v>1</v>
      </c>
      <c r="M47" s="75">
        <v>50</v>
      </c>
      <c r="N47" s="51">
        <v>1732</v>
      </c>
      <c r="O47" s="76"/>
      <c r="P47" s="77">
        <f>+O47*N47</f>
        <v>0</v>
      </c>
      <c r="Q47" s="78"/>
      <c r="R47" s="79">
        <f>+ROUND(((C13*G47)/M47)*K47,0)</f>
        <v>433</v>
      </c>
    </row>
    <row r="48" spans="1:18" ht="35.25" customHeight="1">
      <c r="A48" s="154"/>
      <c r="B48" s="156"/>
      <c r="C48" s="156"/>
      <c r="D48" s="149"/>
      <c r="E48" s="156"/>
      <c r="F48" s="157"/>
      <c r="G48" s="145"/>
      <c r="H48" s="148"/>
      <c r="I48" s="22" t="s">
        <v>180</v>
      </c>
      <c r="J48" s="33" t="s">
        <v>142</v>
      </c>
      <c r="K48" s="47">
        <v>2</v>
      </c>
      <c r="L48" s="47">
        <v>1</v>
      </c>
      <c r="M48" s="80">
        <v>50</v>
      </c>
      <c r="N48" s="51">
        <v>1592</v>
      </c>
      <c r="O48" s="76"/>
      <c r="P48" s="77">
        <f t="shared" ref="P48:P111" si="3">+O48*N48</f>
        <v>0</v>
      </c>
      <c r="Q48" s="78"/>
      <c r="R48" s="51">
        <f>+ROUND(((C16*G47)/M48)*K48,0)</f>
        <v>398</v>
      </c>
    </row>
    <row r="49" spans="1:18" ht="35.25" customHeight="1">
      <c r="A49" s="154"/>
      <c r="B49" s="156"/>
      <c r="C49" s="156"/>
      <c r="D49" s="149"/>
      <c r="E49" s="151"/>
      <c r="F49" s="148"/>
      <c r="G49" s="146"/>
      <c r="H49" s="47" t="s">
        <v>181</v>
      </c>
      <c r="I49" s="22" t="s">
        <v>180</v>
      </c>
      <c r="J49" s="33" t="s">
        <v>182</v>
      </c>
      <c r="K49" s="47">
        <v>2</v>
      </c>
      <c r="L49" s="47">
        <v>1</v>
      </c>
      <c r="M49" s="80">
        <v>3000</v>
      </c>
      <c r="N49" s="51">
        <v>56</v>
      </c>
      <c r="O49" s="76"/>
      <c r="P49" s="77">
        <f t="shared" si="3"/>
        <v>0</v>
      </c>
      <c r="Q49" s="78"/>
      <c r="R49" s="51">
        <f>+ROUND(((C12*G47)/M49)*K49,0)</f>
        <v>14</v>
      </c>
    </row>
    <row r="50" spans="1:18" ht="52.5" customHeight="1">
      <c r="A50" s="154"/>
      <c r="B50" s="156"/>
      <c r="C50" s="156"/>
      <c r="D50" s="149" t="s">
        <v>176</v>
      </c>
      <c r="E50" s="150" t="s">
        <v>183</v>
      </c>
      <c r="F50" s="147" t="s">
        <v>178</v>
      </c>
      <c r="G50" s="152">
        <v>1</v>
      </c>
      <c r="H50" s="147" t="s">
        <v>179</v>
      </c>
      <c r="I50" s="22" t="s">
        <v>180</v>
      </c>
      <c r="J50" s="33" t="s">
        <v>156</v>
      </c>
      <c r="K50" s="47">
        <v>1</v>
      </c>
      <c r="L50" s="47">
        <v>2</v>
      </c>
      <c r="M50" s="80">
        <v>25</v>
      </c>
      <c r="N50" s="51">
        <v>1732</v>
      </c>
      <c r="O50" s="76"/>
      <c r="P50" s="77">
        <f t="shared" si="3"/>
        <v>0</v>
      </c>
      <c r="Q50" s="78"/>
      <c r="R50" s="51">
        <f>+ROUND(((C13*G50)/M50)*K50,0)</f>
        <v>433</v>
      </c>
    </row>
    <row r="51" spans="1:18" ht="48" customHeight="1">
      <c r="A51" s="155"/>
      <c r="B51" s="151"/>
      <c r="C51" s="151"/>
      <c r="D51" s="149"/>
      <c r="E51" s="151"/>
      <c r="F51" s="148"/>
      <c r="G51" s="146"/>
      <c r="H51" s="148"/>
      <c r="I51" s="22" t="s">
        <v>180</v>
      </c>
      <c r="J51" s="33" t="s">
        <v>142</v>
      </c>
      <c r="K51" s="47">
        <v>1</v>
      </c>
      <c r="L51" s="47">
        <v>2</v>
      </c>
      <c r="M51" s="80">
        <v>25</v>
      </c>
      <c r="N51" s="51">
        <v>1592</v>
      </c>
      <c r="O51" s="76"/>
      <c r="P51" s="77">
        <f t="shared" si="3"/>
        <v>0</v>
      </c>
      <c r="Q51" s="78"/>
      <c r="R51" s="51">
        <f>+ROUND(((C16*G50)/M51)*K51,0)</f>
        <v>398</v>
      </c>
    </row>
    <row r="52" spans="1:18" ht="30.75" customHeight="1">
      <c r="A52" s="153">
        <v>3</v>
      </c>
      <c r="B52" s="150" t="s">
        <v>184</v>
      </c>
      <c r="C52" s="150" t="s">
        <v>185</v>
      </c>
      <c r="D52" s="158" t="s">
        <v>186</v>
      </c>
      <c r="E52" s="150" t="s">
        <v>177</v>
      </c>
      <c r="F52" s="147" t="s">
        <v>178</v>
      </c>
      <c r="G52" s="152">
        <v>1</v>
      </c>
      <c r="H52" s="147" t="s">
        <v>179</v>
      </c>
      <c r="I52" s="22" t="s">
        <v>180</v>
      </c>
      <c r="J52" s="33" t="s">
        <v>156</v>
      </c>
      <c r="K52" s="47">
        <v>2</v>
      </c>
      <c r="L52" s="47">
        <v>1</v>
      </c>
      <c r="M52" s="80">
        <v>50</v>
      </c>
      <c r="N52" s="51">
        <v>1732</v>
      </c>
      <c r="O52" s="76"/>
      <c r="P52" s="77">
        <f t="shared" si="3"/>
        <v>0</v>
      </c>
      <c r="Q52" s="78"/>
      <c r="R52" s="51">
        <f>+ROUND(((C13*G52)/M52)*K52,0)</f>
        <v>433</v>
      </c>
    </row>
    <row r="53" spans="1:18" ht="30.75" customHeight="1">
      <c r="A53" s="154"/>
      <c r="B53" s="156"/>
      <c r="C53" s="156"/>
      <c r="D53" s="159"/>
      <c r="E53" s="156"/>
      <c r="F53" s="157"/>
      <c r="G53" s="145"/>
      <c r="H53" s="148"/>
      <c r="I53" s="22" t="s">
        <v>180</v>
      </c>
      <c r="J53" s="33" t="s">
        <v>142</v>
      </c>
      <c r="K53" s="47">
        <v>2</v>
      </c>
      <c r="L53" s="47">
        <v>1</v>
      </c>
      <c r="M53" s="80">
        <v>50</v>
      </c>
      <c r="N53" s="51">
        <v>1592</v>
      </c>
      <c r="O53" s="76"/>
      <c r="P53" s="77">
        <f t="shared" si="3"/>
        <v>0</v>
      </c>
      <c r="Q53" s="78"/>
      <c r="R53" s="51">
        <f>+ROUND(((C16*G52)/M53)*K53,0)</f>
        <v>398</v>
      </c>
    </row>
    <row r="54" spans="1:18" ht="40.5" customHeight="1">
      <c r="A54" s="154"/>
      <c r="B54" s="156"/>
      <c r="C54" s="156"/>
      <c r="D54" s="159"/>
      <c r="E54" s="151"/>
      <c r="F54" s="148"/>
      <c r="G54" s="146"/>
      <c r="H54" s="47" t="s">
        <v>181</v>
      </c>
      <c r="I54" s="22" t="s">
        <v>180</v>
      </c>
      <c r="J54" s="33" t="s">
        <v>182</v>
      </c>
      <c r="K54" s="47">
        <v>2</v>
      </c>
      <c r="L54" s="47">
        <v>1</v>
      </c>
      <c r="M54" s="80">
        <v>3000</v>
      </c>
      <c r="N54" s="51">
        <v>56</v>
      </c>
      <c r="O54" s="76"/>
      <c r="P54" s="77">
        <f t="shared" si="3"/>
        <v>0</v>
      </c>
      <c r="Q54" s="78"/>
      <c r="R54" s="51">
        <f>+ROUND(((C12*G52)/M54)*K54,0)</f>
        <v>14</v>
      </c>
    </row>
    <row r="55" spans="1:18" ht="42.75" customHeight="1">
      <c r="A55" s="154"/>
      <c r="B55" s="156"/>
      <c r="C55" s="156"/>
      <c r="D55" s="149" t="s">
        <v>187</v>
      </c>
      <c r="E55" s="150" t="s">
        <v>183</v>
      </c>
      <c r="F55" s="147" t="s">
        <v>178</v>
      </c>
      <c r="G55" s="152">
        <v>1</v>
      </c>
      <c r="H55" s="147" t="s">
        <v>179</v>
      </c>
      <c r="I55" s="22" t="s">
        <v>180</v>
      </c>
      <c r="J55" s="33" t="s">
        <v>156</v>
      </c>
      <c r="K55" s="47">
        <v>1</v>
      </c>
      <c r="L55" s="47">
        <v>2</v>
      </c>
      <c r="M55" s="80">
        <v>25</v>
      </c>
      <c r="N55" s="51">
        <v>1732</v>
      </c>
      <c r="O55" s="76"/>
      <c r="P55" s="77">
        <f t="shared" si="3"/>
        <v>0</v>
      </c>
      <c r="Q55" s="78"/>
      <c r="R55" s="51">
        <f>+ROUND(((C13*G55)/M55)*K55,0)</f>
        <v>433</v>
      </c>
    </row>
    <row r="56" spans="1:18" ht="47.25" customHeight="1">
      <c r="A56" s="155"/>
      <c r="B56" s="151"/>
      <c r="C56" s="151"/>
      <c r="D56" s="149"/>
      <c r="E56" s="156"/>
      <c r="F56" s="148"/>
      <c r="G56" s="146"/>
      <c r="H56" s="148"/>
      <c r="I56" s="22" t="s">
        <v>180</v>
      </c>
      <c r="J56" s="33" t="s">
        <v>142</v>
      </c>
      <c r="K56" s="47">
        <v>1</v>
      </c>
      <c r="L56" s="47">
        <v>2</v>
      </c>
      <c r="M56" s="80">
        <v>25</v>
      </c>
      <c r="N56" s="51">
        <v>1592</v>
      </c>
      <c r="O56" s="76"/>
      <c r="P56" s="77">
        <f t="shared" si="3"/>
        <v>0</v>
      </c>
      <c r="Q56" s="78"/>
      <c r="R56" s="51">
        <f>+ROUND(((C16*G55)/M56)*K56,0)</f>
        <v>398</v>
      </c>
    </row>
    <row r="57" spans="1:18" ht="69.95" customHeight="1">
      <c r="A57" s="107">
        <v>4</v>
      </c>
      <c r="B57" s="12" t="s">
        <v>188</v>
      </c>
      <c r="C57" s="12" t="s">
        <v>189</v>
      </c>
      <c r="D57" s="24" t="s">
        <v>190</v>
      </c>
      <c r="E57" s="46" t="s">
        <v>191</v>
      </c>
      <c r="F57" s="73" t="s">
        <v>147</v>
      </c>
      <c r="G57" s="81">
        <v>1</v>
      </c>
      <c r="H57" s="82" t="s">
        <v>181</v>
      </c>
      <c r="I57" s="22" t="s">
        <v>180</v>
      </c>
      <c r="J57" s="33" t="s">
        <v>182</v>
      </c>
      <c r="K57" s="47">
        <v>4</v>
      </c>
      <c r="L57" s="47" t="s">
        <v>180</v>
      </c>
      <c r="M57" s="80" t="s">
        <v>180</v>
      </c>
      <c r="N57" s="51">
        <v>80</v>
      </c>
      <c r="O57" s="76"/>
      <c r="P57" s="77">
        <f t="shared" si="3"/>
        <v>0</v>
      </c>
      <c r="Q57" s="78"/>
      <c r="R57" s="51">
        <f>+ROUND(C18*K57,0)</f>
        <v>20</v>
      </c>
    </row>
    <row r="58" spans="1:18" ht="46.5" customHeight="1">
      <c r="A58" s="153">
        <v>5</v>
      </c>
      <c r="B58" s="150" t="s">
        <v>192</v>
      </c>
      <c r="C58" s="150" t="s">
        <v>193</v>
      </c>
      <c r="D58" s="149" t="s">
        <v>194</v>
      </c>
      <c r="E58" s="150" t="s">
        <v>177</v>
      </c>
      <c r="F58" s="147" t="s">
        <v>178</v>
      </c>
      <c r="G58" s="152">
        <v>1</v>
      </c>
      <c r="H58" s="147" t="s">
        <v>179</v>
      </c>
      <c r="I58" s="22" t="s">
        <v>180</v>
      </c>
      <c r="J58" s="33" t="s">
        <v>156</v>
      </c>
      <c r="K58" s="47">
        <v>2</v>
      </c>
      <c r="L58" s="47">
        <v>1</v>
      </c>
      <c r="M58" s="80">
        <v>50</v>
      </c>
      <c r="N58" s="51">
        <v>1732</v>
      </c>
      <c r="O58" s="76"/>
      <c r="P58" s="77">
        <f t="shared" si="3"/>
        <v>0</v>
      </c>
      <c r="Q58" s="78"/>
      <c r="R58" s="51">
        <f>+ROUND(((C13*G58)/M58)*K58,0)</f>
        <v>433</v>
      </c>
    </row>
    <row r="59" spans="1:18" ht="46.5" customHeight="1">
      <c r="A59" s="154"/>
      <c r="B59" s="156"/>
      <c r="C59" s="156"/>
      <c r="D59" s="149"/>
      <c r="E59" s="156"/>
      <c r="F59" s="157"/>
      <c r="G59" s="145"/>
      <c r="H59" s="148"/>
      <c r="I59" s="22" t="s">
        <v>180</v>
      </c>
      <c r="J59" s="33" t="s">
        <v>142</v>
      </c>
      <c r="K59" s="47">
        <v>2</v>
      </c>
      <c r="L59" s="47">
        <v>1</v>
      </c>
      <c r="M59" s="80">
        <v>50</v>
      </c>
      <c r="N59" s="51">
        <v>1592</v>
      </c>
      <c r="O59" s="76"/>
      <c r="P59" s="77">
        <f t="shared" si="3"/>
        <v>0</v>
      </c>
      <c r="Q59" s="78"/>
      <c r="R59" s="51">
        <f>+ROUND(((C16*G58)/M59)*K59,0)</f>
        <v>398</v>
      </c>
    </row>
    <row r="60" spans="1:18" ht="46.5" customHeight="1">
      <c r="A60" s="154"/>
      <c r="B60" s="156"/>
      <c r="C60" s="156"/>
      <c r="D60" s="149"/>
      <c r="E60" s="151"/>
      <c r="F60" s="148"/>
      <c r="G60" s="146"/>
      <c r="H60" s="47" t="s">
        <v>181</v>
      </c>
      <c r="I60" s="22" t="s">
        <v>180</v>
      </c>
      <c r="J60" s="33" t="s">
        <v>182</v>
      </c>
      <c r="K60" s="47">
        <v>2</v>
      </c>
      <c r="L60" s="47">
        <v>1</v>
      </c>
      <c r="M60" s="80">
        <v>3000</v>
      </c>
      <c r="N60" s="51">
        <v>56</v>
      </c>
      <c r="O60" s="76"/>
      <c r="P60" s="77">
        <f t="shared" si="3"/>
        <v>0</v>
      </c>
      <c r="Q60" s="78"/>
      <c r="R60" s="51">
        <f>+ROUND(((C12*G58)/M60)*K60,0)</f>
        <v>14</v>
      </c>
    </row>
    <row r="61" spans="1:18" ht="69" customHeight="1">
      <c r="A61" s="154"/>
      <c r="B61" s="156"/>
      <c r="C61" s="156"/>
      <c r="D61" s="149" t="s">
        <v>195</v>
      </c>
      <c r="E61" s="150" t="s">
        <v>183</v>
      </c>
      <c r="F61" s="147" t="s">
        <v>178</v>
      </c>
      <c r="G61" s="152">
        <v>1</v>
      </c>
      <c r="H61" s="147" t="s">
        <v>179</v>
      </c>
      <c r="I61" s="22" t="s">
        <v>180</v>
      </c>
      <c r="J61" s="33" t="s">
        <v>156</v>
      </c>
      <c r="K61" s="47">
        <v>1</v>
      </c>
      <c r="L61" s="47">
        <v>2</v>
      </c>
      <c r="M61" s="80">
        <v>25</v>
      </c>
      <c r="N61" s="51">
        <v>1732</v>
      </c>
      <c r="O61" s="76"/>
      <c r="P61" s="77">
        <f t="shared" si="3"/>
        <v>0</v>
      </c>
      <c r="Q61" s="78"/>
      <c r="R61" s="51">
        <f>+ROUND(((C13*G61)/M61)*K61,0)</f>
        <v>433</v>
      </c>
    </row>
    <row r="62" spans="1:18" ht="99" customHeight="1">
      <c r="A62" s="155"/>
      <c r="B62" s="151"/>
      <c r="C62" s="151"/>
      <c r="D62" s="149"/>
      <c r="E62" s="156"/>
      <c r="F62" s="148"/>
      <c r="G62" s="146"/>
      <c r="H62" s="148"/>
      <c r="I62" s="22" t="s">
        <v>180</v>
      </c>
      <c r="J62" s="33" t="s">
        <v>142</v>
      </c>
      <c r="K62" s="47">
        <v>1</v>
      </c>
      <c r="L62" s="47">
        <v>2</v>
      </c>
      <c r="M62" s="80">
        <v>25</v>
      </c>
      <c r="N62" s="51">
        <v>1592</v>
      </c>
      <c r="O62" s="76"/>
      <c r="P62" s="77">
        <f t="shared" si="3"/>
        <v>0</v>
      </c>
      <c r="Q62" s="78"/>
      <c r="R62" s="51">
        <f>+ROUND(((C16*G61)/M62)*K62,0)</f>
        <v>398</v>
      </c>
    </row>
    <row r="63" spans="1:18" ht="32.25" customHeight="1">
      <c r="A63" s="153">
        <v>6</v>
      </c>
      <c r="B63" s="150" t="s">
        <v>196</v>
      </c>
      <c r="C63" s="150" t="s">
        <v>197</v>
      </c>
      <c r="D63" s="160" t="s">
        <v>198</v>
      </c>
      <c r="E63" s="150" t="s">
        <v>177</v>
      </c>
      <c r="F63" s="147" t="s">
        <v>178</v>
      </c>
      <c r="G63" s="152">
        <v>1</v>
      </c>
      <c r="H63" s="147" t="s">
        <v>179</v>
      </c>
      <c r="I63" s="22" t="s">
        <v>180</v>
      </c>
      <c r="J63" s="33" t="s">
        <v>156</v>
      </c>
      <c r="K63" s="47">
        <v>2</v>
      </c>
      <c r="L63" s="47">
        <v>2</v>
      </c>
      <c r="M63" s="80">
        <v>50</v>
      </c>
      <c r="N63" s="51">
        <v>1732</v>
      </c>
      <c r="O63" s="76"/>
      <c r="P63" s="77">
        <f t="shared" si="3"/>
        <v>0</v>
      </c>
      <c r="Q63" s="78"/>
      <c r="R63" s="51">
        <f>+ROUND(((C13*G63)/M63)*K63,0)</f>
        <v>433</v>
      </c>
    </row>
    <row r="64" spans="1:18" ht="32.25" customHeight="1">
      <c r="A64" s="154"/>
      <c r="B64" s="156"/>
      <c r="C64" s="156"/>
      <c r="D64" s="160"/>
      <c r="E64" s="156"/>
      <c r="F64" s="157"/>
      <c r="G64" s="145"/>
      <c r="H64" s="148"/>
      <c r="I64" s="22" t="s">
        <v>180</v>
      </c>
      <c r="J64" s="33" t="s">
        <v>142</v>
      </c>
      <c r="K64" s="47">
        <v>2</v>
      </c>
      <c r="L64" s="47">
        <v>2</v>
      </c>
      <c r="M64" s="80">
        <v>50</v>
      </c>
      <c r="N64" s="51">
        <v>1592</v>
      </c>
      <c r="O64" s="76"/>
      <c r="P64" s="77">
        <f t="shared" si="3"/>
        <v>0</v>
      </c>
      <c r="Q64" s="78"/>
      <c r="R64" s="51">
        <f>+ROUND(((C16*G63)/M64)*K64,0)</f>
        <v>398</v>
      </c>
    </row>
    <row r="65" spans="1:18" ht="32.25" customHeight="1">
      <c r="A65" s="154"/>
      <c r="B65" s="156"/>
      <c r="C65" s="156"/>
      <c r="D65" s="160"/>
      <c r="E65" s="151"/>
      <c r="F65" s="148"/>
      <c r="G65" s="146"/>
      <c r="H65" s="47" t="s">
        <v>181</v>
      </c>
      <c r="I65" s="22" t="s">
        <v>180</v>
      </c>
      <c r="J65" s="33" t="s">
        <v>182</v>
      </c>
      <c r="K65" s="47">
        <v>2</v>
      </c>
      <c r="L65" s="47">
        <v>2</v>
      </c>
      <c r="M65" s="80">
        <v>3000</v>
      </c>
      <c r="N65" s="51">
        <v>56</v>
      </c>
      <c r="O65" s="76"/>
      <c r="P65" s="77">
        <f t="shared" si="3"/>
        <v>0</v>
      </c>
      <c r="Q65" s="78"/>
      <c r="R65" s="51">
        <f>+ROUND(((C12*G63)/M65)*K65,0)</f>
        <v>14</v>
      </c>
    </row>
    <row r="66" spans="1:18" ht="48" customHeight="1">
      <c r="A66" s="153">
        <v>7</v>
      </c>
      <c r="B66" s="150" t="s">
        <v>199</v>
      </c>
      <c r="C66" s="150" t="s">
        <v>200</v>
      </c>
      <c r="D66" s="160" t="s">
        <v>201</v>
      </c>
      <c r="E66" s="150" t="s">
        <v>177</v>
      </c>
      <c r="F66" s="147" t="s">
        <v>178</v>
      </c>
      <c r="G66" s="152">
        <v>1</v>
      </c>
      <c r="H66" s="147" t="s">
        <v>179</v>
      </c>
      <c r="I66" s="22" t="s">
        <v>180</v>
      </c>
      <c r="J66" s="33" t="s">
        <v>156</v>
      </c>
      <c r="K66" s="47">
        <v>3</v>
      </c>
      <c r="L66" s="47">
        <v>2</v>
      </c>
      <c r="M66" s="80">
        <v>50</v>
      </c>
      <c r="N66" s="51">
        <v>2596</v>
      </c>
      <c r="O66" s="76"/>
      <c r="P66" s="77">
        <f t="shared" si="3"/>
        <v>0</v>
      </c>
      <c r="Q66" s="78"/>
      <c r="R66" s="51">
        <f>+ROUND(((C13*G66)/M66)*K66,0)</f>
        <v>649</v>
      </c>
    </row>
    <row r="67" spans="1:18" ht="48" customHeight="1">
      <c r="A67" s="154"/>
      <c r="B67" s="156"/>
      <c r="C67" s="156"/>
      <c r="D67" s="160"/>
      <c r="E67" s="156"/>
      <c r="F67" s="157"/>
      <c r="G67" s="145"/>
      <c r="H67" s="148"/>
      <c r="I67" s="22" t="s">
        <v>180</v>
      </c>
      <c r="J67" s="33" t="s">
        <v>142</v>
      </c>
      <c r="K67" s="47">
        <v>3</v>
      </c>
      <c r="L67" s="47">
        <v>2</v>
      </c>
      <c r="M67" s="80">
        <v>50</v>
      </c>
      <c r="N67" s="51">
        <v>2388</v>
      </c>
      <c r="O67" s="76"/>
      <c r="P67" s="77">
        <f t="shared" si="3"/>
        <v>0</v>
      </c>
      <c r="Q67" s="78"/>
      <c r="R67" s="51">
        <f>+ROUND(((C16*G66)/M67)*K67,0)</f>
        <v>597</v>
      </c>
    </row>
    <row r="68" spans="1:18" ht="48" customHeight="1">
      <c r="A68" s="154"/>
      <c r="B68" s="156"/>
      <c r="C68" s="156"/>
      <c r="D68" s="160"/>
      <c r="E68" s="151"/>
      <c r="F68" s="148"/>
      <c r="G68" s="146"/>
      <c r="H68" s="47" t="s">
        <v>181</v>
      </c>
      <c r="I68" s="22" t="s">
        <v>180</v>
      </c>
      <c r="J68" s="33" t="s">
        <v>182</v>
      </c>
      <c r="K68" s="47">
        <v>2</v>
      </c>
      <c r="L68" s="47">
        <v>2</v>
      </c>
      <c r="M68" s="80">
        <v>3000</v>
      </c>
      <c r="N68" s="51">
        <v>56</v>
      </c>
      <c r="O68" s="76"/>
      <c r="P68" s="77">
        <f t="shared" si="3"/>
        <v>0</v>
      </c>
      <c r="Q68" s="78"/>
      <c r="R68" s="51">
        <f>+ROUND(((C12*G66)/M68)*K68,0)</f>
        <v>14</v>
      </c>
    </row>
    <row r="69" spans="1:18" ht="69.95" customHeight="1">
      <c r="A69" s="153">
        <v>8</v>
      </c>
      <c r="B69" s="150" t="s">
        <v>202</v>
      </c>
      <c r="C69" s="161" t="s">
        <v>203</v>
      </c>
      <c r="D69" s="149" t="s">
        <v>204</v>
      </c>
      <c r="E69" s="150" t="s">
        <v>205</v>
      </c>
      <c r="F69" s="147" t="s">
        <v>206</v>
      </c>
      <c r="G69" s="152">
        <v>0.12</v>
      </c>
      <c r="H69" s="147" t="s">
        <v>179</v>
      </c>
      <c r="I69" s="22" t="s">
        <v>180</v>
      </c>
      <c r="J69" s="33" t="s">
        <v>156</v>
      </c>
      <c r="K69" s="47" t="s">
        <v>207</v>
      </c>
      <c r="L69" s="47" t="s">
        <v>180</v>
      </c>
      <c r="M69" s="80" t="s">
        <v>180</v>
      </c>
      <c r="N69" s="51">
        <v>5196</v>
      </c>
      <c r="O69" s="76"/>
      <c r="P69" s="77">
        <f t="shared" si="3"/>
        <v>0</v>
      </c>
      <c r="Q69" s="78"/>
      <c r="R69" s="51">
        <f>+ROUND(C13*G69,0)</f>
        <v>1299</v>
      </c>
    </row>
    <row r="70" spans="1:18" ht="69.95" customHeight="1">
      <c r="A70" s="155"/>
      <c r="B70" s="151"/>
      <c r="C70" s="161"/>
      <c r="D70" s="149"/>
      <c r="E70" s="151"/>
      <c r="F70" s="148"/>
      <c r="G70" s="146"/>
      <c r="H70" s="148"/>
      <c r="I70" s="22" t="s">
        <v>180</v>
      </c>
      <c r="J70" s="33" t="s">
        <v>142</v>
      </c>
      <c r="K70" s="47" t="s">
        <v>207</v>
      </c>
      <c r="L70" s="47" t="s">
        <v>180</v>
      </c>
      <c r="M70" s="80" t="s">
        <v>180</v>
      </c>
      <c r="N70" s="51">
        <v>4776</v>
      </c>
      <c r="O70" s="76"/>
      <c r="P70" s="77">
        <f t="shared" si="3"/>
        <v>0</v>
      </c>
      <c r="Q70" s="78"/>
      <c r="R70" s="51">
        <f>+ROUND((C16*G69),0)</f>
        <v>1194</v>
      </c>
    </row>
    <row r="71" spans="1:18" ht="69.95" customHeight="1">
      <c r="A71" s="153">
        <v>9</v>
      </c>
      <c r="B71" s="150" t="s">
        <v>208</v>
      </c>
      <c r="C71" s="161" t="s">
        <v>209</v>
      </c>
      <c r="D71" s="149" t="s">
        <v>204</v>
      </c>
      <c r="E71" s="150" t="s">
        <v>205</v>
      </c>
      <c r="F71" s="162" t="s">
        <v>206</v>
      </c>
      <c r="G71" s="163">
        <v>0.5</v>
      </c>
      <c r="H71" s="147" t="s">
        <v>179</v>
      </c>
      <c r="I71" s="22" t="s">
        <v>180</v>
      </c>
      <c r="J71" s="33" t="s">
        <v>156</v>
      </c>
      <c r="K71" s="47">
        <v>1</v>
      </c>
      <c r="L71" s="47" t="s">
        <v>180</v>
      </c>
      <c r="M71" s="47" t="s">
        <v>180</v>
      </c>
      <c r="N71" s="51">
        <v>21648</v>
      </c>
      <c r="O71" s="76"/>
      <c r="P71" s="77">
        <f t="shared" si="3"/>
        <v>0</v>
      </c>
      <c r="Q71" s="78"/>
      <c r="R71" s="51">
        <f>+ROUND(C13*G71,0)</f>
        <v>5412</v>
      </c>
    </row>
    <row r="72" spans="1:18" ht="69.95" customHeight="1">
      <c r="A72" s="155"/>
      <c r="B72" s="151"/>
      <c r="C72" s="161"/>
      <c r="D72" s="149"/>
      <c r="E72" s="151"/>
      <c r="F72" s="162"/>
      <c r="G72" s="163"/>
      <c r="H72" s="148"/>
      <c r="I72" s="22" t="s">
        <v>180</v>
      </c>
      <c r="J72" s="33" t="s">
        <v>142</v>
      </c>
      <c r="K72" s="47">
        <v>1</v>
      </c>
      <c r="L72" s="47" t="s">
        <v>180</v>
      </c>
      <c r="M72" s="47" t="s">
        <v>180</v>
      </c>
      <c r="N72" s="51">
        <v>19900</v>
      </c>
      <c r="O72" s="76"/>
      <c r="P72" s="77">
        <f t="shared" si="3"/>
        <v>0</v>
      </c>
      <c r="Q72" s="78"/>
      <c r="R72" s="51">
        <f>+ROUND((C16*G71),0)</f>
        <v>4975</v>
      </c>
    </row>
    <row r="73" spans="1:18" ht="69.95" customHeight="1">
      <c r="A73" s="153">
        <v>10</v>
      </c>
      <c r="B73" s="150" t="s">
        <v>210</v>
      </c>
      <c r="C73" s="150" t="s">
        <v>211</v>
      </c>
      <c r="D73" s="158" t="s">
        <v>212</v>
      </c>
      <c r="E73" s="150" t="s">
        <v>205</v>
      </c>
      <c r="F73" s="147" t="s">
        <v>206</v>
      </c>
      <c r="G73" s="164">
        <v>1.0500000000000001E-2</v>
      </c>
      <c r="H73" s="147" t="s">
        <v>179</v>
      </c>
      <c r="I73" s="22" t="s">
        <v>180</v>
      </c>
      <c r="J73" s="33" t="s">
        <v>156</v>
      </c>
      <c r="K73" s="47">
        <v>1</v>
      </c>
      <c r="L73" s="47" t="s">
        <v>180</v>
      </c>
      <c r="M73" s="47" t="s">
        <v>180</v>
      </c>
      <c r="N73" s="51">
        <v>456</v>
      </c>
      <c r="O73" s="76"/>
      <c r="P73" s="77">
        <f t="shared" si="3"/>
        <v>0</v>
      </c>
      <c r="Q73" s="78"/>
      <c r="R73" s="51">
        <f>+ROUND(C13*G73,0)</f>
        <v>114</v>
      </c>
    </row>
    <row r="74" spans="1:18" ht="69.95" customHeight="1">
      <c r="A74" s="155"/>
      <c r="B74" s="151"/>
      <c r="C74" s="151"/>
      <c r="D74" s="166"/>
      <c r="E74" s="151"/>
      <c r="F74" s="148"/>
      <c r="G74" s="165"/>
      <c r="H74" s="148"/>
      <c r="I74" s="22" t="s">
        <v>180</v>
      </c>
      <c r="J74" s="33" t="s">
        <v>142</v>
      </c>
      <c r="K74" s="47">
        <v>1</v>
      </c>
      <c r="L74" s="47" t="s">
        <v>180</v>
      </c>
      <c r="M74" s="47" t="s">
        <v>180</v>
      </c>
      <c r="N74" s="51">
        <v>416</v>
      </c>
      <c r="O74" s="76"/>
      <c r="P74" s="77">
        <f t="shared" si="3"/>
        <v>0</v>
      </c>
      <c r="Q74" s="78"/>
      <c r="R74" s="51">
        <f>+ROUND(C16*G73,0)</f>
        <v>104</v>
      </c>
    </row>
    <row r="75" spans="1:18" ht="69.95" customHeight="1">
      <c r="A75" s="153">
        <v>11</v>
      </c>
      <c r="B75" s="149" t="s">
        <v>213</v>
      </c>
      <c r="C75" s="161" t="s">
        <v>214</v>
      </c>
      <c r="D75" s="149" t="s">
        <v>215</v>
      </c>
      <c r="E75" s="150" t="s">
        <v>205</v>
      </c>
      <c r="F75" s="147" t="s">
        <v>206</v>
      </c>
      <c r="G75" s="164">
        <v>7.3000000000000001E-3</v>
      </c>
      <c r="H75" s="147" t="s">
        <v>179</v>
      </c>
      <c r="I75" s="22" t="s">
        <v>180</v>
      </c>
      <c r="J75" s="33" t="s">
        <v>156</v>
      </c>
      <c r="K75" s="47" t="s">
        <v>207</v>
      </c>
      <c r="L75" s="47" t="s">
        <v>180</v>
      </c>
      <c r="M75" s="80" t="s">
        <v>180</v>
      </c>
      <c r="N75" s="51">
        <v>292</v>
      </c>
      <c r="O75" s="76"/>
      <c r="P75" s="77">
        <f t="shared" si="3"/>
        <v>0</v>
      </c>
      <c r="Q75" s="78"/>
      <c r="R75" s="51">
        <f>+ROUND((C16*G75),0)</f>
        <v>73</v>
      </c>
    </row>
    <row r="76" spans="1:18" ht="69.95" customHeight="1">
      <c r="A76" s="155"/>
      <c r="B76" s="149"/>
      <c r="C76" s="161"/>
      <c r="D76" s="149"/>
      <c r="E76" s="151"/>
      <c r="F76" s="148"/>
      <c r="G76" s="165"/>
      <c r="H76" s="148"/>
      <c r="I76" s="22" t="s">
        <v>180</v>
      </c>
      <c r="J76" s="33" t="s">
        <v>142</v>
      </c>
      <c r="K76" s="47" t="s">
        <v>207</v>
      </c>
      <c r="L76" s="47" t="s">
        <v>180</v>
      </c>
      <c r="M76" s="80" t="s">
        <v>180</v>
      </c>
      <c r="N76" s="51">
        <v>292</v>
      </c>
      <c r="O76" s="76"/>
      <c r="P76" s="77">
        <f t="shared" si="3"/>
        <v>0</v>
      </c>
      <c r="Q76" s="78"/>
      <c r="R76" s="51">
        <f>+ROUND((C16*G75),0)</f>
        <v>73</v>
      </c>
    </row>
    <row r="77" spans="1:18" ht="51.75" customHeight="1">
      <c r="A77" s="153">
        <v>12</v>
      </c>
      <c r="B77" s="150" t="s">
        <v>216</v>
      </c>
      <c r="C77" s="150" t="s">
        <v>217</v>
      </c>
      <c r="D77" s="158" t="s">
        <v>218</v>
      </c>
      <c r="E77" s="150" t="s">
        <v>219</v>
      </c>
      <c r="F77" s="167" t="s">
        <v>147</v>
      </c>
      <c r="G77" s="168">
        <v>0.01</v>
      </c>
      <c r="H77" s="147" t="s">
        <v>179</v>
      </c>
      <c r="I77" s="22" t="s">
        <v>180</v>
      </c>
      <c r="J77" s="33" t="s">
        <v>156</v>
      </c>
      <c r="K77" s="47" t="s">
        <v>207</v>
      </c>
      <c r="L77" s="47" t="s">
        <v>180</v>
      </c>
      <c r="M77" s="80" t="s">
        <v>180</v>
      </c>
      <c r="N77" s="51">
        <v>432</v>
      </c>
      <c r="O77" s="76"/>
      <c r="P77" s="77">
        <f t="shared" si="3"/>
        <v>0</v>
      </c>
      <c r="Q77" s="78"/>
      <c r="R77" s="51">
        <f>+ROUND((C13*G77),0)</f>
        <v>108</v>
      </c>
    </row>
    <row r="78" spans="1:18" ht="51.75" customHeight="1">
      <c r="A78" s="154"/>
      <c r="B78" s="156"/>
      <c r="C78" s="156"/>
      <c r="D78" s="166"/>
      <c r="E78" s="151"/>
      <c r="F78" s="167"/>
      <c r="G78" s="169"/>
      <c r="H78" s="148"/>
      <c r="I78" s="22" t="s">
        <v>180</v>
      </c>
      <c r="J78" s="33" t="s">
        <v>142</v>
      </c>
      <c r="K78" s="47" t="s">
        <v>207</v>
      </c>
      <c r="L78" s="47" t="s">
        <v>180</v>
      </c>
      <c r="M78" s="80" t="s">
        <v>180</v>
      </c>
      <c r="N78" s="51">
        <v>396</v>
      </c>
      <c r="O78" s="76"/>
      <c r="P78" s="77">
        <f t="shared" si="3"/>
        <v>0</v>
      </c>
      <c r="Q78" s="78"/>
      <c r="R78" s="51">
        <f>+ROUND((C16*G77),0)</f>
        <v>99</v>
      </c>
    </row>
    <row r="79" spans="1:18" ht="78" customHeight="1">
      <c r="A79" s="154"/>
      <c r="B79" s="156"/>
      <c r="C79" s="156"/>
      <c r="D79" s="17" t="s">
        <v>220</v>
      </c>
      <c r="E79" s="12" t="s">
        <v>191</v>
      </c>
      <c r="F79" s="33" t="s">
        <v>147</v>
      </c>
      <c r="G79" s="81">
        <v>1</v>
      </c>
      <c r="H79" s="73" t="s">
        <v>181</v>
      </c>
      <c r="I79" s="22" t="s">
        <v>180</v>
      </c>
      <c r="J79" s="33" t="s">
        <v>182</v>
      </c>
      <c r="K79" s="47">
        <v>12</v>
      </c>
      <c r="L79" s="47" t="s">
        <v>180</v>
      </c>
      <c r="M79" s="80" t="s">
        <v>180</v>
      </c>
      <c r="N79" s="51">
        <v>240</v>
      </c>
      <c r="O79" s="76"/>
      <c r="P79" s="77">
        <f t="shared" si="3"/>
        <v>0</v>
      </c>
      <c r="Q79" s="78"/>
      <c r="R79" s="52">
        <f>+C18*12</f>
        <v>60</v>
      </c>
    </row>
    <row r="80" spans="1:18" ht="49.5" customHeight="1">
      <c r="A80" s="154"/>
      <c r="B80" s="156"/>
      <c r="C80" s="156"/>
      <c r="D80" s="158" t="s">
        <v>221</v>
      </c>
      <c r="E80" s="150" t="s">
        <v>222</v>
      </c>
      <c r="F80" s="167" t="s">
        <v>147</v>
      </c>
      <c r="G80" s="164">
        <v>0.01</v>
      </c>
      <c r="H80" s="147" t="s">
        <v>179</v>
      </c>
      <c r="I80" s="22" t="s">
        <v>180</v>
      </c>
      <c r="J80" s="33" t="s">
        <v>156</v>
      </c>
      <c r="K80" s="47" t="s">
        <v>207</v>
      </c>
      <c r="L80" s="47" t="s">
        <v>180</v>
      </c>
      <c r="M80" s="80" t="s">
        <v>180</v>
      </c>
      <c r="N80" s="51">
        <v>432</v>
      </c>
      <c r="O80" s="76"/>
      <c r="P80" s="77">
        <f t="shared" si="3"/>
        <v>0</v>
      </c>
      <c r="Q80" s="78"/>
      <c r="R80" s="51">
        <f>+ROUND((C13*G80),0)</f>
        <v>108</v>
      </c>
    </row>
    <row r="81" spans="1:18" ht="49.5" customHeight="1">
      <c r="A81" s="154"/>
      <c r="B81" s="156"/>
      <c r="C81" s="156"/>
      <c r="D81" s="166"/>
      <c r="E81" s="151"/>
      <c r="F81" s="167"/>
      <c r="G81" s="165"/>
      <c r="H81" s="148"/>
      <c r="I81" s="22" t="s">
        <v>180</v>
      </c>
      <c r="J81" s="33" t="s">
        <v>142</v>
      </c>
      <c r="K81" s="47" t="s">
        <v>207</v>
      </c>
      <c r="L81" s="47" t="s">
        <v>180</v>
      </c>
      <c r="M81" s="80" t="s">
        <v>180</v>
      </c>
      <c r="N81" s="51">
        <v>396</v>
      </c>
      <c r="O81" s="76"/>
      <c r="P81" s="77">
        <f t="shared" si="3"/>
        <v>0</v>
      </c>
      <c r="Q81" s="78"/>
      <c r="R81" s="51">
        <f>+ROUND((C16*G80),0)</f>
        <v>99</v>
      </c>
    </row>
    <row r="82" spans="1:18" ht="78.75" customHeight="1">
      <c r="A82" s="154"/>
      <c r="B82" s="156"/>
      <c r="C82" s="156"/>
      <c r="D82" s="17" t="s">
        <v>223</v>
      </c>
      <c r="E82" s="12" t="s">
        <v>191</v>
      </c>
      <c r="F82" s="33" t="s">
        <v>147</v>
      </c>
      <c r="G82" s="81">
        <v>1</v>
      </c>
      <c r="H82" s="73" t="s">
        <v>181</v>
      </c>
      <c r="I82" s="22" t="s">
        <v>180</v>
      </c>
      <c r="J82" s="33" t="s">
        <v>182</v>
      </c>
      <c r="K82" s="47">
        <v>12</v>
      </c>
      <c r="L82" s="47" t="s">
        <v>180</v>
      </c>
      <c r="M82" s="80" t="s">
        <v>180</v>
      </c>
      <c r="N82" s="51">
        <v>240</v>
      </c>
      <c r="O82" s="76"/>
      <c r="P82" s="77">
        <f t="shared" si="3"/>
        <v>0</v>
      </c>
      <c r="Q82" s="78"/>
      <c r="R82" s="52">
        <f>+C18*12</f>
        <v>60</v>
      </c>
    </row>
    <row r="83" spans="1:18" ht="69.95" customHeight="1">
      <c r="A83" s="154"/>
      <c r="B83" s="156"/>
      <c r="C83" s="156"/>
      <c r="D83" s="158" t="s">
        <v>224</v>
      </c>
      <c r="E83" s="150" t="s">
        <v>225</v>
      </c>
      <c r="F83" s="167" t="s">
        <v>155</v>
      </c>
      <c r="G83" s="164">
        <v>4.0000000000000001E-3</v>
      </c>
      <c r="H83" s="147" t="s">
        <v>179</v>
      </c>
      <c r="I83" s="22" t="s">
        <v>180</v>
      </c>
      <c r="J83" s="33" t="s">
        <v>156</v>
      </c>
      <c r="K83" s="47" t="s">
        <v>180</v>
      </c>
      <c r="L83" s="47" t="s">
        <v>180</v>
      </c>
      <c r="M83" s="80" t="s">
        <v>180</v>
      </c>
      <c r="N83" s="51">
        <v>172</v>
      </c>
      <c r="O83" s="76"/>
      <c r="P83" s="77">
        <f t="shared" si="3"/>
        <v>0</v>
      </c>
      <c r="Q83" s="78"/>
      <c r="R83" s="51">
        <f>+ROUND((C13*G83),0)</f>
        <v>43</v>
      </c>
    </row>
    <row r="84" spans="1:18" ht="69.95" customHeight="1">
      <c r="A84" s="154"/>
      <c r="B84" s="156"/>
      <c r="C84" s="156"/>
      <c r="D84" s="166"/>
      <c r="E84" s="151"/>
      <c r="F84" s="167"/>
      <c r="G84" s="165"/>
      <c r="H84" s="148"/>
      <c r="I84" s="22" t="s">
        <v>180</v>
      </c>
      <c r="J84" s="33" t="s">
        <v>142</v>
      </c>
      <c r="K84" s="47" t="s">
        <v>180</v>
      </c>
      <c r="L84" s="47" t="s">
        <v>180</v>
      </c>
      <c r="M84" s="80" t="s">
        <v>180</v>
      </c>
      <c r="N84" s="51">
        <v>152</v>
      </c>
      <c r="O84" s="76"/>
      <c r="P84" s="77">
        <f t="shared" si="3"/>
        <v>0</v>
      </c>
      <c r="Q84" s="78"/>
      <c r="R84" s="51">
        <f>+ROUND((C14*G83),0)</f>
        <v>38</v>
      </c>
    </row>
    <row r="85" spans="1:18" ht="69.95" customHeight="1">
      <c r="A85" s="154"/>
      <c r="B85" s="156"/>
      <c r="C85" s="156"/>
      <c r="D85" s="158" t="s">
        <v>226</v>
      </c>
      <c r="E85" s="150" t="s">
        <v>225</v>
      </c>
      <c r="F85" s="167" t="s">
        <v>155</v>
      </c>
      <c r="G85" s="164">
        <v>4.0000000000000001E-3</v>
      </c>
      <c r="H85" s="147" t="s">
        <v>179</v>
      </c>
      <c r="I85" s="22" t="s">
        <v>180</v>
      </c>
      <c r="J85" s="33" t="s">
        <v>156</v>
      </c>
      <c r="K85" s="47" t="s">
        <v>180</v>
      </c>
      <c r="L85" s="47" t="s">
        <v>180</v>
      </c>
      <c r="M85" s="80" t="s">
        <v>180</v>
      </c>
      <c r="N85" s="51">
        <v>172</v>
      </c>
      <c r="O85" s="76"/>
      <c r="P85" s="77">
        <f t="shared" si="3"/>
        <v>0</v>
      </c>
      <c r="Q85" s="78"/>
      <c r="R85" s="51">
        <f>+ROUND((C13*G85),0)</f>
        <v>43</v>
      </c>
    </row>
    <row r="86" spans="1:18" ht="69.95" customHeight="1">
      <c r="A86" s="154"/>
      <c r="B86" s="156"/>
      <c r="C86" s="156"/>
      <c r="D86" s="166"/>
      <c r="E86" s="151"/>
      <c r="F86" s="167"/>
      <c r="G86" s="165"/>
      <c r="H86" s="148"/>
      <c r="I86" s="22" t="s">
        <v>180</v>
      </c>
      <c r="J86" s="33" t="s">
        <v>142</v>
      </c>
      <c r="K86" s="47" t="s">
        <v>180</v>
      </c>
      <c r="L86" s="47" t="s">
        <v>180</v>
      </c>
      <c r="M86" s="80" t="s">
        <v>180</v>
      </c>
      <c r="N86" s="51">
        <v>160</v>
      </c>
      <c r="O86" s="76"/>
      <c r="P86" s="77">
        <f t="shared" si="3"/>
        <v>0</v>
      </c>
      <c r="Q86" s="78"/>
      <c r="R86" s="51">
        <f>+ROUND((C16*G85),0)</f>
        <v>40</v>
      </c>
    </row>
    <row r="87" spans="1:18" ht="69.95" customHeight="1">
      <c r="A87" s="154"/>
      <c r="B87" s="156"/>
      <c r="C87" s="156"/>
      <c r="D87" s="158" t="s">
        <v>227</v>
      </c>
      <c r="E87" s="150" t="s">
        <v>225</v>
      </c>
      <c r="F87" s="167" t="s">
        <v>155</v>
      </c>
      <c r="G87" s="164">
        <v>4.0000000000000001E-3</v>
      </c>
      <c r="H87" s="147" t="s">
        <v>179</v>
      </c>
      <c r="I87" s="22" t="s">
        <v>180</v>
      </c>
      <c r="J87" s="33" t="s">
        <v>156</v>
      </c>
      <c r="K87" s="47" t="s">
        <v>180</v>
      </c>
      <c r="L87" s="47" t="s">
        <v>180</v>
      </c>
      <c r="M87" s="80" t="s">
        <v>180</v>
      </c>
      <c r="N87" s="51">
        <v>172</v>
      </c>
      <c r="O87" s="76"/>
      <c r="P87" s="77">
        <f t="shared" si="3"/>
        <v>0</v>
      </c>
      <c r="Q87" s="78"/>
      <c r="R87" s="51">
        <f>+ROUND((C13*G87),0)</f>
        <v>43</v>
      </c>
    </row>
    <row r="88" spans="1:18" ht="69.95" customHeight="1">
      <c r="A88" s="154"/>
      <c r="B88" s="156"/>
      <c r="C88" s="156"/>
      <c r="D88" s="166"/>
      <c r="E88" s="151"/>
      <c r="F88" s="167"/>
      <c r="G88" s="165"/>
      <c r="H88" s="148"/>
      <c r="I88" s="22" t="s">
        <v>180</v>
      </c>
      <c r="J88" s="33" t="s">
        <v>142</v>
      </c>
      <c r="K88" s="47" t="s">
        <v>180</v>
      </c>
      <c r="L88" s="47" t="s">
        <v>180</v>
      </c>
      <c r="M88" s="80" t="s">
        <v>180</v>
      </c>
      <c r="N88" s="51">
        <v>160</v>
      </c>
      <c r="O88" s="76"/>
      <c r="P88" s="77">
        <f t="shared" si="3"/>
        <v>0</v>
      </c>
      <c r="Q88" s="78"/>
      <c r="R88" s="51">
        <f>+ROUND((C16*G87),0)</f>
        <v>40</v>
      </c>
    </row>
    <row r="89" spans="1:18" ht="69.95" customHeight="1">
      <c r="A89" s="154"/>
      <c r="B89" s="156"/>
      <c r="C89" s="156"/>
      <c r="D89" s="158" t="s">
        <v>228</v>
      </c>
      <c r="E89" s="150" t="s">
        <v>225</v>
      </c>
      <c r="F89" s="167" t="s">
        <v>155</v>
      </c>
      <c r="G89" s="164">
        <v>4.0000000000000001E-3</v>
      </c>
      <c r="H89" s="147" t="s">
        <v>179</v>
      </c>
      <c r="I89" s="22" t="s">
        <v>180</v>
      </c>
      <c r="J89" s="33" t="s">
        <v>156</v>
      </c>
      <c r="K89" s="47" t="s">
        <v>180</v>
      </c>
      <c r="L89" s="47" t="s">
        <v>180</v>
      </c>
      <c r="M89" s="80" t="s">
        <v>180</v>
      </c>
      <c r="N89" s="51">
        <v>172</v>
      </c>
      <c r="O89" s="76"/>
      <c r="P89" s="77">
        <f t="shared" si="3"/>
        <v>0</v>
      </c>
      <c r="Q89" s="78"/>
      <c r="R89" s="51">
        <f>+ROUND((C13*G89),0)</f>
        <v>43</v>
      </c>
    </row>
    <row r="90" spans="1:18" ht="69.95" customHeight="1">
      <c r="A90" s="154"/>
      <c r="B90" s="156"/>
      <c r="C90" s="156"/>
      <c r="D90" s="166"/>
      <c r="E90" s="151"/>
      <c r="F90" s="167"/>
      <c r="G90" s="165"/>
      <c r="H90" s="148"/>
      <c r="I90" s="22" t="s">
        <v>180</v>
      </c>
      <c r="J90" s="33" t="s">
        <v>142</v>
      </c>
      <c r="K90" s="47" t="s">
        <v>180</v>
      </c>
      <c r="L90" s="47" t="s">
        <v>180</v>
      </c>
      <c r="M90" s="80" t="s">
        <v>180</v>
      </c>
      <c r="N90" s="51">
        <v>160</v>
      </c>
      <c r="O90" s="76"/>
      <c r="P90" s="77">
        <f t="shared" si="3"/>
        <v>0</v>
      </c>
      <c r="Q90" s="78"/>
      <c r="R90" s="51">
        <f>+ROUND((C16*G89),0)</f>
        <v>40</v>
      </c>
    </row>
    <row r="91" spans="1:18" ht="69.95" customHeight="1">
      <c r="A91" s="154"/>
      <c r="B91" s="156"/>
      <c r="C91" s="156"/>
      <c r="D91" s="158" t="s">
        <v>229</v>
      </c>
      <c r="E91" s="150" t="s">
        <v>225</v>
      </c>
      <c r="F91" s="167" t="s">
        <v>155</v>
      </c>
      <c r="G91" s="164">
        <v>4.0000000000000001E-3</v>
      </c>
      <c r="H91" s="147" t="s">
        <v>179</v>
      </c>
      <c r="I91" s="22" t="s">
        <v>180</v>
      </c>
      <c r="J91" s="33" t="s">
        <v>156</v>
      </c>
      <c r="K91" s="47" t="s">
        <v>180</v>
      </c>
      <c r="L91" s="47" t="s">
        <v>180</v>
      </c>
      <c r="M91" s="80" t="s">
        <v>180</v>
      </c>
      <c r="N91" s="51">
        <v>172</v>
      </c>
      <c r="O91" s="76"/>
      <c r="P91" s="77">
        <f t="shared" si="3"/>
        <v>0</v>
      </c>
      <c r="Q91" s="78"/>
      <c r="R91" s="51">
        <f>+ROUND((C13*G91),0)</f>
        <v>43</v>
      </c>
    </row>
    <row r="92" spans="1:18" ht="69.95" customHeight="1">
      <c r="A92" s="155"/>
      <c r="B92" s="151"/>
      <c r="C92" s="151"/>
      <c r="D92" s="166"/>
      <c r="E92" s="151"/>
      <c r="F92" s="167"/>
      <c r="G92" s="165"/>
      <c r="H92" s="148"/>
      <c r="I92" s="22" t="s">
        <v>180</v>
      </c>
      <c r="J92" s="33" t="s">
        <v>142</v>
      </c>
      <c r="K92" s="47" t="s">
        <v>180</v>
      </c>
      <c r="L92" s="47" t="s">
        <v>180</v>
      </c>
      <c r="M92" s="80" t="s">
        <v>180</v>
      </c>
      <c r="N92" s="51">
        <v>160</v>
      </c>
      <c r="O92" s="76"/>
      <c r="P92" s="77">
        <f t="shared" si="3"/>
        <v>0</v>
      </c>
      <c r="Q92" s="78"/>
      <c r="R92" s="51">
        <f>+ROUND((C16*G91),0)</f>
        <v>40</v>
      </c>
    </row>
    <row r="93" spans="1:18" ht="108" customHeight="1">
      <c r="A93" s="107">
        <v>13</v>
      </c>
      <c r="B93" s="25" t="s">
        <v>230</v>
      </c>
      <c r="C93" s="33" t="s">
        <v>231</v>
      </c>
      <c r="D93" s="25" t="s">
        <v>232</v>
      </c>
      <c r="E93" s="32" t="s">
        <v>233</v>
      </c>
      <c r="F93" s="73" t="s">
        <v>147</v>
      </c>
      <c r="G93" s="81">
        <v>1</v>
      </c>
      <c r="H93" s="73" t="s">
        <v>181</v>
      </c>
      <c r="I93" s="22" t="s">
        <v>180</v>
      </c>
      <c r="J93" s="33" t="s">
        <v>182</v>
      </c>
      <c r="K93" s="47">
        <v>3</v>
      </c>
      <c r="L93" s="47" t="s">
        <v>180</v>
      </c>
      <c r="M93" s="80" t="s">
        <v>180</v>
      </c>
      <c r="N93" s="51">
        <v>60</v>
      </c>
      <c r="O93" s="76"/>
      <c r="P93" s="77">
        <f t="shared" si="3"/>
        <v>0</v>
      </c>
      <c r="Q93" s="78"/>
      <c r="R93" s="52">
        <f>C18*K93</f>
        <v>15</v>
      </c>
    </row>
    <row r="94" spans="1:18" ht="14.25" customHeight="1">
      <c r="A94" s="153">
        <v>14</v>
      </c>
      <c r="B94" s="150" t="s">
        <v>234</v>
      </c>
      <c r="C94" s="150" t="s">
        <v>235</v>
      </c>
      <c r="D94" s="158" t="s">
        <v>236</v>
      </c>
      <c r="E94" s="150" t="s">
        <v>237</v>
      </c>
      <c r="F94" s="147" t="s">
        <v>155</v>
      </c>
      <c r="G94" s="81">
        <v>1</v>
      </c>
      <c r="H94" s="147" t="s">
        <v>179</v>
      </c>
      <c r="I94" s="147" t="s">
        <v>238</v>
      </c>
      <c r="J94" s="33" t="s">
        <v>156</v>
      </c>
      <c r="K94" s="47">
        <v>1</v>
      </c>
      <c r="L94" s="47" t="s">
        <v>180</v>
      </c>
      <c r="M94" s="80" t="s">
        <v>180</v>
      </c>
      <c r="N94" s="51">
        <v>12</v>
      </c>
      <c r="O94" s="76"/>
      <c r="P94" s="77">
        <f t="shared" si="3"/>
        <v>0</v>
      </c>
      <c r="Q94" s="78"/>
      <c r="R94" s="51">
        <f>+(C26*1)*G94</f>
        <v>3</v>
      </c>
    </row>
    <row r="95" spans="1:18">
      <c r="A95" s="154"/>
      <c r="B95" s="156"/>
      <c r="C95" s="156"/>
      <c r="D95" s="159"/>
      <c r="E95" s="156"/>
      <c r="F95" s="157"/>
      <c r="G95" s="84">
        <v>1</v>
      </c>
      <c r="H95" s="157"/>
      <c r="I95" s="148"/>
      <c r="J95" s="33" t="s">
        <v>142</v>
      </c>
      <c r="K95" s="47">
        <v>1</v>
      </c>
      <c r="L95" s="47" t="s">
        <v>180</v>
      </c>
      <c r="M95" s="80" t="s">
        <v>180</v>
      </c>
      <c r="N95" s="51">
        <v>4</v>
      </c>
      <c r="O95" s="76"/>
      <c r="P95" s="77">
        <f t="shared" si="3"/>
        <v>0</v>
      </c>
      <c r="Q95" s="78"/>
      <c r="R95" s="51">
        <f>+(C27*1)*G95</f>
        <v>1</v>
      </c>
    </row>
    <row r="96" spans="1:18">
      <c r="A96" s="154"/>
      <c r="B96" s="156"/>
      <c r="C96" s="156"/>
      <c r="D96" s="159"/>
      <c r="E96" s="156"/>
      <c r="F96" s="157"/>
      <c r="G96" s="81">
        <v>0.1</v>
      </c>
      <c r="H96" s="157"/>
      <c r="I96" s="147" t="s">
        <v>239</v>
      </c>
      <c r="J96" s="33" t="s">
        <v>156</v>
      </c>
      <c r="K96" s="47">
        <v>1</v>
      </c>
      <c r="L96" s="47" t="s">
        <v>180</v>
      </c>
      <c r="M96" s="80" t="s">
        <v>180</v>
      </c>
      <c r="N96" s="51">
        <v>16</v>
      </c>
      <c r="O96" s="76"/>
      <c r="P96" s="77">
        <f t="shared" si="3"/>
        <v>0</v>
      </c>
      <c r="Q96" s="78"/>
      <c r="R96" s="51">
        <f>+(C31*1)*G96</f>
        <v>4.4000000000000004</v>
      </c>
    </row>
    <row r="97" spans="1:18">
      <c r="A97" s="154"/>
      <c r="B97" s="156"/>
      <c r="C97" s="156"/>
      <c r="D97" s="159"/>
      <c r="E97" s="156"/>
      <c r="F97" s="157"/>
      <c r="G97" s="81">
        <v>0.1</v>
      </c>
      <c r="H97" s="157"/>
      <c r="I97" s="148"/>
      <c r="J97" s="33" t="s">
        <v>142</v>
      </c>
      <c r="K97" s="47">
        <v>1</v>
      </c>
      <c r="L97" s="47" t="s">
        <v>180</v>
      </c>
      <c r="M97" s="80" t="s">
        <v>180</v>
      </c>
      <c r="N97" s="51">
        <v>4</v>
      </c>
      <c r="O97" s="76"/>
      <c r="P97" s="77">
        <f t="shared" si="3"/>
        <v>0</v>
      </c>
      <c r="Q97" s="78"/>
      <c r="R97" s="51">
        <f>+(C32*1)*G97</f>
        <v>1.1000000000000001</v>
      </c>
    </row>
    <row r="98" spans="1:18">
      <c r="A98" s="154"/>
      <c r="B98" s="156"/>
      <c r="C98" s="156"/>
      <c r="D98" s="159"/>
      <c r="E98" s="156"/>
      <c r="F98" s="157"/>
      <c r="G98" s="81">
        <v>0.1</v>
      </c>
      <c r="H98" s="157"/>
      <c r="I98" s="147" t="s">
        <v>240</v>
      </c>
      <c r="J98" s="33" t="s">
        <v>156</v>
      </c>
      <c r="K98" s="47">
        <v>1</v>
      </c>
      <c r="L98" s="47" t="s">
        <v>180</v>
      </c>
      <c r="M98" s="80" t="s">
        <v>180</v>
      </c>
      <c r="N98" s="51">
        <v>144</v>
      </c>
      <c r="O98" s="76"/>
      <c r="P98" s="77">
        <f t="shared" si="3"/>
        <v>0</v>
      </c>
      <c r="Q98" s="78"/>
      <c r="R98" s="51">
        <f>+(C36*1)*G98</f>
        <v>36</v>
      </c>
    </row>
    <row r="99" spans="1:18">
      <c r="A99" s="154"/>
      <c r="B99" s="156"/>
      <c r="C99" s="156"/>
      <c r="D99" s="159"/>
      <c r="E99" s="156"/>
      <c r="F99" s="157"/>
      <c r="G99" s="81">
        <v>0.04</v>
      </c>
      <c r="H99" s="157"/>
      <c r="I99" s="148"/>
      <c r="J99" s="33" t="s">
        <v>142</v>
      </c>
      <c r="K99" s="47">
        <v>1</v>
      </c>
      <c r="L99" s="47" t="s">
        <v>180</v>
      </c>
      <c r="M99" s="80" t="s">
        <v>180</v>
      </c>
      <c r="N99" s="51">
        <v>48</v>
      </c>
      <c r="O99" s="76"/>
      <c r="P99" s="77">
        <f t="shared" si="3"/>
        <v>0</v>
      </c>
      <c r="Q99" s="78"/>
      <c r="R99" s="51">
        <f>+(C37*1)*G99</f>
        <v>11.68</v>
      </c>
    </row>
    <row r="100" spans="1:18">
      <c r="A100" s="154"/>
      <c r="B100" s="156"/>
      <c r="C100" s="156"/>
      <c r="D100" s="159"/>
      <c r="E100" s="156"/>
      <c r="F100" s="157"/>
      <c r="G100" s="81">
        <v>0.1</v>
      </c>
      <c r="H100" s="157"/>
      <c r="I100" s="147" t="s">
        <v>241</v>
      </c>
      <c r="J100" s="33" t="s">
        <v>156</v>
      </c>
      <c r="K100" s="47">
        <v>1</v>
      </c>
      <c r="L100" s="47" t="s">
        <v>180</v>
      </c>
      <c r="M100" s="80" t="s">
        <v>180</v>
      </c>
      <c r="N100" s="51">
        <v>104</v>
      </c>
      <c r="O100" s="76"/>
      <c r="P100" s="77">
        <f t="shared" si="3"/>
        <v>0</v>
      </c>
      <c r="Q100" s="78"/>
      <c r="R100" s="51">
        <f>+(C41*1)*G100</f>
        <v>25.6</v>
      </c>
    </row>
    <row r="101" spans="1:18" ht="42.75" customHeight="1">
      <c r="A101" s="155"/>
      <c r="B101" s="151"/>
      <c r="C101" s="151"/>
      <c r="D101" s="166"/>
      <c r="E101" s="151"/>
      <c r="F101" s="148"/>
      <c r="G101" s="81">
        <v>0.1</v>
      </c>
      <c r="H101" s="148"/>
      <c r="I101" s="148"/>
      <c r="J101" s="33" t="s">
        <v>142</v>
      </c>
      <c r="K101" s="47">
        <v>1</v>
      </c>
      <c r="L101" s="47" t="s">
        <v>180</v>
      </c>
      <c r="M101" s="80" t="s">
        <v>180</v>
      </c>
      <c r="N101" s="51">
        <v>856</v>
      </c>
      <c r="O101" s="76"/>
      <c r="P101" s="77">
        <f t="shared" si="3"/>
        <v>0</v>
      </c>
      <c r="Q101" s="78"/>
      <c r="R101" s="51">
        <f>+(C44*1)*G101</f>
        <v>213.8</v>
      </c>
    </row>
    <row r="102" spans="1:18" ht="14.25" customHeight="1">
      <c r="A102" s="153">
        <v>15</v>
      </c>
      <c r="B102" s="150" t="s">
        <v>242</v>
      </c>
      <c r="C102" s="150" t="s">
        <v>243</v>
      </c>
      <c r="D102" s="173" t="s">
        <v>244</v>
      </c>
      <c r="E102" s="170" t="s">
        <v>245</v>
      </c>
      <c r="F102" s="162" t="s">
        <v>155</v>
      </c>
      <c r="G102" s="84">
        <v>1</v>
      </c>
      <c r="H102" s="147" t="s">
        <v>179</v>
      </c>
      <c r="I102" s="147" t="s">
        <v>238</v>
      </c>
      <c r="J102" s="33" t="s">
        <v>156</v>
      </c>
      <c r="K102" s="47" t="s">
        <v>207</v>
      </c>
      <c r="L102" s="47" t="s">
        <v>180</v>
      </c>
      <c r="M102" s="80" t="s">
        <v>180</v>
      </c>
      <c r="N102" s="51">
        <v>12</v>
      </c>
      <c r="O102" s="76"/>
      <c r="P102" s="77">
        <f t="shared" si="3"/>
        <v>0</v>
      </c>
      <c r="Q102" s="78"/>
      <c r="R102" s="51">
        <f>+(C26*1)*G102</f>
        <v>3</v>
      </c>
    </row>
    <row r="103" spans="1:18">
      <c r="A103" s="154"/>
      <c r="B103" s="156"/>
      <c r="C103" s="156"/>
      <c r="D103" s="174"/>
      <c r="E103" s="171"/>
      <c r="F103" s="162"/>
      <c r="G103" s="84">
        <v>1</v>
      </c>
      <c r="H103" s="157"/>
      <c r="I103" s="148"/>
      <c r="J103" s="33" t="s">
        <v>142</v>
      </c>
      <c r="K103" s="47" t="s">
        <v>207</v>
      </c>
      <c r="L103" s="47" t="s">
        <v>180</v>
      </c>
      <c r="M103" s="80" t="s">
        <v>180</v>
      </c>
      <c r="N103" s="51">
        <v>4</v>
      </c>
      <c r="O103" s="76"/>
      <c r="P103" s="77">
        <f t="shared" si="3"/>
        <v>0</v>
      </c>
      <c r="Q103" s="78"/>
      <c r="R103" s="51">
        <f>+(C27*1)*G103</f>
        <v>1</v>
      </c>
    </row>
    <row r="104" spans="1:18">
      <c r="A104" s="154"/>
      <c r="B104" s="156"/>
      <c r="C104" s="156"/>
      <c r="D104" s="174"/>
      <c r="E104" s="171"/>
      <c r="F104" s="162"/>
      <c r="G104" s="81">
        <v>0.05</v>
      </c>
      <c r="H104" s="157"/>
      <c r="I104" s="147" t="s">
        <v>239</v>
      </c>
      <c r="J104" s="33" t="s">
        <v>156</v>
      </c>
      <c r="K104" s="47" t="s">
        <v>207</v>
      </c>
      <c r="L104" s="47" t="s">
        <v>180</v>
      </c>
      <c r="M104" s="80" t="s">
        <v>180</v>
      </c>
      <c r="N104" s="51">
        <v>8</v>
      </c>
      <c r="O104" s="76"/>
      <c r="P104" s="77">
        <f t="shared" si="3"/>
        <v>0</v>
      </c>
      <c r="Q104" s="78"/>
      <c r="R104" s="51">
        <f>+(C31*1)*G104</f>
        <v>2.2000000000000002</v>
      </c>
    </row>
    <row r="105" spans="1:18">
      <c r="A105" s="154"/>
      <c r="B105" s="156"/>
      <c r="C105" s="156"/>
      <c r="D105" s="174"/>
      <c r="E105" s="171"/>
      <c r="F105" s="162"/>
      <c r="G105" s="81">
        <v>0.05</v>
      </c>
      <c r="H105" s="157"/>
      <c r="I105" s="148"/>
      <c r="J105" s="33" t="s">
        <v>142</v>
      </c>
      <c r="K105" s="47" t="s">
        <v>207</v>
      </c>
      <c r="L105" s="47" t="s">
        <v>180</v>
      </c>
      <c r="M105" s="80" t="s">
        <v>180</v>
      </c>
      <c r="N105" s="51">
        <v>4</v>
      </c>
      <c r="O105" s="76"/>
      <c r="P105" s="77">
        <f t="shared" si="3"/>
        <v>0</v>
      </c>
      <c r="Q105" s="78"/>
      <c r="R105" s="51">
        <f>+(C32*1)*G105</f>
        <v>0.55000000000000004</v>
      </c>
    </row>
    <row r="106" spans="1:18">
      <c r="A106" s="154"/>
      <c r="B106" s="156"/>
      <c r="C106" s="156"/>
      <c r="D106" s="174"/>
      <c r="E106" s="171"/>
      <c r="F106" s="162"/>
      <c r="G106" s="81">
        <v>0.05</v>
      </c>
      <c r="H106" s="157"/>
      <c r="I106" s="147" t="s">
        <v>240</v>
      </c>
      <c r="J106" s="33" t="s">
        <v>156</v>
      </c>
      <c r="K106" s="47" t="s">
        <v>207</v>
      </c>
      <c r="L106" s="47" t="s">
        <v>180</v>
      </c>
      <c r="M106" s="80" t="s">
        <v>180</v>
      </c>
      <c r="N106" s="51">
        <v>72</v>
      </c>
      <c r="O106" s="76"/>
      <c r="P106" s="77">
        <f t="shared" si="3"/>
        <v>0</v>
      </c>
      <c r="Q106" s="78"/>
      <c r="R106" s="51">
        <f>+(C36*1)*G106</f>
        <v>18</v>
      </c>
    </row>
    <row r="107" spans="1:18">
      <c r="A107" s="154"/>
      <c r="B107" s="156"/>
      <c r="C107" s="156"/>
      <c r="D107" s="174"/>
      <c r="E107" s="171"/>
      <c r="F107" s="162"/>
      <c r="G107" s="81">
        <v>0.05</v>
      </c>
      <c r="H107" s="157"/>
      <c r="I107" s="148"/>
      <c r="J107" s="33" t="s">
        <v>142</v>
      </c>
      <c r="K107" s="47" t="s">
        <v>207</v>
      </c>
      <c r="L107" s="47" t="s">
        <v>180</v>
      </c>
      <c r="M107" s="80" t="s">
        <v>180</v>
      </c>
      <c r="N107" s="51">
        <v>60</v>
      </c>
      <c r="O107" s="76"/>
      <c r="P107" s="77">
        <f t="shared" si="3"/>
        <v>0</v>
      </c>
      <c r="Q107" s="78"/>
      <c r="R107" s="51">
        <f>+(C37*1)*G107</f>
        <v>14.600000000000001</v>
      </c>
    </row>
    <row r="108" spans="1:18">
      <c r="A108" s="154"/>
      <c r="B108" s="156"/>
      <c r="C108" s="156"/>
      <c r="D108" s="174"/>
      <c r="E108" s="171"/>
      <c r="F108" s="162"/>
      <c r="G108" s="81">
        <v>0.05</v>
      </c>
      <c r="H108" s="157"/>
      <c r="I108" s="147" t="s">
        <v>241</v>
      </c>
      <c r="J108" s="33" t="s">
        <v>156</v>
      </c>
      <c r="K108" s="47" t="s">
        <v>207</v>
      </c>
      <c r="L108" s="47" t="s">
        <v>180</v>
      </c>
      <c r="M108" s="80" t="s">
        <v>180</v>
      </c>
      <c r="N108" s="51">
        <v>52</v>
      </c>
      <c r="O108" s="76"/>
      <c r="P108" s="77">
        <f t="shared" si="3"/>
        <v>0</v>
      </c>
      <c r="Q108" s="78"/>
      <c r="R108" s="51">
        <f>+(C41*1)*G108</f>
        <v>12.8</v>
      </c>
    </row>
    <row r="109" spans="1:18">
      <c r="A109" s="154"/>
      <c r="B109" s="156"/>
      <c r="C109" s="156"/>
      <c r="D109" s="175"/>
      <c r="E109" s="172"/>
      <c r="F109" s="162"/>
      <c r="G109" s="81">
        <v>0.05</v>
      </c>
      <c r="H109" s="148"/>
      <c r="I109" s="148"/>
      <c r="J109" s="33" t="s">
        <v>142</v>
      </c>
      <c r="K109" s="47" t="s">
        <v>207</v>
      </c>
      <c r="L109" s="47" t="s">
        <v>180</v>
      </c>
      <c r="M109" s="80" t="s">
        <v>180</v>
      </c>
      <c r="N109" s="51">
        <v>428</v>
      </c>
      <c r="O109" s="76"/>
      <c r="P109" s="77">
        <f t="shared" si="3"/>
        <v>0</v>
      </c>
      <c r="Q109" s="78"/>
      <c r="R109" s="51">
        <f>+(C44*1)*G109</f>
        <v>106.9</v>
      </c>
    </row>
    <row r="110" spans="1:18" ht="14.25" customHeight="1">
      <c r="A110" s="154"/>
      <c r="B110" s="156"/>
      <c r="C110" s="156"/>
      <c r="D110" s="158" t="s">
        <v>246</v>
      </c>
      <c r="E110" s="170" t="s">
        <v>245</v>
      </c>
      <c r="F110" s="147" t="s">
        <v>155</v>
      </c>
      <c r="G110" s="81">
        <v>0.05</v>
      </c>
      <c r="H110" s="147" t="s">
        <v>179</v>
      </c>
      <c r="I110" s="147" t="s">
        <v>238</v>
      </c>
      <c r="J110" s="33" t="s">
        <v>156</v>
      </c>
      <c r="K110" s="47" t="s">
        <v>207</v>
      </c>
      <c r="L110" s="47" t="s">
        <v>180</v>
      </c>
      <c r="M110" s="80" t="s">
        <v>180</v>
      </c>
      <c r="N110" s="51">
        <v>0</v>
      </c>
      <c r="O110" s="76"/>
      <c r="P110" s="77">
        <f t="shared" si="3"/>
        <v>0</v>
      </c>
      <c r="Q110" s="78"/>
      <c r="R110" s="51">
        <f>+(C26*1)*G110</f>
        <v>0.15000000000000002</v>
      </c>
    </row>
    <row r="111" spans="1:18">
      <c r="A111" s="154"/>
      <c r="B111" s="156"/>
      <c r="C111" s="156"/>
      <c r="D111" s="159"/>
      <c r="E111" s="171"/>
      <c r="F111" s="157"/>
      <c r="G111" s="84">
        <v>1</v>
      </c>
      <c r="H111" s="157"/>
      <c r="I111" s="148"/>
      <c r="J111" s="33" t="s">
        <v>142</v>
      </c>
      <c r="K111" s="47" t="s">
        <v>207</v>
      </c>
      <c r="L111" s="47" t="s">
        <v>180</v>
      </c>
      <c r="M111" s="80" t="s">
        <v>180</v>
      </c>
      <c r="N111" s="51">
        <v>4</v>
      </c>
      <c r="O111" s="76"/>
      <c r="P111" s="77">
        <f t="shared" si="3"/>
        <v>0</v>
      </c>
      <c r="Q111" s="78"/>
      <c r="R111" s="51">
        <f>+(C27*1)*G111</f>
        <v>1</v>
      </c>
    </row>
    <row r="112" spans="1:18">
      <c r="A112" s="154"/>
      <c r="B112" s="156"/>
      <c r="C112" s="156"/>
      <c r="D112" s="159"/>
      <c r="E112" s="171"/>
      <c r="F112" s="157"/>
      <c r="G112" s="81">
        <v>0.05</v>
      </c>
      <c r="H112" s="157"/>
      <c r="I112" s="147" t="s">
        <v>239</v>
      </c>
      <c r="J112" s="33" t="s">
        <v>156</v>
      </c>
      <c r="K112" s="47" t="s">
        <v>207</v>
      </c>
      <c r="L112" s="47" t="s">
        <v>180</v>
      </c>
      <c r="M112" s="80" t="s">
        <v>180</v>
      </c>
      <c r="N112" s="51">
        <v>8</v>
      </c>
      <c r="O112" s="76"/>
      <c r="P112" s="77">
        <f t="shared" ref="P112:P175" si="4">+O112*N112</f>
        <v>0</v>
      </c>
      <c r="Q112" s="78"/>
      <c r="R112" s="51">
        <f>+(C31*1)*G112</f>
        <v>2.2000000000000002</v>
      </c>
    </row>
    <row r="113" spans="1:18">
      <c r="A113" s="154"/>
      <c r="B113" s="156"/>
      <c r="C113" s="156"/>
      <c r="D113" s="159"/>
      <c r="E113" s="171"/>
      <c r="F113" s="157"/>
      <c r="G113" s="81">
        <v>0.05</v>
      </c>
      <c r="H113" s="157"/>
      <c r="I113" s="148"/>
      <c r="J113" s="33" t="s">
        <v>142</v>
      </c>
      <c r="K113" s="47" t="s">
        <v>207</v>
      </c>
      <c r="L113" s="47" t="s">
        <v>180</v>
      </c>
      <c r="M113" s="80" t="s">
        <v>180</v>
      </c>
      <c r="N113" s="51">
        <v>4</v>
      </c>
      <c r="O113" s="76"/>
      <c r="P113" s="77">
        <f t="shared" si="4"/>
        <v>0</v>
      </c>
      <c r="Q113" s="78"/>
      <c r="R113" s="51">
        <f>+(C32*1)*G113</f>
        <v>0.55000000000000004</v>
      </c>
    </row>
    <row r="114" spans="1:18">
      <c r="A114" s="154"/>
      <c r="B114" s="156"/>
      <c r="C114" s="156"/>
      <c r="D114" s="159"/>
      <c r="E114" s="171"/>
      <c r="F114" s="157"/>
      <c r="G114" s="81">
        <v>0.05</v>
      </c>
      <c r="H114" s="157"/>
      <c r="I114" s="147" t="s">
        <v>240</v>
      </c>
      <c r="J114" s="33" t="s">
        <v>156</v>
      </c>
      <c r="K114" s="47" t="s">
        <v>207</v>
      </c>
      <c r="L114" s="47" t="s">
        <v>180</v>
      </c>
      <c r="M114" s="80" t="s">
        <v>180</v>
      </c>
      <c r="N114" s="51">
        <v>72</v>
      </c>
      <c r="O114" s="76"/>
      <c r="P114" s="77">
        <f t="shared" si="4"/>
        <v>0</v>
      </c>
      <c r="Q114" s="78"/>
      <c r="R114" s="51">
        <f>+(C36*1)*G114</f>
        <v>18</v>
      </c>
    </row>
    <row r="115" spans="1:18">
      <c r="A115" s="154"/>
      <c r="B115" s="156"/>
      <c r="C115" s="156"/>
      <c r="D115" s="159"/>
      <c r="E115" s="171"/>
      <c r="F115" s="157"/>
      <c r="G115" s="81">
        <v>0.05</v>
      </c>
      <c r="H115" s="157"/>
      <c r="I115" s="148"/>
      <c r="J115" s="33" t="s">
        <v>142</v>
      </c>
      <c r="K115" s="47" t="s">
        <v>207</v>
      </c>
      <c r="L115" s="47" t="s">
        <v>180</v>
      </c>
      <c r="M115" s="80" t="s">
        <v>180</v>
      </c>
      <c r="N115" s="51">
        <v>60</v>
      </c>
      <c r="O115" s="76"/>
      <c r="P115" s="77">
        <f t="shared" si="4"/>
        <v>0</v>
      </c>
      <c r="Q115" s="78"/>
      <c r="R115" s="51">
        <f>+(C37*1)*G115</f>
        <v>14.600000000000001</v>
      </c>
    </row>
    <row r="116" spans="1:18">
      <c r="A116" s="154"/>
      <c r="B116" s="156"/>
      <c r="C116" s="156"/>
      <c r="D116" s="159"/>
      <c r="E116" s="171"/>
      <c r="F116" s="157"/>
      <c r="G116" s="81">
        <v>0.05</v>
      </c>
      <c r="H116" s="157"/>
      <c r="I116" s="147" t="s">
        <v>241</v>
      </c>
      <c r="J116" s="33" t="s">
        <v>156</v>
      </c>
      <c r="K116" s="47" t="s">
        <v>207</v>
      </c>
      <c r="L116" s="47" t="s">
        <v>180</v>
      </c>
      <c r="M116" s="80" t="s">
        <v>180</v>
      </c>
      <c r="N116" s="51">
        <v>52</v>
      </c>
      <c r="O116" s="76"/>
      <c r="P116" s="77">
        <f t="shared" si="4"/>
        <v>0</v>
      </c>
      <c r="Q116" s="78"/>
      <c r="R116" s="51">
        <f>+(C41*1)*G116</f>
        <v>12.8</v>
      </c>
    </row>
    <row r="117" spans="1:18" ht="50.25" customHeight="1">
      <c r="A117" s="155"/>
      <c r="B117" s="151"/>
      <c r="C117" s="151"/>
      <c r="D117" s="166"/>
      <c r="E117" s="172"/>
      <c r="F117" s="148"/>
      <c r="G117" s="81">
        <v>0.05</v>
      </c>
      <c r="H117" s="148"/>
      <c r="I117" s="148" t="s">
        <v>241</v>
      </c>
      <c r="J117" s="33" t="s">
        <v>142</v>
      </c>
      <c r="K117" s="47" t="s">
        <v>207</v>
      </c>
      <c r="L117" s="47" t="s">
        <v>180</v>
      </c>
      <c r="M117" s="80" t="s">
        <v>180</v>
      </c>
      <c r="N117" s="51">
        <v>428</v>
      </c>
      <c r="O117" s="76"/>
      <c r="P117" s="77">
        <f t="shared" si="4"/>
        <v>0</v>
      </c>
      <c r="Q117" s="78"/>
      <c r="R117" s="51">
        <f>+(C44*1)*G117</f>
        <v>106.9</v>
      </c>
    </row>
    <row r="118" spans="1:18" ht="23.25" customHeight="1">
      <c r="A118" s="153">
        <v>16</v>
      </c>
      <c r="B118" s="150" t="s">
        <v>247</v>
      </c>
      <c r="C118" s="150" t="s">
        <v>248</v>
      </c>
      <c r="D118" s="173" t="s">
        <v>249</v>
      </c>
      <c r="E118" s="150" t="s">
        <v>250</v>
      </c>
      <c r="F118" s="147" t="s">
        <v>206</v>
      </c>
      <c r="G118" s="81">
        <v>1</v>
      </c>
      <c r="H118" s="147" t="s">
        <v>179</v>
      </c>
      <c r="I118" s="147" t="s">
        <v>238</v>
      </c>
      <c r="J118" s="33" t="s">
        <v>156</v>
      </c>
      <c r="K118" s="47">
        <v>1</v>
      </c>
      <c r="L118" s="47">
        <v>2</v>
      </c>
      <c r="M118" s="80" t="s">
        <v>180</v>
      </c>
      <c r="N118" s="51">
        <v>12</v>
      </c>
      <c r="O118" s="76"/>
      <c r="P118" s="77">
        <f t="shared" si="4"/>
        <v>0</v>
      </c>
      <c r="Q118" s="78"/>
      <c r="R118" s="51">
        <f>+(C26*1)*G118</f>
        <v>3</v>
      </c>
    </row>
    <row r="119" spans="1:18" ht="23.25" customHeight="1">
      <c r="A119" s="154"/>
      <c r="B119" s="156"/>
      <c r="C119" s="156"/>
      <c r="D119" s="174"/>
      <c r="E119" s="156"/>
      <c r="F119" s="157"/>
      <c r="G119" s="83">
        <v>1</v>
      </c>
      <c r="H119" s="157"/>
      <c r="I119" s="148"/>
      <c r="J119" s="33" t="s">
        <v>142</v>
      </c>
      <c r="K119" s="47">
        <v>1</v>
      </c>
      <c r="L119" s="47">
        <v>2</v>
      </c>
      <c r="M119" s="80" t="s">
        <v>180</v>
      </c>
      <c r="N119" s="51">
        <v>4</v>
      </c>
      <c r="O119" s="76"/>
      <c r="P119" s="77">
        <f t="shared" si="4"/>
        <v>0</v>
      </c>
      <c r="Q119" s="78"/>
      <c r="R119" s="51">
        <f>+(C27*1)*G119</f>
        <v>1</v>
      </c>
    </row>
    <row r="120" spans="1:18" ht="23.25" customHeight="1">
      <c r="A120" s="154"/>
      <c r="B120" s="156"/>
      <c r="C120" s="156"/>
      <c r="D120" s="174"/>
      <c r="E120" s="156"/>
      <c r="F120" s="157"/>
      <c r="G120" s="81">
        <v>0.5</v>
      </c>
      <c r="H120" s="157"/>
      <c r="I120" s="147" t="s">
        <v>239</v>
      </c>
      <c r="J120" s="33" t="s">
        <v>156</v>
      </c>
      <c r="K120" s="47">
        <v>1</v>
      </c>
      <c r="L120" s="47">
        <v>2</v>
      </c>
      <c r="M120" s="80" t="s">
        <v>180</v>
      </c>
      <c r="N120" s="51">
        <v>88</v>
      </c>
      <c r="O120" s="76"/>
      <c r="P120" s="77">
        <f t="shared" si="4"/>
        <v>0</v>
      </c>
      <c r="Q120" s="78"/>
      <c r="R120" s="51">
        <f>+(C31*1)*G120</f>
        <v>22</v>
      </c>
    </row>
    <row r="121" spans="1:18" ht="23.25" customHeight="1">
      <c r="A121" s="154"/>
      <c r="B121" s="156"/>
      <c r="C121" s="156"/>
      <c r="D121" s="174"/>
      <c r="E121" s="156"/>
      <c r="F121" s="157"/>
      <c r="G121" s="81">
        <v>0.5</v>
      </c>
      <c r="H121" s="157"/>
      <c r="I121" s="148"/>
      <c r="J121" s="33" t="s">
        <v>142</v>
      </c>
      <c r="K121" s="47">
        <v>1</v>
      </c>
      <c r="L121" s="47">
        <v>2</v>
      </c>
      <c r="M121" s="80" t="s">
        <v>180</v>
      </c>
      <c r="N121" s="51">
        <v>24</v>
      </c>
      <c r="O121" s="76"/>
      <c r="P121" s="77">
        <f t="shared" si="4"/>
        <v>0</v>
      </c>
      <c r="Q121" s="78"/>
      <c r="R121" s="51">
        <f>+(C32*1)*G121</f>
        <v>5.5</v>
      </c>
    </row>
    <row r="122" spans="1:18" ht="23.25" customHeight="1">
      <c r="A122" s="154"/>
      <c r="B122" s="156"/>
      <c r="C122" s="156"/>
      <c r="D122" s="174"/>
      <c r="E122" s="156"/>
      <c r="F122" s="157"/>
      <c r="G122" s="81">
        <v>0.5</v>
      </c>
      <c r="H122" s="157"/>
      <c r="I122" s="147" t="s">
        <v>240</v>
      </c>
      <c r="J122" s="33" t="s">
        <v>156</v>
      </c>
      <c r="K122" s="47">
        <v>1</v>
      </c>
      <c r="L122" s="47">
        <v>2</v>
      </c>
      <c r="M122" s="80" t="s">
        <v>180</v>
      </c>
      <c r="N122" s="51">
        <v>720</v>
      </c>
      <c r="O122" s="76"/>
      <c r="P122" s="77">
        <f t="shared" si="4"/>
        <v>0</v>
      </c>
      <c r="Q122" s="78"/>
      <c r="R122" s="51">
        <f>+(C36*1)*G122</f>
        <v>180</v>
      </c>
    </row>
    <row r="123" spans="1:18" ht="23.25" customHeight="1">
      <c r="A123" s="154"/>
      <c r="B123" s="156"/>
      <c r="C123" s="156"/>
      <c r="D123" s="174"/>
      <c r="E123" s="156"/>
      <c r="F123" s="157"/>
      <c r="G123" s="81">
        <v>0.5</v>
      </c>
      <c r="H123" s="157"/>
      <c r="I123" s="148"/>
      <c r="J123" s="33" t="s">
        <v>142</v>
      </c>
      <c r="K123" s="47">
        <v>1</v>
      </c>
      <c r="L123" s="47">
        <v>2</v>
      </c>
      <c r="M123" s="80" t="s">
        <v>180</v>
      </c>
      <c r="N123" s="51">
        <v>584</v>
      </c>
      <c r="O123" s="76"/>
      <c r="P123" s="77">
        <f t="shared" si="4"/>
        <v>0</v>
      </c>
      <c r="Q123" s="78"/>
      <c r="R123" s="51">
        <f>+(C37*1)*G123</f>
        <v>146</v>
      </c>
    </row>
    <row r="124" spans="1:18" ht="23.25" customHeight="1">
      <c r="A124" s="154"/>
      <c r="B124" s="156"/>
      <c r="C124" s="156"/>
      <c r="D124" s="174"/>
      <c r="E124" s="156"/>
      <c r="F124" s="157"/>
      <c r="G124" s="81">
        <v>0.5</v>
      </c>
      <c r="H124" s="157"/>
      <c r="I124" s="147" t="s">
        <v>241</v>
      </c>
      <c r="J124" s="33" t="s">
        <v>156</v>
      </c>
      <c r="K124" s="47">
        <v>1</v>
      </c>
      <c r="L124" s="47">
        <v>2</v>
      </c>
      <c r="M124" s="80" t="s">
        <v>180</v>
      </c>
      <c r="N124" s="51">
        <v>512</v>
      </c>
      <c r="O124" s="76"/>
      <c r="P124" s="77">
        <f t="shared" si="4"/>
        <v>0</v>
      </c>
      <c r="Q124" s="78"/>
      <c r="R124" s="51">
        <f>+(C41*1)*G124</f>
        <v>128</v>
      </c>
    </row>
    <row r="125" spans="1:18" ht="28.5" customHeight="1">
      <c r="A125" s="154"/>
      <c r="B125" s="156"/>
      <c r="C125" s="156"/>
      <c r="D125" s="174"/>
      <c r="E125" s="156"/>
      <c r="F125" s="157"/>
      <c r="G125" s="81">
        <v>0.5</v>
      </c>
      <c r="H125" s="148"/>
      <c r="I125" s="148" t="s">
        <v>241</v>
      </c>
      <c r="J125" s="33" t="s">
        <v>142</v>
      </c>
      <c r="K125" s="47">
        <v>1</v>
      </c>
      <c r="L125" s="47">
        <v>2</v>
      </c>
      <c r="M125" s="80" t="s">
        <v>180</v>
      </c>
      <c r="N125" s="51">
        <v>4264</v>
      </c>
      <c r="O125" s="76"/>
      <c r="P125" s="77">
        <f t="shared" si="4"/>
        <v>0</v>
      </c>
      <c r="Q125" s="78"/>
      <c r="R125" s="51">
        <f>+(C42*1)*G125</f>
        <v>1066</v>
      </c>
    </row>
    <row r="126" spans="1:18" ht="14.25" customHeight="1">
      <c r="A126" s="153">
        <v>17</v>
      </c>
      <c r="B126" s="150" t="s">
        <v>251</v>
      </c>
      <c r="C126" s="150" t="s">
        <v>252</v>
      </c>
      <c r="D126" s="158" t="s">
        <v>253</v>
      </c>
      <c r="E126" s="150" t="s">
        <v>254</v>
      </c>
      <c r="F126" s="147" t="s">
        <v>155</v>
      </c>
      <c r="G126" s="83">
        <v>1</v>
      </c>
      <c r="H126" s="147" t="s">
        <v>179</v>
      </c>
      <c r="I126" s="147" t="s">
        <v>238</v>
      </c>
      <c r="J126" s="33" t="s">
        <v>156</v>
      </c>
      <c r="K126" s="47">
        <v>1</v>
      </c>
      <c r="L126" s="47" t="s">
        <v>180</v>
      </c>
      <c r="M126" s="80" t="s">
        <v>180</v>
      </c>
      <c r="N126" s="51">
        <v>12</v>
      </c>
      <c r="O126" s="76"/>
      <c r="P126" s="77">
        <f t="shared" si="4"/>
        <v>0</v>
      </c>
      <c r="Q126" s="78"/>
      <c r="R126" s="51">
        <f>+(C26*1)*G126</f>
        <v>3</v>
      </c>
    </row>
    <row r="127" spans="1:18" ht="14.25" customHeight="1">
      <c r="A127" s="154"/>
      <c r="B127" s="156"/>
      <c r="C127" s="156"/>
      <c r="D127" s="159"/>
      <c r="E127" s="156"/>
      <c r="F127" s="157"/>
      <c r="G127" s="81">
        <v>1</v>
      </c>
      <c r="H127" s="157"/>
      <c r="I127" s="148"/>
      <c r="J127" s="33" t="s">
        <v>142</v>
      </c>
      <c r="K127" s="47">
        <v>1</v>
      </c>
      <c r="L127" s="47" t="s">
        <v>180</v>
      </c>
      <c r="M127" s="80" t="s">
        <v>180</v>
      </c>
      <c r="N127" s="51">
        <v>4</v>
      </c>
      <c r="O127" s="76"/>
      <c r="P127" s="77">
        <f t="shared" si="4"/>
        <v>0</v>
      </c>
      <c r="Q127" s="78"/>
      <c r="R127" s="51">
        <f>+(C27*1)*G127</f>
        <v>1</v>
      </c>
    </row>
    <row r="128" spans="1:18" ht="14.25" customHeight="1">
      <c r="A128" s="154"/>
      <c r="B128" s="156"/>
      <c r="C128" s="156"/>
      <c r="D128" s="159"/>
      <c r="E128" s="156"/>
      <c r="F128" s="157"/>
      <c r="G128" s="81">
        <v>0.3</v>
      </c>
      <c r="H128" s="157"/>
      <c r="I128" s="147" t="s">
        <v>239</v>
      </c>
      <c r="J128" s="33" t="s">
        <v>156</v>
      </c>
      <c r="K128" s="47">
        <v>1</v>
      </c>
      <c r="L128" s="47" t="s">
        <v>180</v>
      </c>
      <c r="M128" s="80" t="s">
        <v>180</v>
      </c>
      <c r="N128" s="51">
        <v>52</v>
      </c>
      <c r="O128" s="76"/>
      <c r="P128" s="77">
        <f t="shared" si="4"/>
        <v>0</v>
      </c>
      <c r="Q128" s="78"/>
      <c r="R128" s="51">
        <f>+(C31*1)*G128</f>
        <v>13.2</v>
      </c>
    </row>
    <row r="129" spans="1:18" ht="14.25" customHeight="1">
      <c r="A129" s="154"/>
      <c r="B129" s="156"/>
      <c r="C129" s="156"/>
      <c r="D129" s="159"/>
      <c r="E129" s="156"/>
      <c r="F129" s="157"/>
      <c r="G129" s="81">
        <v>0.3</v>
      </c>
      <c r="H129" s="157"/>
      <c r="I129" s="148"/>
      <c r="J129" s="33" t="s">
        <v>142</v>
      </c>
      <c r="K129" s="47">
        <v>1</v>
      </c>
      <c r="L129" s="47" t="s">
        <v>180</v>
      </c>
      <c r="M129" s="80" t="s">
        <v>180</v>
      </c>
      <c r="N129" s="51">
        <v>12</v>
      </c>
      <c r="O129" s="76"/>
      <c r="P129" s="77">
        <f t="shared" si="4"/>
        <v>0</v>
      </c>
      <c r="Q129" s="78"/>
      <c r="R129" s="51">
        <f>+(C32*1)*G129</f>
        <v>3.3</v>
      </c>
    </row>
    <row r="130" spans="1:18" ht="14.25" customHeight="1">
      <c r="A130" s="154"/>
      <c r="B130" s="156"/>
      <c r="C130" s="156"/>
      <c r="D130" s="159"/>
      <c r="E130" s="156"/>
      <c r="F130" s="157"/>
      <c r="G130" s="81">
        <v>0.3</v>
      </c>
      <c r="H130" s="157"/>
      <c r="I130" s="147" t="s">
        <v>240</v>
      </c>
      <c r="J130" s="33" t="s">
        <v>156</v>
      </c>
      <c r="K130" s="47">
        <v>1</v>
      </c>
      <c r="L130" s="47" t="s">
        <v>180</v>
      </c>
      <c r="M130" s="80" t="s">
        <v>180</v>
      </c>
      <c r="N130" s="51">
        <v>432</v>
      </c>
      <c r="O130" s="76"/>
      <c r="P130" s="77">
        <f t="shared" si="4"/>
        <v>0</v>
      </c>
      <c r="Q130" s="78"/>
      <c r="R130" s="51">
        <f>+(C36*1)*G130</f>
        <v>108</v>
      </c>
    </row>
    <row r="131" spans="1:18" ht="14.25" customHeight="1">
      <c r="A131" s="154"/>
      <c r="B131" s="156"/>
      <c r="C131" s="156"/>
      <c r="D131" s="159"/>
      <c r="E131" s="156"/>
      <c r="F131" s="157"/>
      <c r="G131" s="81">
        <v>0.3</v>
      </c>
      <c r="H131" s="157"/>
      <c r="I131" s="148"/>
      <c r="J131" s="33" t="s">
        <v>142</v>
      </c>
      <c r="K131" s="47">
        <v>1</v>
      </c>
      <c r="L131" s="47" t="s">
        <v>180</v>
      </c>
      <c r="M131" s="80" t="s">
        <v>180</v>
      </c>
      <c r="N131" s="51">
        <v>352</v>
      </c>
      <c r="O131" s="76"/>
      <c r="P131" s="77">
        <f t="shared" si="4"/>
        <v>0</v>
      </c>
      <c r="Q131" s="78"/>
      <c r="R131" s="51">
        <f>+(C37*1)*G131</f>
        <v>87.6</v>
      </c>
    </row>
    <row r="132" spans="1:18" ht="14.25" customHeight="1">
      <c r="A132" s="154"/>
      <c r="B132" s="156"/>
      <c r="C132" s="156"/>
      <c r="D132" s="159"/>
      <c r="E132" s="156"/>
      <c r="F132" s="157"/>
      <c r="G132" s="81">
        <v>0.3</v>
      </c>
      <c r="H132" s="157"/>
      <c r="I132" s="147" t="s">
        <v>241</v>
      </c>
      <c r="J132" s="33" t="s">
        <v>156</v>
      </c>
      <c r="K132" s="47">
        <v>1</v>
      </c>
      <c r="L132" s="47" t="s">
        <v>180</v>
      </c>
      <c r="M132" s="80" t="s">
        <v>180</v>
      </c>
      <c r="N132" s="51">
        <v>308</v>
      </c>
      <c r="O132" s="76"/>
      <c r="P132" s="77">
        <f t="shared" si="4"/>
        <v>0</v>
      </c>
      <c r="Q132" s="78"/>
      <c r="R132" s="51">
        <f>+(C41*1)*G132</f>
        <v>76.8</v>
      </c>
    </row>
    <row r="133" spans="1:18" ht="15" customHeight="1">
      <c r="A133" s="154"/>
      <c r="B133" s="156"/>
      <c r="C133" s="156"/>
      <c r="D133" s="159"/>
      <c r="E133" s="156"/>
      <c r="F133" s="157"/>
      <c r="G133" s="81">
        <v>0.3</v>
      </c>
      <c r="H133" s="157"/>
      <c r="I133" s="148" t="s">
        <v>241</v>
      </c>
      <c r="J133" s="33" t="s">
        <v>142</v>
      </c>
      <c r="K133" s="47">
        <v>1</v>
      </c>
      <c r="L133" s="47" t="s">
        <v>180</v>
      </c>
      <c r="M133" s="80" t="s">
        <v>180</v>
      </c>
      <c r="N133" s="51">
        <v>2560</v>
      </c>
      <c r="O133" s="76"/>
      <c r="P133" s="77">
        <f t="shared" si="4"/>
        <v>0</v>
      </c>
      <c r="Q133" s="78"/>
      <c r="R133" s="51">
        <f>+(C42*1)*G133</f>
        <v>639.6</v>
      </c>
    </row>
    <row r="134" spans="1:18" ht="14.25" customHeight="1">
      <c r="A134" s="154"/>
      <c r="B134" s="156"/>
      <c r="C134" s="156"/>
      <c r="D134" s="159"/>
      <c r="E134" s="150" t="s">
        <v>255</v>
      </c>
      <c r="F134" s="147" t="s">
        <v>155</v>
      </c>
      <c r="G134" s="83">
        <v>1</v>
      </c>
      <c r="H134" s="147" t="s">
        <v>179</v>
      </c>
      <c r="I134" s="147" t="s">
        <v>238</v>
      </c>
      <c r="J134" s="33" t="s">
        <v>156</v>
      </c>
      <c r="K134" s="47">
        <v>1</v>
      </c>
      <c r="L134" s="47" t="s">
        <v>180</v>
      </c>
      <c r="M134" s="80" t="s">
        <v>180</v>
      </c>
      <c r="N134" s="51">
        <v>12</v>
      </c>
      <c r="O134" s="76"/>
      <c r="P134" s="77">
        <f t="shared" si="4"/>
        <v>0</v>
      </c>
      <c r="Q134" s="78"/>
      <c r="R134" s="51">
        <f>+(C26*1)*G134</f>
        <v>3</v>
      </c>
    </row>
    <row r="135" spans="1:18" ht="14.25" customHeight="1">
      <c r="A135" s="154"/>
      <c r="B135" s="156"/>
      <c r="C135" s="156"/>
      <c r="D135" s="159"/>
      <c r="E135" s="156"/>
      <c r="F135" s="157"/>
      <c r="G135" s="84">
        <v>1</v>
      </c>
      <c r="H135" s="157"/>
      <c r="I135" s="148"/>
      <c r="J135" s="33" t="s">
        <v>142</v>
      </c>
      <c r="K135" s="47">
        <v>1</v>
      </c>
      <c r="L135" s="47" t="s">
        <v>180</v>
      </c>
      <c r="M135" s="80" t="s">
        <v>180</v>
      </c>
      <c r="N135" s="51">
        <v>4</v>
      </c>
      <c r="O135" s="76"/>
      <c r="P135" s="77">
        <f t="shared" si="4"/>
        <v>0</v>
      </c>
      <c r="Q135" s="78"/>
      <c r="R135" s="51">
        <f>+(C27*1)*G135</f>
        <v>1</v>
      </c>
    </row>
    <row r="136" spans="1:18" ht="14.25" customHeight="1">
      <c r="A136" s="154"/>
      <c r="B136" s="156"/>
      <c r="C136" s="156"/>
      <c r="D136" s="159"/>
      <c r="E136" s="156"/>
      <c r="F136" s="157"/>
      <c r="G136" s="81">
        <v>0.3</v>
      </c>
      <c r="H136" s="157"/>
      <c r="I136" s="147" t="s">
        <v>239</v>
      </c>
      <c r="J136" s="33" t="s">
        <v>156</v>
      </c>
      <c r="K136" s="47">
        <v>1</v>
      </c>
      <c r="L136" s="47" t="s">
        <v>180</v>
      </c>
      <c r="M136" s="80" t="s">
        <v>180</v>
      </c>
      <c r="N136" s="51">
        <v>52</v>
      </c>
      <c r="O136" s="76"/>
      <c r="P136" s="77">
        <f t="shared" si="4"/>
        <v>0</v>
      </c>
      <c r="Q136" s="78"/>
      <c r="R136" s="51">
        <f>+(C31*1)*G136</f>
        <v>13.2</v>
      </c>
    </row>
    <row r="137" spans="1:18" ht="14.25" customHeight="1">
      <c r="A137" s="154"/>
      <c r="B137" s="156"/>
      <c r="C137" s="156"/>
      <c r="D137" s="159"/>
      <c r="E137" s="156"/>
      <c r="F137" s="157"/>
      <c r="G137" s="81">
        <v>0.3</v>
      </c>
      <c r="H137" s="157"/>
      <c r="I137" s="148"/>
      <c r="J137" s="33" t="s">
        <v>142</v>
      </c>
      <c r="K137" s="47">
        <v>1</v>
      </c>
      <c r="L137" s="47" t="s">
        <v>180</v>
      </c>
      <c r="M137" s="80" t="s">
        <v>180</v>
      </c>
      <c r="N137" s="51">
        <v>12</v>
      </c>
      <c r="O137" s="76"/>
      <c r="P137" s="77">
        <f t="shared" si="4"/>
        <v>0</v>
      </c>
      <c r="Q137" s="78"/>
      <c r="R137" s="51">
        <f>+(C32*1)*G137</f>
        <v>3.3</v>
      </c>
    </row>
    <row r="138" spans="1:18" ht="14.25" customHeight="1">
      <c r="A138" s="154"/>
      <c r="B138" s="156"/>
      <c r="C138" s="156"/>
      <c r="D138" s="159"/>
      <c r="E138" s="156"/>
      <c r="F138" s="157"/>
      <c r="G138" s="81">
        <v>0.3</v>
      </c>
      <c r="H138" s="157"/>
      <c r="I138" s="147" t="s">
        <v>240</v>
      </c>
      <c r="J138" s="33" t="s">
        <v>156</v>
      </c>
      <c r="K138" s="47">
        <v>1</v>
      </c>
      <c r="L138" s="47" t="s">
        <v>180</v>
      </c>
      <c r="M138" s="80" t="s">
        <v>180</v>
      </c>
      <c r="N138" s="51">
        <v>432</v>
      </c>
      <c r="O138" s="76"/>
      <c r="P138" s="77">
        <f t="shared" si="4"/>
        <v>0</v>
      </c>
      <c r="Q138" s="78"/>
      <c r="R138" s="51">
        <f>+(C36*1)*G138</f>
        <v>108</v>
      </c>
    </row>
    <row r="139" spans="1:18" ht="14.25" customHeight="1">
      <c r="A139" s="154"/>
      <c r="B139" s="156"/>
      <c r="C139" s="156"/>
      <c r="D139" s="159"/>
      <c r="E139" s="156"/>
      <c r="F139" s="157"/>
      <c r="G139" s="81">
        <v>0.3</v>
      </c>
      <c r="H139" s="157"/>
      <c r="I139" s="148"/>
      <c r="J139" s="33" t="s">
        <v>142</v>
      </c>
      <c r="K139" s="47">
        <v>1</v>
      </c>
      <c r="L139" s="47" t="s">
        <v>180</v>
      </c>
      <c r="M139" s="80" t="s">
        <v>180</v>
      </c>
      <c r="N139" s="51">
        <v>352</v>
      </c>
      <c r="O139" s="76"/>
      <c r="P139" s="77">
        <f t="shared" si="4"/>
        <v>0</v>
      </c>
      <c r="Q139" s="78"/>
      <c r="R139" s="51">
        <f>+(C37*1)*G139</f>
        <v>87.6</v>
      </c>
    </row>
    <row r="140" spans="1:18" ht="14.25" customHeight="1">
      <c r="A140" s="154"/>
      <c r="B140" s="156"/>
      <c r="C140" s="156"/>
      <c r="D140" s="159"/>
      <c r="E140" s="156"/>
      <c r="F140" s="157"/>
      <c r="G140" s="81">
        <v>0.3</v>
      </c>
      <c r="H140" s="157"/>
      <c r="I140" s="147" t="s">
        <v>241</v>
      </c>
      <c r="J140" s="33" t="s">
        <v>156</v>
      </c>
      <c r="K140" s="47">
        <v>1</v>
      </c>
      <c r="L140" s="47" t="s">
        <v>180</v>
      </c>
      <c r="M140" s="80" t="s">
        <v>180</v>
      </c>
      <c r="N140" s="51">
        <v>308</v>
      </c>
      <c r="O140" s="76"/>
      <c r="P140" s="77">
        <f t="shared" si="4"/>
        <v>0</v>
      </c>
      <c r="Q140" s="78"/>
      <c r="R140" s="51">
        <f>+(C41*1)*G140</f>
        <v>76.8</v>
      </c>
    </row>
    <row r="141" spans="1:18" ht="15" customHeight="1">
      <c r="A141" s="155"/>
      <c r="B141" s="151"/>
      <c r="C141" s="151"/>
      <c r="D141" s="166"/>
      <c r="E141" s="156"/>
      <c r="F141" s="157"/>
      <c r="G141" s="81">
        <v>0.3</v>
      </c>
      <c r="H141" s="157"/>
      <c r="I141" s="148" t="s">
        <v>241</v>
      </c>
      <c r="J141" s="33" t="s">
        <v>142</v>
      </c>
      <c r="K141" s="47">
        <v>1</v>
      </c>
      <c r="L141" s="47" t="s">
        <v>180</v>
      </c>
      <c r="M141" s="80" t="s">
        <v>180</v>
      </c>
      <c r="N141" s="51">
        <v>2560</v>
      </c>
      <c r="O141" s="76"/>
      <c r="P141" s="77">
        <f t="shared" si="4"/>
        <v>0</v>
      </c>
      <c r="Q141" s="78"/>
      <c r="R141" s="51">
        <f>+(C42*1)*G141</f>
        <v>639.6</v>
      </c>
    </row>
    <row r="142" spans="1:18" ht="14.25" customHeight="1">
      <c r="A142" s="153">
        <v>18</v>
      </c>
      <c r="B142" s="150" t="s">
        <v>256</v>
      </c>
      <c r="C142" s="170" t="s">
        <v>257</v>
      </c>
      <c r="D142" s="173" t="s">
        <v>258</v>
      </c>
      <c r="E142" s="150" t="s">
        <v>259</v>
      </c>
      <c r="F142" s="147" t="s">
        <v>155</v>
      </c>
      <c r="G142" s="81">
        <v>1</v>
      </c>
      <c r="H142" s="147" t="s">
        <v>179</v>
      </c>
      <c r="I142" s="147" t="s">
        <v>238</v>
      </c>
      <c r="J142" s="33" t="s">
        <v>156</v>
      </c>
      <c r="K142" s="47">
        <v>1</v>
      </c>
      <c r="L142" s="47" t="s">
        <v>180</v>
      </c>
      <c r="M142" s="80" t="s">
        <v>180</v>
      </c>
      <c r="N142" s="51">
        <v>12</v>
      </c>
      <c r="O142" s="76"/>
      <c r="P142" s="77">
        <f t="shared" si="4"/>
        <v>0</v>
      </c>
      <c r="Q142" s="78"/>
      <c r="R142" s="51">
        <f>+(C26*1)*G142</f>
        <v>3</v>
      </c>
    </row>
    <row r="143" spans="1:18">
      <c r="A143" s="154"/>
      <c r="B143" s="156"/>
      <c r="C143" s="171"/>
      <c r="D143" s="174"/>
      <c r="E143" s="156"/>
      <c r="F143" s="157"/>
      <c r="G143" s="84">
        <v>1</v>
      </c>
      <c r="H143" s="157"/>
      <c r="I143" s="148"/>
      <c r="J143" s="33" t="s">
        <v>142</v>
      </c>
      <c r="K143" s="47">
        <v>1</v>
      </c>
      <c r="L143" s="47" t="s">
        <v>180</v>
      </c>
      <c r="M143" s="80" t="s">
        <v>180</v>
      </c>
      <c r="N143" s="51">
        <v>4</v>
      </c>
      <c r="O143" s="76"/>
      <c r="P143" s="77">
        <f t="shared" si="4"/>
        <v>0</v>
      </c>
      <c r="Q143" s="78"/>
      <c r="R143" s="51">
        <f>+(C27*1)*G143</f>
        <v>1</v>
      </c>
    </row>
    <row r="144" spans="1:18">
      <c r="A144" s="154"/>
      <c r="B144" s="156"/>
      <c r="C144" s="171"/>
      <c r="D144" s="174"/>
      <c r="E144" s="156"/>
      <c r="F144" s="157"/>
      <c r="G144" s="81">
        <v>0.2</v>
      </c>
      <c r="H144" s="157"/>
      <c r="I144" s="147" t="s">
        <v>239</v>
      </c>
      <c r="J144" s="33" t="s">
        <v>156</v>
      </c>
      <c r="K144" s="47">
        <v>1</v>
      </c>
      <c r="L144" s="47" t="s">
        <v>180</v>
      </c>
      <c r="M144" s="80" t="s">
        <v>180</v>
      </c>
      <c r="N144" s="51">
        <v>36</v>
      </c>
      <c r="O144" s="76"/>
      <c r="P144" s="77">
        <f t="shared" si="4"/>
        <v>0</v>
      </c>
      <c r="Q144" s="78"/>
      <c r="R144" s="51">
        <f>+(C31*1)*G144</f>
        <v>8.8000000000000007</v>
      </c>
    </row>
    <row r="145" spans="1:18">
      <c r="A145" s="154"/>
      <c r="B145" s="156"/>
      <c r="C145" s="171"/>
      <c r="D145" s="174"/>
      <c r="E145" s="156"/>
      <c r="F145" s="157"/>
      <c r="G145" s="81">
        <v>0.2</v>
      </c>
      <c r="H145" s="157"/>
      <c r="I145" s="148"/>
      <c r="J145" s="33" t="s">
        <v>142</v>
      </c>
      <c r="K145" s="47">
        <v>1</v>
      </c>
      <c r="L145" s="47" t="s">
        <v>180</v>
      </c>
      <c r="M145" s="80" t="s">
        <v>180</v>
      </c>
      <c r="N145" s="51">
        <v>8</v>
      </c>
      <c r="O145" s="76"/>
      <c r="P145" s="77">
        <f t="shared" si="4"/>
        <v>0</v>
      </c>
      <c r="Q145" s="78"/>
      <c r="R145" s="51">
        <f>+(C32*1)*G145</f>
        <v>2.2000000000000002</v>
      </c>
    </row>
    <row r="146" spans="1:18">
      <c r="A146" s="154"/>
      <c r="B146" s="156"/>
      <c r="C146" s="171"/>
      <c r="D146" s="174"/>
      <c r="E146" s="156"/>
      <c r="F146" s="157"/>
      <c r="G146" s="81">
        <v>0.2</v>
      </c>
      <c r="H146" s="157"/>
      <c r="I146" s="147" t="s">
        <v>240</v>
      </c>
      <c r="J146" s="33" t="s">
        <v>156</v>
      </c>
      <c r="K146" s="47">
        <v>1</v>
      </c>
      <c r="L146" s="47" t="s">
        <v>180</v>
      </c>
      <c r="M146" s="80" t="s">
        <v>180</v>
      </c>
      <c r="N146" s="51">
        <v>288</v>
      </c>
      <c r="O146" s="76"/>
      <c r="P146" s="77">
        <f t="shared" si="4"/>
        <v>0</v>
      </c>
      <c r="Q146" s="78"/>
      <c r="R146" s="51">
        <f>+(C36*1)*G146</f>
        <v>72</v>
      </c>
    </row>
    <row r="147" spans="1:18">
      <c r="A147" s="154"/>
      <c r="B147" s="156"/>
      <c r="C147" s="171"/>
      <c r="D147" s="174"/>
      <c r="E147" s="156"/>
      <c r="F147" s="157"/>
      <c r="G147" s="81">
        <v>0.2</v>
      </c>
      <c r="H147" s="157"/>
      <c r="I147" s="148"/>
      <c r="J147" s="33" t="s">
        <v>142</v>
      </c>
      <c r="K147" s="47">
        <v>1</v>
      </c>
      <c r="L147" s="47" t="s">
        <v>180</v>
      </c>
      <c r="M147" s="80" t="s">
        <v>180</v>
      </c>
      <c r="N147" s="51">
        <v>232</v>
      </c>
      <c r="O147" s="76"/>
      <c r="P147" s="77">
        <f t="shared" si="4"/>
        <v>0</v>
      </c>
      <c r="Q147" s="78"/>
      <c r="R147" s="51">
        <f>+(C37*1)*G147</f>
        <v>58.400000000000006</v>
      </c>
    </row>
    <row r="148" spans="1:18">
      <c r="A148" s="154"/>
      <c r="B148" s="156"/>
      <c r="C148" s="171"/>
      <c r="D148" s="174"/>
      <c r="E148" s="156"/>
      <c r="F148" s="157"/>
      <c r="G148" s="81">
        <v>0.2</v>
      </c>
      <c r="H148" s="157"/>
      <c r="I148" s="147" t="s">
        <v>241</v>
      </c>
      <c r="J148" s="33" t="s">
        <v>156</v>
      </c>
      <c r="K148" s="47">
        <v>1</v>
      </c>
      <c r="L148" s="47" t="s">
        <v>180</v>
      </c>
      <c r="M148" s="80" t="s">
        <v>180</v>
      </c>
      <c r="N148" s="51">
        <v>204</v>
      </c>
      <c r="O148" s="76"/>
      <c r="P148" s="77">
        <f t="shared" si="4"/>
        <v>0</v>
      </c>
      <c r="Q148" s="78"/>
      <c r="R148" s="51">
        <f>+(C41*1)*G148</f>
        <v>51.2</v>
      </c>
    </row>
    <row r="149" spans="1:18">
      <c r="A149" s="155"/>
      <c r="B149" s="151"/>
      <c r="C149" s="172"/>
      <c r="D149" s="175"/>
      <c r="E149" s="151"/>
      <c r="F149" s="148"/>
      <c r="G149" s="81">
        <v>0.2</v>
      </c>
      <c r="H149" s="148"/>
      <c r="I149" s="148" t="s">
        <v>241</v>
      </c>
      <c r="J149" s="33" t="s">
        <v>142</v>
      </c>
      <c r="K149" s="47">
        <v>1</v>
      </c>
      <c r="L149" s="47" t="s">
        <v>180</v>
      </c>
      <c r="M149" s="80" t="s">
        <v>180</v>
      </c>
      <c r="N149" s="51">
        <v>1704</v>
      </c>
      <c r="O149" s="76"/>
      <c r="P149" s="77">
        <f t="shared" si="4"/>
        <v>0</v>
      </c>
      <c r="Q149" s="78"/>
      <c r="R149" s="51">
        <f>+(C42*1)*G149</f>
        <v>426.40000000000003</v>
      </c>
    </row>
    <row r="150" spans="1:18" ht="14.25" customHeight="1">
      <c r="A150" s="153">
        <v>19</v>
      </c>
      <c r="B150" s="150" t="s">
        <v>260</v>
      </c>
      <c r="C150" s="170" t="s">
        <v>261</v>
      </c>
      <c r="D150" s="158" t="s">
        <v>262</v>
      </c>
      <c r="E150" s="150" t="s">
        <v>263</v>
      </c>
      <c r="F150" s="162" t="s">
        <v>264</v>
      </c>
      <c r="G150" s="83">
        <v>1</v>
      </c>
      <c r="H150" s="162" t="s">
        <v>179</v>
      </c>
      <c r="I150" s="147" t="s">
        <v>238</v>
      </c>
      <c r="J150" s="33" t="s">
        <v>156</v>
      </c>
      <c r="K150" s="47">
        <v>1</v>
      </c>
      <c r="L150" s="47" t="s">
        <v>180</v>
      </c>
      <c r="M150" s="80" t="s">
        <v>180</v>
      </c>
      <c r="N150" s="51">
        <v>12</v>
      </c>
      <c r="O150" s="76"/>
      <c r="P150" s="77">
        <f t="shared" si="4"/>
        <v>0</v>
      </c>
      <c r="Q150" s="78"/>
      <c r="R150" s="51">
        <f>+(C26*1)*G150</f>
        <v>3</v>
      </c>
    </row>
    <row r="151" spans="1:18">
      <c r="A151" s="154"/>
      <c r="B151" s="156"/>
      <c r="C151" s="171"/>
      <c r="D151" s="159"/>
      <c r="E151" s="156"/>
      <c r="F151" s="162"/>
      <c r="G151" s="83">
        <v>1</v>
      </c>
      <c r="H151" s="162"/>
      <c r="I151" s="148"/>
      <c r="J151" s="33" t="s">
        <v>142</v>
      </c>
      <c r="K151" s="47">
        <v>1</v>
      </c>
      <c r="L151" s="47" t="s">
        <v>180</v>
      </c>
      <c r="M151" s="80" t="s">
        <v>180</v>
      </c>
      <c r="N151" s="51">
        <v>4</v>
      </c>
      <c r="O151" s="76"/>
      <c r="P151" s="77">
        <f t="shared" si="4"/>
        <v>0</v>
      </c>
      <c r="Q151" s="78"/>
      <c r="R151" s="51">
        <f>+(C27*1)*G151</f>
        <v>1</v>
      </c>
    </row>
    <row r="152" spans="1:18">
      <c r="A152" s="154"/>
      <c r="B152" s="156"/>
      <c r="C152" s="171"/>
      <c r="D152" s="159"/>
      <c r="E152" s="156"/>
      <c r="F152" s="162"/>
      <c r="G152" s="83">
        <v>0.1</v>
      </c>
      <c r="H152" s="162"/>
      <c r="I152" s="147" t="s">
        <v>239</v>
      </c>
      <c r="J152" s="33" t="s">
        <v>156</v>
      </c>
      <c r="K152" s="47">
        <v>1</v>
      </c>
      <c r="L152" s="47" t="s">
        <v>180</v>
      </c>
      <c r="M152" s="80" t="s">
        <v>180</v>
      </c>
      <c r="N152" s="51">
        <v>16</v>
      </c>
      <c r="O152" s="76"/>
      <c r="P152" s="77">
        <f t="shared" si="4"/>
        <v>0</v>
      </c>
      <c r="Q152" s="78"/>
      <c r="R152" s="51">
        <f>+(C31*1)*G152</f>
        <v>4.4000000000000004</v>
      </c>
    </row>
    <row r="153" spans="1:18">
      <c r="A153" s="154"/>
      <c r="B153" s="156"/>
      <c r="C153" s="171"/>
      <c r="D153" s="159"/>
      <c r="E153" s="156"/>
      <c r="F153" s="162"/>
      <c r="G153" s="83">
        <v>0.1</v>
      </c>
      <c r="H153" s="162"/>
      <c r="I153" s="148"/>
      <c r="J153" s="33" t="s">
        <v>142</v>
      </c>
      <c r="K153" s="47">
        <v>1</v>
      </c>
      <c r="L153" s="47" t="s">
        <v>180</v>
      </c>
      <c r="M153" s="80" t="s">
        <v>180</v>
      </c>
      <c r="N153" s="51">
        <v>4</v>
      </c>
      <c r="O153" s="76"/>
      <c r="P153" s="77">
        <f t="shared" si="4"/>
        <v>0</v>
      </c>
      <c r="Q153" s="78"/>
      <c r="R153" s="51">
        <f>+(C32*1)*G153</f>
        <v>1.1000000000000001</v>
      </c>
    </row>
    <row r="154" spans="1:18">
      <c r="A154" s="154"/>
      <c r="B154" s="156"/>
      <c r="C154" s="171"/>
      <c r="D154" s="159"/>
      <c r="E154" s="156"/>
      <c r="F154" s="162"/>
      <c r="G154" s="83">
        <v>0.1</v>
      </c>
      <c r="H154" s="162"/>
      <c r="I154" s="147" t="s">
        <v>240</v>
      </c>
      <c r="J154" s="33" t="s">
        <v>156</v>
      </c>
      <c r="K154" s="47">
        <v>1</v>
      </c>
      <c r="L154" s="47" t="s">
        <v>180</v>
      </c>
      <c r="M154" s="80" t="s">
        <v>180</v>
      </c>
      <c r="N154" s="51">
        <v>144</v>
      </c>
      <c r="O154" s="76"/>
      <c r="P154" s="77">
        <f t="shared" si="4"/>
        <v>0</v>
      </c>
      <c r="Q154" s="78"/>
      <c r="R154" s="51">
        <f>+(C36*1)*G154</f>
        <v>36</v>
      </c>
    </row>
    <row r="155" spans="1:18">
      <c r="A155" s="154"/>
      <c r="B155" s="156"/>
      <c r="C155" s="171"/>
      <c r="D155" s="159"/>
      <c r="E155" s="156"/>
      <c r="F155" s="162"/>
      <c r="G155" s="83">
        <v>0.1</v>
      </c>
      <c r="H155" s="162"/>
      <c r="I155" s="148"/>
      <c r="J155" s="33" t="s">
        <v>142</v>
      </c>
      <c r="K155" s="47">
        <v>1</v>
      </c>
      <c r="L155" s="47" t="s">
        <v>180</v>
      </c>
      <c r="M155" s="80" t="s">
        <v>180</v>
      </c>
      <c r="N155" s="51">
        <v>116</v>
      </c>
      <c r="O155" s="76"/>
      <c r="P155" s="77">
        <f t="shared" si="4"/>
        <v>0</v>
      </c>
      <c r="Q155" s="78"/>
      <c r="R155" s="51">
        <f>+(C37*1)*G155</f>
        <v>29.200000000000003</v>
      </c>
    </row>
    <row r="156" spans="1:18">
      <c r="A156" s="154"/>
      <c r="B156" s="156"/>
      <c r="C156" s="171"/>
      <c r="D156" s="159"/>
      <c r="E156" s="156"/>
      <c r="F156" s="162"/>
      <c r="G156" s="83">
        <v>0.1</v>
      </c>
      <c r="H156" s="162"/>
      <c r="I156" s="147" t="s">
        <v>241</v>
      </c>
      <c r="J156" s="33" t="s">
        <v>156</v>
      </c>
      <c r="K156" s="47">
        <v>1</v>
      </c>
      <c r="L156" s="47" t="s">
        <v>180</v>
      </c>
      <c r="M156" s="80" t="s">
        <v>180</v>
      </c>
      <c r="N156" s="51">
        <v>104</v>
      </c>
      <c r="O156" s="76"/>
      <c r="P156" s="77">
        <f t="shared" si="4"/>
        <v>0</v>
      </c>
      <c r="Q156" s="78"/>
      <c r="R156" s="51">
        <f>+(C41*1)*G156</f>
        <v>25.6</v>
      </c>
    </row>
    <row r="157" spans="1:18">
      <c r="A157" s="154"/>
      <c r="B157" s="156"/>
      <c r="C157" s="171"/>
      <c r="D157" s="166"/>
      <c r="E157" s="151"/>
      <c r="F157" s="162"/>
      <c r="G157" s="83">
        <v>0.1</v>
      </c>
      <c r="H157" s="162"/>
      <c r="I157" s="148"/>
      <c r="J157" s="33" t="s">
        <v>142</v>
      </c>
      <c r="K157" s="47">
        <v>1</v>
      </c>
      <c r="L157" s="47" t="s">
        <v>180</v>
      </c>
      <c r="M157" s="80" t="s">
        <v>180</v>
      </c>
      <c r="N157" s="51">
        <v>852</v>
      </c>
      <c r="O157" s="76"/>
      <c r="P157" s="77">
        <f t="shared" si="4"/>
        <v>0</v>
      </c>
      <c r="Q157" s="78"/>
      <c r="R157" s="51">
        <f>+(C42*1)*G157</f>
        <v>213.20000000000002</v>
      </c>
    </row>
    <row r="158" spans="1:18" ht="14.25" customHeight="1">
      <c r="A158" s="154"/>
      <c r="B158" s="156"/>
      <c r="C158" s="171"/>
      <c r="D158" s="150" t="s">
        <v>265</v>
      </c>
      <c r="E158" s="150" t="s">
        <v>263</v>
      </c>
      <c r="F158" s="147" t="s">
        <v>264</v>
      </c>
      <c r="G158" s="83">
        <v>1</v>
      </c>
      <c r="H158" s="162" t="s">
        <v>179</v>
      </c>
      <c r="I158" s="147" t="s">
        <v>238</v>
      </c>
      <c r="J158" s="33" t="s">
        <v>156</v>
      </c>
      <c r="K158" s="47">
        <v>1</v>
      </c>
      <c r="L158" s="47" t="s">
        <v>180</v>
      </c>
      <c r="M158" s="80" t="s">
        <v>180</v>
      </c>
      <c r="N158" s="51">
        <v>12</v>
      </c>
      <c r="O158" s="76"/>
      <c r="P158" s="77">
        <f t="shared" si="4"/>
        <v>0</v>
      </c>
      <c r="Q158" s="78"/>
      <c r="R158" s="51">
        <f>+(C26*1)*G158</f>
        <v>3</v>
      </c>
    </row>
    <row r="159" spans="1:18">
      <c r="A159" s="154"/>
      <c r="B159" s="156"/>
      <c r="C159" s="171"/>
      <c r="D159" s="156"/>
      <c r="E159" s="156"/>
      <c r="F159" s="157"/>
      <c r="G159" s="83">
        <v>1</v>
      </c>
      <c r="H159" s="162"/>
      <c r="I159" s="148"/>
      <c r="J159" s="33" t="s">
        <v>142</v>
      </c>
      <c r="K159" s="47">
        <v>1</v>
      </c>
      <c r="L159" s="47" t="s">
        <v>180</v>
      </c>
      <c r="M159" s="80" t="s">
        <v>180</v>
      </c>
      <c r="N159" s="51">
        <v>4</v>
      </c>
      <c r="O159" s="76"/>
      <c r="P159" s="77">
        <f t="shared" si="4"/>
        <v>0</v>
      </c>
      <c r="Q159" s="78"/>
      <c r="R159" s="51">
        <f>+(C27*1)*G159</f>
        <v>1</v>
      </c>
    </row>
    <row r="160" spans="1:18">
      <c r="A160" s="154"/>
      <c r="B160" s="156"/>
      <c r="C160" s="171"/>
      <c r="D160" s="156"/>
      <c r="E160" s="156"/>
      <c r="F160" s="157"/>
      <c r="G160" s="83">
        <v>0.1</v>
      </c>
      <c r="H160" s="162"/>
      <c r="I160" s="147" t="s">
        <v>239</v>
      </c>
      <c r="J160" s="33" t="s">
        <v>156</v>
      </c>
      <c r="K160" s="47">
        <v>1</v>
      </c>
      <c r="L160" s="47" t="s">
        <v>180</v>
      </c>
      <c r="M160" s="80" t="s">
        <v>180</v>
      </c>
      <c r="N160" s="51">
        <v>16</v>
      </c>
      <c r="O160" s="76"/>
      <c r="P160" s="77">
        <f t="shared" si="4"/>
        <v>0</v>
      </c>
      <c r="Q160" s="78"/>
      <c r="R160" s="51">
        <f>+(C31*1)*G160</f>
        <v>4.4000000000000004</v>
      </c>
    </row>
    <row r="161" spans="1:18">
      <c r="A161" s="154"/>
      <c r="B161" s="156"/>
      <c r="C161" s="171"/>
      <c r="D161" s="156"/>
      <c r="E161" s="156"/>
      <c r="F161" s="157"/>
      <c r="G161" s="83">
        <v>0.1</v>
      </c>
      <c r="H161" s="162"/>
      <c r="I161" s="148"/>
      <c r="J161" s="33" t="s">
        <v>142</v>
      </c>
      <c r="K161" s="47">
        <v>1</v>
      </c>
      <c r="L161" s="47" t="s">
        <v>180</v>
      </c>
      <c r="M161" s="80" t="s">
        <v>180</v>
      </c>
      <c r="N161" s="51">
        <v>4</v>
      </c>
      <c r="O161" s="76"/>
      <c r="P161" s="77">
        <f t="shared" si="4"/>
        <v>0</v>
      </c>
      <c r="Q161" s="78"/>
      <c r="R161" s="51">
        <f>+(C32*1)*G161</f>
        <v>1.1000000000000001</v>
      </c>
    </row>
    <row r="162" spans="1:18">
      <c r="A162" s="154"/>
      <c r="B162" s="156"/>
      <c r="C162" s="171"/>
      <c r="D162" s="156"/>
      <c r="E162" s="156"/>
      <c r="F162" s="157"/>
      <c r="G162" s="83">
        <v>0.1</v>
      </c>
      <c r="H162" s="162"/>
      <c r="I162" s="147" t="s">
        <v>240</v>
      </c>
      <c r="J162" s="33" t="s">
        <v>156</v>
      </c>
      <c r="K162" s="47">
        <v>1</v>
      </c>
      <c r="L162" s="47" t="s">
        <v>180</v>
      </c>
      <c r="M162" s="80" t="s">
        <v>180</v>
      </c>
      <c r="N162" s="51">
        <v>144</v>
      </c>
      <c r="O162" s="76"/>
      <c r="P162" s="77">
        <f t="shared" si="4"/>
        <v>0</v>
      </c>
      <c r="Q162" s="78"/>
      <c r="R162" s="51">
        <f>+(C36*1)*G162</f>
        <v>36</v>
      </c>
    </row>
    <row r="163" spans="1:18">
      <c r="A163" s="154"/>
      <c r="B163" s="156"/>
      <c r="C163" s="171"/>
      <c r="D163" s="156"/>
      <c r="E163" s="156"/>
      <c r="F163" s="157"/>
      <c r="G163" s="83">
        <v>0.1</v>
      </c>
      <c r="H163" s="162"/>
      <c r="I163" s="148"/>
      <c r="J163" s="33" t="s">
        <v>142</v>
      </c>
      <c r="K163" s="47">
        <v>1</v>
      </c>
      <c r="L163" s="47" t="s">
        <v>180</v>
      </c>
      <c r="M163" s="80" t="s">
        <v>180</v>
      </c>
      <c r="N163" s="51">
        <v>116</v>
      </c>
      <c r="O163" s="76"/>
      <c r="P163" s="77">
        <f t="shared" si="4"/>
        <v>0</v>
      </c>
      <c r="Q163" s="78"/>
      <c r="R163" s="51">
        <f>+(C37*1)*G163</f>
        <v>29.200000000000003</v>
      </c>
    </row>
    <row r="164" spans="1:18">
      <c r="A164" s="154"/>
      <c r="B164" s="156"/>
      <c r="C164" s="171"/>
      <c r="D164" s="156"/>
      <c r="E164" s="156"/>
      <c r="F164" s="157"/>
      <c r="G164" s="83">
        <v>0.1</v>
      </c>
      <c r="H164" s="162"/>
      <c r="I164" s="147" t="s">
        <v>241</v>
      </c>
      <c r="J164" s="33" t="s">
        <v>156</v>
      </c>
      <c r="K164" s="47">
        <v>1</v>
      </c>
      <c r="L164" s="47" t="s">
        <v>180</v>
      </c>
      <c r="M164" s="80" t="s">
        <v>180</v>
      </c>
      <c r="N164" s="51">
        <v>104</v>
      </c>
      <c r="O164" s="76"/>
      <c r="P164" s="77">
        <f t="shared" si="4"/>
        <v>0</v>
      </c>
      <c r="Q164" s="78"/>
      <c r="R164" s="51">
        <f>+(C41*1)*G164</f>
        <v>25.6</v>
      </c>
    </row>
    <row r="165" spans="1:18">
      <c r="A165" s="154"/>
      <c r="B165" s="156"/>
      <c r="C165" s="171"/>
      <c r="D165" s="151"/>
      <c r="E165" s="151"/>
      <c r="F165" s="148"/>
      <c r="G165" s="83">
        <v>0.1</v>
      </c>
      <c r="H165" s="162"/>
      <c r="I165" s="148"/>
      <c r="J165" s="33" t="s">
        <v>142</v>
      </c>
      <c r="K165" s="47">
        <v>1</v>
      </c>
      <c r="L165" s="47" t="s">
        <v>180</v>
      </c>
      <c r="M165" s="80" t="s">
        <v>180</v>
      </c>
      <c r="N165" s="51">
        <v>852</v>
      </c>
      <c r="O165" s="76"/>
      <c r="P165" s="77">
        <f t="shared" si="4"/>
        <v>0</v>
      </c>
      <c r="Q165" s="78"/>
      <c r="R165" s="51">
        <f>+(C42*1)*G165</f>
        <v>213.20000000000002</v>
      </c>
    </row>
    <row r="166" spans="1:18" ht="15" customHeight="1">
      <c r="A166" s="154"/>
      <c r="B166" s="156"/>
      <c r="C166" s="171"/>
      <c r="D166" s="150" t="s">
        <v>266</v>
      </c>
      <c r="E166" s="150" t="s">
        <v>263</v>
      </c>
      <c r="F166" s="147" t="s">
        <v>264</v>
      </c>
      <c r="G166" s="83">
        <v>1</v>
      </c>
      <c r="H166" s="162" t="s">
        <v>179</v>
      </c>
      <c r="I166" s="147" t="s">
        <v>238</v>
      </c>
      <c r="J166" s="33" t="s">
        <v>156</v>
      </c>
      <c r="K166" s="47">
        <v>1</v>
      </c>
      <c r="L166" s="47" t="s">
        <v>180</v>
      </c>
      <c r="M166" s="80" t="s">
        <v>180</v>
      </c>
      <c r="N166" s="51">
        <v>12</v>
      </c>
      <c r="O166" s="76"/>
      <c r="P166" s="77">
        <f t="shared" si="4"/>
        <v>0</v>
      </c>
      <c r="Q166" s="78"/>
      <c r="R166" s="51">
        <f>+(C26*1)*G166</f>
        <v>3</v>
      </c>
    </row>
    <row r="167" spans="1:18" ht="15" customHeight="1">
      <c r="A167" s="154"/>
      <c r="B167" s="156"/>
      <c r="C167" s="171"/>
      <c r="D167" s="156"/>
      <c r="E167" s="156"/>
      <c r="F167" s="157"/>
      <c r="G167" s="83">
        <v>1</v>
      </c>
      <c r="H167" s="162"/>
      <c r="I167" s="148"/>
      <c r="J167" s="33" t="s">
        <v>142</v>
      </c>
      <c r="K167" s="47">
        <v>1</v>
      </c>
      <c r="L167" s="47" t="s">
        <v>180</v>
      </c>
      <c r="M167" s="80" t="s">
        <v>180</v>
      </c>
      <c r="N167" s="51">
        <v>4</v>
      </c>
      <c r="O167" s="76"/>
      <c r="P167" s="77">
        <f t="shared" si="4"/>
        <v>0</v>
      </c>
      <c r="Q167" s="78"/>
      <c r="R167" s="51">
        <f>+(C27*1)*G167</f>
        <v>1</v>
      </c>
    </row>
    <row r="168" spans="1:18" ht="15" customHeight="1">
      <c r="A168" s="154"/>
      <c r="B168" s="156"/>
      <c r="C168" s="171"/>
      <c r="D168" s="156"/>
      <c r="E168" s="156"/>
      <c r="F168" s="157"/>
      <c r="G168" s="83">
        <v>0.1</v>
      </c>
      <c r="H168" s="162"/>
      <c r="I168" s="147" t="s">
        <v>239</v>
      </c>
      <c r="J168" s="33" t="s">
        <v>156</v>
      </c>
      <c r="K168" s="47">
        <v>1</v>
      </c>
      <c r="L168" s="47" t="s">
        <v>180</v>
      </c>
      <c r="M168" s="80" t="s">
        <v>180</v>
      </c>
      <c r="N168" s="51">
        <v>16</v>
      </c>
      <c r="O168" s="76"/>
      <c r="P168" s="77">
        <f t="shared" si="4"/>
        <v>0</v>
      </c>
      <c r="Q168" s="78"/>
      <c r="R168" s="51">
        <f>+(C31*1)*G168</f>
        <v>4.4000000000000004</v>
      </c>
    </row>
    <row r="169" spans="1:18" ht="15" customHeight="1">
      <c r="A169" s="154"/>
      <c r="B169" s="156"/>
      <c r="C169" s="171"/>
      <c r="D169" s="156"/>
      <c r="E169" s="156"/>
      <c r="F169" s="157"/>
      <c r="G169" s="83">
        <v>0.1</v>
      </c>
      <c r="H169" s="162"/>
      <c r="I169" s="148"/>
      <c r="J169" s="33" t="s">
        <v>142</v>
      </c>
      <c r="K169" s="47">
        <v>1</v>
      </c>
      <c r="L169" s="47" t="s">
        <v>180</v>
      </c>
      <c r="M169" s="80" t="s">
        <v>180</v>
      </c>
      <c r="N169" s="51">
        <v>4</v>
      </c>
      <c r="O169" s="76"/>
      <c r="P169" s="77">
        <f t="shared" si="4"/>
        <v>0</v>
      </c>
      <c r="Q169" s="78"/>
      <c r="R169" s="51">
        <f>+(C32*1)*G169</f>
        <v>1.1000000000000001</v>
      </c>
    </row>
    <row r="170" spans="1:18" ht="15" customHeight="1">
      <c r="A170" s="154"/>
      <c r="B170" s="156"/>
      <c r="C170" s="171"/>
      <c r="D170" s="156"/>
      <c r="E170" s="156"/>
      <c r="F170" s="157"/>
      <c r="G170" s="83">
        <v>0.1</v>
      </c>
      <c r="H170" s="162"/>
      <c r="I170" s="147" t="s">
        <v>240</v>
      </c>
      <c r="J170" s="33" t="s">
        <v>156</v>
      </c>
      <c r="K170" s="47">
        <v>1</v>
      </c>
      <c r="L170" s="47" t="s">
        <v>180</v>
      </c>
      <c r="M170" s="80" t="s">
        <v>180</v>
      </c>
      <c r="N170" s="51">
        <v>144</v>
      </c>
      <c r="O170" s="76"/>
      <c r="P170" s="77">
        <f t="shared" si="4"/>
        <v>0</v>
      </c>
      <c r="Q170" s="78"/>
      <c r="R170" s="51">
        <f>+(C36*1)*G170</f>
        <v>36</v>
      </c>
    </row>
    <row r="171" spans="1:18" ht="15" customHeight="1">
      <c r="A171" s="154"/>
      <c r="B171" s="156"/>
      <c r="C171" s="171"/>
      <c r="D171" s="156"/>
      <c r="E171" s="156"/>
      <c r="F171" s="157"/>
      <c r="G171" s="83">
        <v>0.1</v>
      </c>
      <c r="H171" s="162"/>
      <c r="I171" s="148"/>
      <c r="J171" s="33" t="s">
        <v>142</v>
      </c>
      <c r="K171" s="47">
        <v>1</v>
      </c>
      <c r="L171" s="47" t="s">
        <v>180</v>
      </c>
      <c r="M171" s="80" t="s">
        <v>180</v>
      </c>
      <c r="N171" s="51">
        <v>116</v>
      </c>
      <c r="O171" s="76"/>
      <c r="P171" s="77">
        <f t="shared" si="4"/>
        <v>0</v>
      </c>
      <c r="Q171" s="78"/>
      <c r="R171" s="51">
        <f>+(C37*1)*G171</f>
        <v>29.200000000000003</v>
      </c>
    </row>
    <row r="172" spans="1:18" ht="15" customHeight="1">
      <c r="A172" s="154"/>
      <c r="B172" s="156"/>
      <c r="C172" s="171"/>
      <c r="D172" s="156"/>
      <c r="E172" s="156"/>
      <c r="F172" s="157"/>
      <c r="G172" s="83">
        <v>0.1</v>
      </c>
      <c r="H172" s="162"/>
      <c r="I172" s="147" t="s">
        <v>241</v>
      </c>
      <c r="J172" s="33" t="s">
        <v>156</v>
      </c>
      <c r="K172" s="47">
        <v>1</v>
      </c>
      <c r="L172" s="47" t="s">
        <v>180</v>
      </c>
      <c r="M172" s="80" t="s">
        <v>180</v>
      </c>
      <c r="N172" s="51">
        <v>104</v>
      </c>
      <c r="O172" s="76"/>
      <c r="P172" s="77">
        <f t="shared" si="4"/>
        <v>0</v>
      </c>
      <c r="Q172" s="78"/>
      <c r="R172" s="51">
        <f>+(C41*1)*G172</f>
        <v>25.6</v>
      </c>
    </row>
    <row r="173" spans="1:18" ht="22.5" customHeight="1">
      <c r="A173" s="155"/>
      <c r="B173" s="151"/>
      <c r="C173" s="172"/>
      <c r="D173" s="151"/>
      <c r="E173" s="151"/>
      <c r="F173" s="148"/>
      <c r="G173" s="83">
        <v>0.1</v>
      </c>
      <c r="H173" s="162"/>
      <c r="I173" s="148"/>
      <c r="J173" s="33" t="s">
        <v>142</v>
      </c>
      <c r="K173" s="47">
        <v>1</v>
      </c>
      <c r="L173" s="47" t="s">
        <v>180</v>
      </c>
      <c r="M173" s="80" t="s">
        <v>180</v>
      </c>
      <c r="N173" s="51">
        <v>852</v>
      </c>
      <c r="O173" s="76"/>
      <c r="P173" s="77">
        <f t="shared" si="4"/>
        <v>0</v>
      </c>
      <c r="Q173" s="78"/>
      <c r="R173" s="51">
        <f>+(C42*1)*G173</f>
        <v>213.20000000000002</v>
      </c>
    </row>
    <row r="174" spans="1:18" ht="69.75" customHeight="1">
      <c r="A174" s="153">
        <v>20</v>
      </c>
      <c r="B174" s="150" t="s">
        <v>267</v>
      </c>
      <c r="C174" s="170" t="s">
        <v>268</v>
      </c>
      <c r="D174" s="173" t="s">
        <v>269</v>
      </c>
      <c r="E174" s="170" t="s">
        <v>259</v>
      </c>
      <c r="F174" s="162" t="s">
        <v>206</v>
      </c>
      <c r="G174" s="83">
        <v>0.01</v>
      </c>
      <c r="H174" s="147" t="s">
        <v>179</v>
      </c>
      <c r="I174" s="47" t="s">
        <v>180</v>
      </c>
      <c r="J174" s="33" t="s">
        <v>156</v>
      </c>
      <c r="K174" s="47">
        <v>1</v>
      </c>
      <c r="L174" s="47" t="s">
        <v>180</v>
      </c>
      <c r="M174" s="80" t="s">
        <v>180</v>
      </c>
      <c r="N174" s="51">
        <v>4</v>
      </c>
      <c r="O174" s="76"/>
      <c r="P174" s="77">
        <f t="shared" si="4"/>
        <v>0</v>
      </c>
      <c r="Q174" s="78"/>
      <c r="R174" s="51">
        <f t="shared" ref="R174:R179" si="5">K174</f>
        <v>1</v>
      </c>
    </row>
    <row r="175" spans="1:18" ht="92.25" customHeight="1">
      <c r="A175" s="154"/>
      <c r="B175" s="156"/>
      <c r="C175" s="171"/>
      <c r="D175" s="174"/>
      <c r="E175" s="171"/>
      <c r="F175" s="162"/>
      <c r="G175" s="83">
        <v>0.01</v>
      </c>
      <c r="H175" s="148"/>
      <c r="I175" s="47" t="s">
        <v>180</v>
      </c>
      <c r="J175" s="33" t="s">
        <v>142</v>
      </c>
      <c r="K175" s="47">
        <v>1</v>
      </c>
      <c r="L175" s="47" t="s">
        <v>180</v>
      </c>
      <c r="M175" s="80" t="s">
        <v>180</v>
      </c>
      <c r="N175" s="51">
        <v>4</v>
      </c>
      <c r="O175" s="76"/>
      <c r="P175" s="77">
        <f t="shared" si="4"/>
        <v>0</v>
      </c>
      <c r="Q175" s="78"/>
      <c r="R175" s="51">
        <f t="shared" si="5"/>
        <v>1</v>
      </c>
    </row>
    <row r="176" spans="1:18" ht="69.75" customHeight="1">
      <c r="A176" s="154"/>
      <c r="B176" s="156"/>
      <c r="C176" s="170" t="s">
        <v>270</v>
      </c>
      <c r="D176" s="173" t="s">
        <v>271</v>
      </c>
      <c r="E176" s="170" t="s">
        <v>259</v>
      </c>
      <c r="F176" s="162" t="s">
        <v>206</v>
      </c>
      <c r="G176" s="83">
        <v>0.01</v>
      </c>
      <c r="H176" s="147" t="s">
        <v>179</v>
      </c>
      <c r="I176" s="47" t="s">
        <v>180</v>
      </c>
      <c r="J176" s="33" t="s">
        <v>156</v>
      </c>
      <c r="K176" s="47">
        <v>1</v>
      </c>
      <c r="L176" s="47" t="s">
        <v>180</v>
      </c>
      <c r="M176" s="80" t="s">
        <v>180</v>
      </c>
      <c r="N176" s="51">
        <v>4</v>
      </c>
      <c r="O176" s="76"/>
      <c r="P176" s="77">
        <f t="shared" ref="P176:P179" si="6">+O176*N176</f>
        <v>0</v>
      </c>
      <c r="Q176" s="78"/>
      <c r="R176" s="51">
        <f t="shared" si="5"/>
        <v>1</v>
      </c>
    </row>
    <row r="177" spans="1:18" ht="78" customHeight="1">
      <c r="A177" s="154"/>
      <c r="B177" s="156"/>
      <c r="C177" s="171"/>
      <c r="D177" s="174"/>
      <c r="E177" s="171"/>
      <c r="F177" s="162"/>
      <c r="G177" s="83">
        <v>0.01</v>
      </c>
      <c r="H177" s="148"/>
      <c r="I177" s="47" t="s">
        <v>180</v>
      </c>
      <c r="J177" s="33" t="s">
        <v>142</v>
      </c>
      <c r="K177" s="47">
        <v>1</v>
      </c>
      <c r="L177" s="47" t="s">
        <v>180</v>
      </c>
      <c r="M177" s="80" t="s">
        <v>180</v>
      </c>
      <c r="N177" s="51">
        <v>4</v>
      </c>
      <c r="O177" s="76"/>
      <c r="P177" s="77">
        <f t="shared" si="6"/>
        <v>0</v>
      </c>
      <c r="Q177" s="78"/>
      <c r="R177" s="51">
        <f t="shared" si="5"/>
        <v>1</v>
      </c>
    </row>
    <row r="178" spans="1:18" ht="69.75" customHeight="1">
      <c r="A178" s="154"/>
      <c r="B178" s="156"/>
      <c r="C178" s="170" t="s">
        <v>272</v>
      </c>
      <c r="D178" s="173" t="s">
        <v>273</v>
      </c>
      <c r="E178" s="170" t="s">
        <v>259</v>
      </c>
      <c r="F178" s="162" t="s">
        <v>206</v>
      </c>
      <c r="G178" s="83">
        <v>0.01</v>
      </c>
      <c r="H178" s="147" t="s">
        <v>179</v>
      </c>
      <c r="I178" s="47" t="s">
        <v>180</v>
      </c>
      <c r="J178" s="33" t="s">
        <v>156</v>
      </c>
      <c r="K178" s="47">
        <v>1</v>
      </c>
      <c r="L178" s="47" t="s">
        <v>180</v>
      </c>
      <c r="M178" s="80" t="s">
        <v>180</v>
      </c>
      <c r="N178" s="51">
        <v>4</v>
      </c>
      <c r="O178" s="76"/>
      <c r="P178" s="77">
        <f t="shared" si="6"/>
        <v>0</v>
      </c>
      <c r="Q178" s="78"/>
      <c r="R178" s="51">
        <f t="shared" si="5"/>
        <v>1</v>
      </c>
    </row>
    <row r="179" spans="1:18" ht="87.75" customHeight="1">
      <c r="A179" s="155"/>
      <c r="B179" s="156"/>
      <c r="C179" s="171"/>
      <c r="D179" s="174"/>
      <c r="E179" s="171"/>
      <c r="F179" s="162"/>
      <c r="G179" s="83">
        <v>0.01</v>
      </c>
      <c r="H179" s="148"/>
      <c r="I179" s="47" t="s">
        <v>180</v>
      </c>
      <c r="J179" s="33" t="s">
        <v>142</v>
      </c>
      <c r="K179" s="47">
        <v>1</v>
      </c>
      <c r="L179" s="47" t="s">
        <v>180</v>
      </c>
      <c r="M179" s="80" t="s">
        <v>180</v>
      </c>
      <c r="N179" s="51">
        <v>4</v>
      </c>
      <c r="O179" s="76"/>
      <c r="P179" s="77">
        <f t="shared" si="6"/>
        <v>0</v>
      </c>
      <c r="Q179" s="78"/>
      <c r="R179" s="51">
        <f t="shared" si="5"/>
        <v>1</v>
      </c>
    </row>
    <row r="180" spans="1:18" ht="14.25" customHeight="1">
      <c r="A180" s="153">
        <v>21</v>
      </c>
      <c r="B180" s="161" t="s">
        <v>274</v>
      </c>
      <c r="C180" s="150" t="s">
        <v>275</v>
      </c>
      <c r="D180" s="158" t="s">
        <v>276</v>
      </c>
      <c r="E180" s="150" t="s">
        <v>277</v>
      </c>
      <c r="F180" s="147" t="s">
        <v>206</v>
      </c>
      <c r="G180" s="83">
        <v>1</v>
      </c>
      <c r="H180" s="162" t="s">
        <v>181</v>
      </c>
      <c r="I180" s="73" t="s">
        <v>238</v>
      </c>
      <c r="J180" s="33" t="s">
        <v>182</v>
      </c>
      <c r="K180" s="98">
        <v>1</v>
      </c>
      <c r="L180" s="98">
        <v>2</v>
      </c>
      <c r="M180" s="176">
        <v>500</v>
      </c>
      <c r="N180" s="97">
        <v>120</v>
      </c>
      <c r="O180" s="179"/>
      <c r="P180" s="179"/>
      <c r="Q180" s="182"/>
      <c r="R180" s="85">
        <f>+(C20*G180)</f>
        <v>30</v>
      </c>
    </row>
    <row r="181" spans="1:18">
      <c r="A181" s="154"/>
      <c r="B181" s="161"/>
      <c r="C181" s="156"/>
      <c r="D181" s="159"/>
      <c r="E181" s="156"/>
      <c r="F181" s="157"/>
      <c r="G181" s="83">
        <v>1</v>
      </c>
      <c r="H181" s="162"/>
      <c r="I181" s="73" t="s">
        <v>239</v>
      </c>
      <c r="J181" s="33" t="s">
        <v>182</v>
      </c>
      <c r="K181" s="98">
        <v>1</v>
      </c>
      <c r="L181" s="98">
        <v>2</v>
      </c>
      <c r="M181" s="177"/>
      <c r="N181" s="97">
        <v>404</v>
      </c>
      <c r="O181" s="180"/>
      <c r="P181" s="180"/>
      <c r="Q181" s="183"/>
      <c r="R181" s="85">
        <f>+(C21*G181)</f>
        <v>101</v>
      </c>
    </row>
    <row r="182" spans="1:18">
      <c r="A182" s="154"/>
      <c r="B182" s="161"/>
      <c r="C182" s="156"/>
      <c r="D182" s="159"/>
      <c r="E182" s="156"/>
      <c r="F182" s="157"/>
      <c r="G182" s="83">
        <v>1</v>
      </c>
      <c r="H182" s="162"/>
      <c r="I182" s="73" t="s">
        <v>240</v>
      </c>
      <c r="J182" s="33" t="s">
        <v>182</v>
      </c>
      <c r="K182" s="98">
        <v>1</v>
      </c>
      <c r="L182" s="98">
        <v>2</v>
      </c>
      <c r="M182" s="177"/>
      <c r="N182" s="97">
        <v>1356</v>
      </c>
      <c r="O182" s="180"/>
      <c r="P182" s="180"/>
      <c r="Q182" s="183"/>
      <c r="R182" s="85">
        <f>+(C22*G182)</f>
        <v>339</v>
      </c>
    </row>
    <row r="183" spans="1:18">
      <c r="A183" s="154"/>
      <c r="B183" s="161"/>
      <c r="C183" s="156"/>
      <c r="D183" s="159"/>
      <c r="E183" s="156"/>
      <c r="F183" s="157"/>
      <c r="G183" s="83">
        <v>1</v>
      </c>
      <c r="H183" s="162"/>
      <c r="I183" s="73" t="s">
        <v>241</v>
      </c>
      <c r="J183" s="33" t="s">
        <v>182</v>
      </c>
      <c r="K183" s="98">
        <v>1</v>
      </c>
      <c r="L183" s="98">
        <v>2</v>
      </c>
      <c r="M183" s="177"/>
      <c r="N183" s="97">
        <v>32</v>
      </c>
      <c r="O183" s="181"/>
      <c r="P183" s="181"/>
      <c r="Q183" s="184"/>
      <c r="R183" s="85">
        <f>+(C23*G183)</f>
        <v>8</v>
      </c>
    </row>
    <row r="184" spans="1:18" ht="15">
      <c r="A184" s="155"/>
      <c r="B184" s="161"/>
      <c r="C184" s="151"/>
      <c r="D184" s="166"/>
      <c r="E184" s="151"/>
      <c r="F184" s="148"/>
      <c r="G184" s="83">
        <v>1</v>
      </c>
      <c r="H184" s="162"/>
      <c r="I184" s="86" t="s">
        <v>278</v>
      </c>
      <c r="J184" s="33" t="s">
        <v>182</v>
      </c>
      <c r="K184" s="87">
        <v>1</v>
      </c>
      <c r="L184" s="87">
        <v>2</v>
      </c>
      <c r="M184" s="178"/>
      <c r="N184" s="88">
        <v>4</v>
      </c>
      <c r="O184" s="90"/>
      <c r="P184" s="90">
        <f t="shared" ref="P184:P189" si="7">+O184*R184</f>
        <v>0</v>
      </c>
      <c r="Q184" s="91"/>
      <c r="R184" s="88">
        <f>(R180+R181+R182+R183)/M180</f>
        <v>0.95599999999999996</v>
      </c>
    </row>
    <row r="185" spans="1:18" ht="14.25" customHeight="1">
      <c r="A185" s="153">
        <v>22</v>
      </c>
      <c r="B185" s="161"/>
      <c r="C185" s="150" t="s">
        <v>279</v>
      </c>
      <c r="D185" s="173" t="s">
        <v>280</v>
      </c>
      <c r="E185" s="150" t="s">
        <v>250</v>
      </c>
      <c r="F185" s="147" t="s">
        <v>206</v>
      </c>
      <c r="G185" s="83">
        <v>1</v>
      </c>
      <c r="H185" s="147" t="s">
        <v>179</v>
      </c>
      <c r="I185" s="73" t="s">
        <v>238</v>
      </c>
      <c r="J185" s="33" t="s">
        <v>182</v>
      </c>
      <c r="K185" s="47">
        <v>2</v>
      </c>
      <c r="L185" s="47">
        <v>1</v>
      </c>
      <c r="M185" s="80">
        <v>50</v>
      </c>
      <c r="N185" s="51">
        <v>4</v>
      </c>
      <c r="O185" s="76"/>
      <c r="P185" s="77">
        <f t="shared" si="7"/>
        <v>0</v>
      </c>
      <c r="Q185" s="78"/>
      <c r="R185" s="79">
        <f>+ROUND(((C20*G185)/M185)*K185,0)</f>
        <v>1</v>
      </c>
    </row>
    <row r="186" spans="1:18">
      <c r="A186" s="154"/>
      <c r="B186" s="161"/>
      <c r="C186" s="156"/>
      <c r="D186" s="174"/>
      <c r="E186" s="156"/>
      <c r="F186" s="157"/>
      <c r="G186" s="83">
        <v>1</v>
      </c>
      <c r="H186" s="157"/>
      <c r="I186" s="73" t="s">
        <v>239</v>
      </c>
      <c r="J186" s="33" t="s">
        <v>182</v>
      </c>
      <c r="K186" s="47">
        <v>2</v>
      </c>
      <c r="L186" s="47">
        <v>1</v>
      </c>
      <c r="M186" s="80">
        <v>50</v>
      </c>
      <c r="N186" s="51">
        <v>16</v>
      </c>
      <c r="O186" s="76"/>
      <c r="P186" s="77">
        <f t="shared" si="7"/>
        <v>0</v>
      </c>
      <c r="Q186" s="78"/>
      <c r="R186" s="79">
        <f>+ROUND(((C21*G186)/M186)*K186,0)</f>
        <v>4</v>
      </c>
    </row>
    <row r="187" spans="1:18" ht="46.5" customHeight="1">
      <c r="A187" s="154"/>
      <c r="B187" s="161"/>
      <c r="C187" s="156"/>
      <c r="D187" s="174"/>
      <c r="E187" s="156"/>
      <c r="F187" s="157"/>
      <c r="G187" s="83">
        <v>1</v>
      </c>
      <c r="H187" s="157"/>
      <c r="I187" s="73" t="s">
        <v>240</v>
      </c>
      <c r="J187" s="33" t="s">
        <v>182</v>
      </c>
      <c r="K187" s="47">
        <v>2</v>
      </c>
      <c r="L187" s="47">
        <v>1</v>
      </c>
      <c r="M187" s="80">
        <v>50</v>
      </c>
      <c r="N187" s="51">
        <v>56</v>
      </c>
      <c r="O187" s="76"/>
      <c r="P187" s="77">
        <f t="shared" si="7"/>
        <v>0</v>
      </c>
      <c r="Q187" s="78"/>
      <c r="R187" s="79">
        <f>+ROUND(((C22*G187)/M187)*K187,0)</f>
        <v>14</v>
      </c>
    </row>
    <row r="188" spans="1:18" ht="74.25" customHeight="1">
      <c r="A188" s="154"/>
      <c r="B188" s="161"/>
      <c r="C188" s="156"/>
      <c r="D188" s="174"/>
      <c r="E188" s="156"/>
      <c r="F188" s="157"/>
      <c r="G188" s="83">
        <v>1</v>
      </c>
      <c r="H188" s="157"/>
      <c r="I188" s="73" t="s">
        <v>241</v>
      </c>
      <c r="J188" s="33" t="s">
        <v>182</v>
      </c>
      <c r="K188" s="47">
        <v>2</v>
      </c>
      <c r="L188" s="47">
        <v>1</v>
      </c>
      <c r="M188" s="80">
        <v>25</v>
      </c>
      <c r="N188" s="51">
        <v>4</v>
      </c>
      <c r="O188" s="76"/>
      <c r="P188" s="77">
        <f t="shared" si="7"/>
        <v>0</v>
      </c>
      <c r="Q188" s="78"/>
      <c r="R188" s="79">
        <f>+ROUND(((C23*G188)/M188)*K188,0)</f>
        <v>1</v>
      </c>
    </row>
    <row r="189" spans="1:18" ht="95.25" customHeight="1">
      <c r="A189" s="107">
        <v>23</v>
      </c>
      <c r="B189" s="161"/>
      <c r="C189" s="12" t="s">
        <v>281</v>
      </c>
      <c r="D189" s="17" t="s">
        <v>282</v>
      </c>
      <c r="E189" s="12" t="s">
        <v>191</v>
      </c>
      <c r="F189" s="73" t="s">
        <v>147</v>
      </c>
      <c r="G189" s="81">
        <v>1</v>
      </c>
      <c r="H189" s="47" t="s">
        <v>181</v>
      </c>
      <c r="I189" s="47" t="s">
        <v>180</v>
      </c>
      <c r="J189" s="33" t="s">
        <v>182</v>
      </c>
      <c r="K189" s="47">
        <v>1</v>
      </c>
      <c r="L189" s="47">
        <v>2</v>
      </c>
      <c r="M189" s="80" t="s">
        <v>180</v>
      </c>
      <c r="N189" s="51">
        <v>20</v>
      </c>
      <c r="O189" s="76"/>
      <c r="P189" s="77">
        <f t="shared" si="7"/>
        <v>0</v>
      </c>
      <c r="Q189" s="78"/>
      <c r="R189" s="51">
        <f>+C18</f>
        <v>5</v>
      </c>
    </row>
    <row r="190" spans="1:18" ht="28.5" customHeight="1">
      <c r="A190" s="153">
        <v>24</v>
      </c>
      <c r="B190" s="161"/>
      <c r="C190" s="150" t="s">
        <v>283</v>
      </c>
      <c r="D190" s="158" t="s">
        <v>284</v>
      </c>
      <c r="E190" s="150" t="s">
        <v>250</v>
      </c>
      <c r="F190" s="147" t="s">
        <v>206</v>
      </c>
      <c r="G190" s="81">
        <v>1</v>
      </c>
      <c r="H190" s="147" t="s">
        <v>181</v>
      </c>
      <c r="I190" s="99" t="s">
        <v>238</v>
      </c>
      <c r="J190" s="100" t="s">
        <v>182</v>
      </c>
      <c r="K190" s="98">
        <v>2</v>
      </c>
      <c r="L190" s="98">
        <v>1</v>
      </c>
      <c r="M190" s="176">
        <v>500</v>
      </c>
      <c r="N190" s="97">
        <v>240</v>
      </c>
      <c r="O190" s="182"/>
      <c r="P190" s="182"/>
      <c r="Q190" s="182"/>
      <c r="R190" s="89">
        <f>+ROUND(((C20*G190))*K190,0)</f>
        <v>60</v>
      </c>
    </row>
    <row r="191" spans="1:18" ht="28.5" customHeight="1">
      <c r="A191" s="154"/>
      <c r="B191" s="161"/>
      <c r="C191" s="156"/>
      <c r="D191" s="159"/>
      <c r="E191" s="156"/>
      <c r="F191" s="157"/>
      <c r="G191" s="81">
        <v>1</v>
      </c>
      <c r="H191" s="157"/>
      <c r="I191" s="99" t="s">
        <v>239</v>
      </c>
      <c r="J191" s="100" t="s">
        <v>182</v>
      </c>
      <c r="K191" s="98">
        <v>2</v>
      </c>
      <c r="L191" s="98">
        <v>1</v>
      </c>
      <c r="M191" s="177"/>
      <c r="N191" s="97">
        <v>808</v>
      </c>
      <c r="O191" s="183"/>
      <c r="P191" s="183"/>
      <c r="Q191" s="183"/>
      <c r="R191" s="89">
        <f>+ROUND(((C21*G191))*K191,0)</f>
        <v>202</v>
      </c>
    </row>
    <row r="192" spans="1:18" ht="28.5" customHeight="1">
      <c r="A192" s="154"/>
      <c r="B192" s="161"/>
      <c r="C192" s="156"/>
      <c r="D192" s="159"/>
      <c r="E192" s="156"/>
      <c r="F192" s="157"/>
      <c r="G192" s="81">
        <v>1</v>
      </c>
      <c r="H192" s="157"/>
      <c r="I192" s="99" t="s">
        <v>240</v>
      </c>
      <c r="J192" s="100" t="s">
        <v>182</v>
      </c>
      <c r="K192" s="98">
        <v>2</v>
      </c>
      <c r="L192" s="98">
        <v>1</v>
      </c>
      <c r="M192" s="177"/>
      <c r="N192" s="97">
        <v>2712</v>
      </c>
      <c r="O192" s="183"/>
      <c r="P192" s="183"/>
      <c r="Q192" s="183"/>
      <c r="R192" s="89">
        <f>+ROUND(((C22*G192))*K192,0)</f>
        <v>678</v>
      </c>
    </row>
    <row r="193" spans="1:18" ht="28.5" customHeight="1">
      <c r="A193" s="154"/>
      <c r="B193" s="161"/>
      <c r="C193" s="156"/>
      <c r="D193" s="159"/>
      <c r="E193" s="156"/>
      <c r="F193" s="157"/>
      <c r="G193" s="81">
        <v>1</v>
      </c>
      <c r="H193" s="157"/>
      <c r="I193" s="99" t="s">
        <v>241</v>
      </c>
      <c r="J193" s="100" t="s">
        <v>182</v>
      </c>
      <c r="K193" s="98">
        <v>2</v>
      </c>
      <c r="L193" s="98">
        <v>1</v>
      </c>
      <c r="M193" s="177"/>
      <c r="N193" s="97">
        <v>64</v>
      </c>
      <c r="O193" s="184"/>
      <c r="P193" s="184"/>
      <c r="Q193" s="184"/>
      <c r="R193" s="89">
        <f>+ROUND(((C23*G193))*K193,0)</f>
        <v>16</v>
      </c>
    </row>
    <row r="194" spans="1:18" ht="25.5" customHeight="1">
      <c r="A194" s="155"/>
      <c r="B194" s="161"/>
      <c r="C194" s="151"/>
      <c r="D194" s="166"/>
      <c r="E194" s="151"/>
      <c r="F194" s="157"/>
      <c r="G194" s="81">
        <v>1</v>
      </c>
      <c r="H194" s="148"/>
      <c r="I194" s="92" t="s">
        <v>278</v>
      </c>
      <c r="J194" s="93" t="s">
        <v>182</v>
      </c>
      <c r="K194" s="87">
        <v>2</v>
      </c>
      <c r="L194" s="87">
        <v>1</v>
      </c>
      <c r="M194" s="178"/>
      <c r="N194" s="88">
        <v>8</v>
      </c>
      <c r="O194" s="90"/>
      <c r="P194" s="90">
        <f>+O194*R194</f>
        <v>0</v>
      </c>
      <c r="Q194" s="91"/>
      <c r="R194" s="88">
        <f>(R190+R191+R192+R193)/M190</f>
        <v>1.9119999999999999</v>
      </c>
    </row>
    <row r="195" spans="1:18" ht="95.25" customHeight="1">
      <c r="A195" s="107">
        <v>25</v>
      </c>
      <c r="B195" s="161"/>
      <c r="C195" s="12" t="s">
        <v>285</v>
      </c>
      <c r="D195" s="17" t="s">
        <v>286</v>
      </c>
      <c r="E195" s="12" t="s">
        <v>277</v>
      </c>
      <c r="F195" s="73" t="s">
        <v>147</v>
      </c>
      <c r="G195" s="81">
        <v>1</v>
      </c>
      <c r="H195" s="47" t="s">
        <v>181</v>
      </c>
      <c r="I195" s="47" t="s">
        <v>180</v>
      </c>
      <c r="J195" s="33" t="s">
        <v>182</v>
      </c>
      <c r="K195" s="47">
        <v>4</v>
      </c>
      <c r="L195" s="47">
        <v>1</v>
      </c>
      <c r="M195" s="80" t="s">
        <v>287</v>
      </c>
      <c r="N195" s="51">
        <v>80</v>
      </c>
      <c r="O195" s="76"/>
      <c r="P195" s="77">
        <f>+O195*R195</f>
        <v>0</v>
      </c>
      <c r="Q195" s="78"/>
      <c r="R195" s="51">
        <f>C18*K195</f>
        <v>20</v>
      </c>
    </row>
    <row r="196" spans="1:18" ht="199.5" customHeight="1">
      <c r="A196" s="2">
        <v>27</v>
      </c>
      <c r="B196" s="5"/>
      <c r="C196" s="5"/>
      <c r="D196" s="56" t="s">
        <v>288</v>
      </c>
      <c r="E196" s="5" t="s">
        <v>289</v>
      </c>
      <c r="F196" s="47" t="s">
        <v>178</v>
      </c>
      <c r="G196" s="83">
        <v>1</v>
      </c>
      <c r="H196" s="47" t="s">
        <v>181</v>
      </c>
      <c r="I196" s="47" t="s">
        <v>180</v>
      </c>
      <c r="J196" s="33" t="s">
        <v>182</v>
      </c>
      <c r="K196" s="47">
        <v>1</v>
      </c>
      <c r="L196" s="47" t="s">
        <v>290</v>
      </c>
      <c r="M196" s="80" t="s">
        <v>180</v>
      </c>
      <c r="N196" s="51">
        <v>4</v>
      </c>
      <c r="O196" s="76"/>
      <c r="P196" s="77">
        <f>+O196*R196</f>
        <v>0</v>
      </c>
      <c r="Q196" s="78"/>
      <c r="R196" s="51">
        <v>1</v>
      </c>
    </row>
    <row r="197" spans="1:18" ht="37.5" customHeight="1">
      <c r="A197" s="185" t="s">
        <v>291</v>
      </c>
      <c r="B197" s="186"/>
      <c r="C197" s="186"/>
      <c r="D197" s="186"/>
      <c r="E197" s="186"/>
      <c r="F197" s="186"/>
      <c r="G197" s="186"/>
      <c r="H197" s="186"/>
      <c r="I197" s="186"/>
      <c r="J197" s="186"/>
      <c r="K197" s="186"/>
      <c r="L197" s="186"/>
      <c r="M197" s="186"/>
      <c r="N197" s="186"/>
      <c r="P197" s="31">
        <f>+SUM(P47:P196)</f>
        <v>0</v>
      </c>
    </row>
    <row r="198" spans="1:18" ht="57" customHeight="1">
      <c r="B198" s="10"/>
    </row>
    <row r="199" spans="1:18" ht="49.5" customHeight="1">
      <c r="B199" s="45"/>
    </row>
  </sheetData>
  <mergeCells count="279">
    <mergeCell ref="P190:P193"/>
    <mergeCell ref="Q190:Q193"/>
    <mergeCell ref="A197:N197"/>
    <mergeCell ref="D190:D194"/>
    <mergeCell ref="E190:E194"/>
    <mergeCell ref="F190:F194"/>
    <mergeCell ref="H190:H194"/>
    <mergeCell ref="M190:M194"/>
    <mergeCell ref="O190:O193"/>
    <mergeCell ref="M180:M184"/>
    <mergeCell ref="O180:O183"/>
    <mergeCell ref="P180:P183"/>
    <mergeCell ref="Q180:Q183"/>
    <mergeCell ref="A185:A188"/>
    <mergeCell ref="C185:C188"/>
    <mergeCell ref="D185:D188"/>
    <mergeCell ref="E185:E188"/>
    <mergeCell ref="F185:F188"/>
    <mergeCell ref="H185:H188"/>
    <mergeCell ref="H178:H179"/>
    <mergeCell ref="A180:A184"/>
    <mergeCell ref="B180:B195"/>
    <mergeCell ref="C180:C184"/>
    <mergeCell ref="D180:D184"/>
    <mergeCell ref="E180:E184"/>
    <mergeCell ref="F180:F184"/>
    <mergeCell ref="H180:H184"/>
    <mergeCell ref="A190:A194"/>
    <mergeCell ref="C190:C194"/>
    <mergeCell ref="A174:A179"/>
    <mergeCell ref="B174:B179"/>
    <mergeCell ref="C174:C175"/>
    <mergeCell ref="D174:D175"/>
    <mergeCell ref="E174:E175"/>
    <mergeCell ref="F174:F175"/>
    <mergeCell ref="C178:C179"/>
    <mergeCell ref="D178:D179"/>
    <mergeCell ref="E178:E179"/>
    <mergeCell ref="F178:F179"/>
    <mergeCell ref="I168:I169"/>
    <mergeCell ref="I170:I171"/>
    <mergeCell ref="I172:I173"/>
    <mergeCell ref="H174:H175"/>
    <mergeCell ref="C176:C177"/>
    <mergeCell ref="D176:D177"/>
    <mergeCell ref="E176:E177"/>
    <mergeCell ref="F176:F177"/>
    <mergeCell ref="H176:H177"/>
    <mergeCell ref="A150:A173"/>
    <mergeCell ref="B150:B173"/>
    <mergeCell ref="C150:C173"/>
    <mergeCell ref="D150:D157"/>
    <mergeCell ref="E150:E157"/>
    <mergeCell ref="F150:F157"/>
    <mergeCell ref="H150:H157"/>
    <mergeCell ref="I150:I151"/>
    <mergeCell ref="I152:I153"/>
    <mergeCell ref="I154:I155"/>
    <mergeCell ref="I156:I157"/>
    <mergeCell ref="D158:D165"/>
    <mergeCell ref="E158:E165"/>
    <mergeCell ref="F158:F165"/>
    <mergeCell ref="H158:H165"/>
    <mergeCell ref="I158:I159"/>
    <mergeCell ref="I160:I161"/>
    <mergeCell ref="I162:I163"/>
    <mergeCell ref="I164:I165"/>
    <mergeCell ref="D166:D173"/>
    <mergeCell ref="E166:E173"/>
    <mergeCell ref="F166:F173"/>
    <mergeCell ref="H166:H173"/>
    <mergeCell ref="I166:I167"/>
    <mergeCell ref="A142:A149"/>
    <mergeCell ref="B142:B149"/>
    <mergeCell ref="C142:C149"/>
    <mergeCell ref="D142:D149"/>
    <mergeCell ref="E142:E149"/>
    <mergeCell ref="F142:F149"/>
    <mergeCell ref="H142:H149"/>
    <mergeCell ref="I142:I143"/>
    <mergeCell ref="I144:I145"/>
    <mergeCell ref="I146:I147"/>
    <mergeCell ref="I148:I149"/>
    <mergeCell ref="I118:I119"/>
    <mergeCell ref="I120:I121"/>
    <mergeCell ref="I122:I123"/>
    <mergeCell ref="I124:I125"/>
    <mergeCell ref="A126:A141"/>
    <mergeCell ref="B126:B141"/>
    <mergeCell ref="C126:C141"/>
    <mergeCell ref="D126:D141"/>
    <mergeCell ref="E126:E133"/>
    <mergeCell ref="F126:F133"/>
    <mergeCell ref="H126:H133"/>
    <mergeCell ref="I126:I127"/>
    <mergeCell ref="I128:I129"/>
    <mergeCell ref="I130:I131"/>
    <mergeCell ref="I132:I133"/>
    <mergeCell ref="E134:E141"/>
    <mergeCell ref="F134:F141"/>
    <mergeCell ref="H134:H141"/>
    <mergeCell ref="I134:I135"/>
    <mergeCell ref="I136:I137"/>
    <mergeCell ref="I138:I139"/>
    <mergeCell ref="I140:I141"/>
    <mergeCell ref="A118:A125"/>
    <mergeCell ref="B118:B125"/>
    <mergeCell ref="C118:C125"/>
    <mergeCell ref="D118:D125"/>
    <mergeCell ref="E118:E125"/>
    <mergeCell ref="F118:F125"/>
    <mergeCell ref="H118:H125"/>
    <mergeCell ref="A102:A117"/>
    <mergeCell ref="B102:B117"/>
    <mergeCell ref="C102:C117"/>
    <mergeCell ref="H102:H109"/>
    <mergeCell ref="I102:I103"/>
    <mergeCell ref="I104:I105"/>
    <mergeCell ref="I106:I107"/>
    <mergeCell ref="I108:I109"/>
    <mergeCell ref="D110:D117"/>
    <mergeCell ref="E110:E117"/>
    <mergeCell ref="F110:F117"/>
    <mergeCell ref="H110:H117"/>
    <mergeCell ref="I110:I111"/>
    <mergeCell ref="D102:D109"/>
    <mergeCell ref="E102:E109"/>
    <mergeCell ref="F102:F109"/>
    <mergeCell ref="I112:I113"/>
    <mergeCell ref="I114:I115"/>
    <mergeCell ref="I116:I117"/>
    <mergeCell ref="I94:I95"/>
    <mergeCell ref="I96:I97"/>
    <mergeCell ref="I98:I99"/>
    <mergeCell ref="I100:I101"/>
    <mergeCell ref="D91:D92"/>
    <mergeCell ref="E91:E92"/>
    <mergeCell ref="F91:F92"/>
    <mergeCell ref="G91:G92"/>
    <mergeCell ref="H91:H92"/>
    <mergeCell ref="A94:A101"/>
    <mergeCell ref="B94:B101"/>
    <mergeCell ref="C94:C101"/>
    <mergeCell ref="D94:D101"/>
    <mergeCell ref="E94:E101"/>
    <mergeCell ref="E87:E88"/>
    <mergeCell ref="F87:F88"/>
    <mergeCell ref="G87:G88"/>
    <mergeCell ref="H87:H88"/>
    <mergeCell ref="D89:D90"/>
    <mergeCell ref="E89:E90"/>
    <mergeCell ref="F89:F90"/>
    <mergeCell ref="G89:G90"/>
    <mergeCell ref="H89:H90"/>
    <mergeCell ref="A77:A92"/>
    <mergeCell ref="B77:B92"/>
    <mergeCell ref="C77:C92"/>
    <mergeCell ref="D87:D88"/>
    <mergeCell ref="F94:F101"/>
    <mergeCell ref="H94:H101"/>
    <mergeCell ref="G83:G84"/>
    <mergeCell ref="H83:H84"/>
    <mergeCell ref="D85:D86"/>
    <mergeCell ref="E85:E86"/>
    <mergeCell ref="F85:F86"/>
    <mergeCell ref="G85:G86"/>
    <mergeCell ref="H85:H86"/>
    <mergeCell ref="G77:G78"/>
    <mergeCell ref="H77:H78"/>
    <mergeCell ref="D80:D81"/>
    <mergeCell ref="E80:E81"/>
    <mergeCell ref="F80:F81"/>
    <mergeCell ref="G80:G81"/>
    <mergeCell ref="H80:H81"/>
    <mergeCell ref="D77:D78"/>
    <mergeCell ref="E77:E78"/>
    <mergeCell ref="F77:F78"/>
    <mergeCell ref="D83:D84"/>
    <mergeCell ref="E83:E84"/>
    <mergeCell ref="F83:F84"/>
    <mergeCell ref="G73:G74"/>
    <mergeCell ref="H73:H74"/>
    <mergeCell ref="A75:A76"/>
    <mergeCell ref="B75:B76"/>
    <mergeCell ref="C75:C76"/>
    <mergeCell ref="D75:D76"/>
    <mergeCell ref="E75:E76"/>
    <mergeCell ref="F75:F76"/>
    <mergeCell ref="G75:G76"/>
    <mergeCell ref="H75:H76"/>
    <mergeCell ref="A73:A74"/>
    <mergeCell ref="B73:B74"/>
    <mergeCell ref="C73:C74"/>
    <mergeCell ref="D73:D74"/>
    <mergeCell ref="E73:E74"/>
    <mergeCell ref="F73:F74"/>
    <mergeCell ref="G69:G70"/>
    <mergeCell ref="H69:H70"/>
    <mergeCell ref="A71:A72"/>
    <mergeCell ref="B71:B72"/>
    <mergeCell ref="C71:C72"/>
    <mergeCell ref="D71:D72"/>
    <mergeCell ref="E71:E72"/>
    <mergeCell ref="F71:F72"/>
    <mergeCell ref="G71:G72"/>
    <mergeCell ref="H71:H72"/>
    <mergeCell ref="A69:A70"/>
    <mergeCell ref="B69:B70"/>
    <mergeCell ref="C69:C70"/>
    <mergeCell ref="D69:D70"/>
    <mergeCell ref="E69:E70"/>
    <mergeCell ref="F69:F70"/>
    <mergeCell ref="G63:G65"/>
    <mergeCell ref="H63:H64"/>
    <mergeCell ref="A66:A68"/>
    <mergeCell ref="B66:B68"/>
    <mergeCell ref="C66:C68"/>
    <mergeCell ref="D66:D68"/>
    <mergeCell ref="E66:E68"/>
    <mergeCell ref="F66:F68"/>
    <mergeCell ref="G66:G68"/>
    <mergeCell ref="H66:H67"/>
    <mergeCell ref="A63:A65"/>
    <mergeCell ref="B63:B65"/>
    <mergeCell ref="C63:C65"/>
    <mergeCell ref="D63:D65"/>
    <mergeCell ref="E63:E65"/>
    <mergeCell ref="F63:F65"/>
    <mergeCell ref="G58:G60"/>
    <mergeCell ref="H58:H59"/>
    <mergeCell ref="D61:D62"/>
    <mergeCell ref="E61:E62"/>
    <mergeCell ref="F61:F62"/>
    <mergeCell ref="G61:G62"/>
    <mergeCell ref="H61:H62"/>
    <mergeCell ref="A58:A62"/>
    <mergeCell ref="B58:B62"/>
    <mergeCell ref="C58:C62"/>
    <mergeCell ref="D58:D60"/>
    <mergeCell ref="E58:E60"/>
    <mergeCell ref="F58:F60"/>
    <mergeCell ref="G52:G54"/>
    <mergeCell ref="H52:H53"/>
    <mergeCell ref="D55:D56"/>
    <mergeCell ref="E55:E56"/>
    <mergeCell ref="F55:F56"/>
    <mergeCell ref="G55:G56"/>
    <mergeCell ref="H55:H56"/>
    <mergeCell ref="A52:A56"/>
    <mergeCell ref="B52:B56"/>
    <mergeCell ref="C52:C56"/>
    <mergeCell ref="D52:D54"/>
    <mergeCell ref="E52:E54"/>
    <mergeCell ref="F52:F54"/>
    <mergeCell ref="G47:G49"/>
    <mergeCell ref="H47:H48"/>
    <mergeCell ref="D50:D51"/>
    <mergeCell ref="E50:E51"/>
    <mergeCell ref="F50:F51"/>
    <mergeCell ref="G50:G51"/>
    <mergeCell ref="H50:H51"/>
    <mergeCell ref="A47:A51"/>
    <mergeCell ref="B47:B51"/>
    <mergeCell ref="C47:C51"/>
    <mergeCell ref="D47:D49"/>
    <mergeCell ref="E47:E49"/>
    <mergeCell ref="F47:F49"/>
    <mergeCell ref="F10:G10"/>
    <mergeCell ref="B17:B18"/>
    <mergeCell ref="F17:F18"/>
    <mergeCell ref="G17:G18"/>
    <mergeCell ref="H17:H18"/>
    <mergeCell ref="F46:G46"/>
    <mergeCell ref="B2:M2"/>
    <mergeCell ref="B3:M3"/>
    <mergeCell ref="B4:M4"/>
    <mergeCell ref="B5:M5"/>
    <mergeCell ref="B6:M6"/>
    <mergeCell ref="B9:M9"/>
  </mergeCells>
  <dataValidations count="4">
    <dataValidation type="list" allowBlank="1" showInputMessage="1" showErrorMessage="1" sqref="J47:J196" xr:uid="{36D20986-80AF-40EC-BE65-04E6A3D61CB1}">
      <formula1>"Rural,Urbano,Rural y urbano"</formula1>
    </dataValidation>
    <dataValidation type="list" allowBlank="1" showInputMessage="1" showErrorMessage="1" sqref="H54:H55 H49:H50 H52 H47 H60:H61 H63 H93:H94 H79:H80 H82:H83 H85 H87 H89 H91 H71 H180 H110:H111 H102:H103 H118 H126 H134 H142 H150 H158 H174 H176 H178 H195:H196 H185 H166 H189:H190 H73 H77 H75 H57:H58 H65:H66 H68:H69" xr:uid="{2CE7D9A3-D605-4486-A47D-40329C4A820F}">
      <formula1>"Presencial,Virtual"</formula1>
    </dataValidation>
    <dataValidation type="list" allowBlank="1" showInputMessage="1" showErrorMessage="1" sqref="F150:F156 F158 F166" xr:uid="{B22EEB6E-CFEB-4C47-9B72-2942AB1093F1}">
      <formula1>"Población muestra,Población Total,ETC,Establecimientos,Sedes,Porcentaje de sedes"</formula1>
    </dataValidation>
    <dataValidation type="list" allowBlank="1" showInputMessage="1" showErrorMessage="1" sqref="F47:F48 F50 F55 F79:F80 F82:F83 F85 F87 F89 F91 F52:F53 F61 F63:F64 F110:F116 F93:F94 F102:F108 F118:F126 F142:F149 F134 F174:F196 F57:F59 F66:F67 F69:F77" xr:uid="{CC8CA32F-2A90-401B-8C44-18A6AE1EFCBE}">
      <formula1>"Población muestra,Población Total,ETC,Establecimientos,Sedes"</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3"/>
  <dimension ref="A1:R199"/>
  <sheetViews>
    <sheetView showGridLines="0" topLeftCell="C28" zoomScale="52" zoomScaleNormal="52" workbookViewId="0">
      <selection activeCell="P46" sqref="P46"/>
    </sheetView>
  </sheetViews>
  <sheetFormatPr baseColWidth="10" defaultColWidth="11.42578125" defaultRowHeight="14.25"/>
  <cols>
    <col min="1" max="1" width="5.5703125" style="1" customWidth="1"/>
    <col min="2" max="2" width="54" style="1" customWidth="1"/>
    <col min="3" max="3" width="50.42578125" style="1" customWidth="1"/>
    <col min="4" max="4" width="50.140625" style="16" customWidth="1"/>
    <col min="5" max="5" width="21.85546875" style="16" bestFit="1" customWidth="1"/>
    <col min="6" max="6" width="22" style="1" customWidth="1"/>
    <col min="7" max="7" width="20.42578125" style="1" customWidth="1"/>
    <col min="8" max="8" width="14.5703125" style="1" customWidth="1"/>
    <col min="9" max="9" width="13.140625" style="1" customWidth="1"/>
    <col min="10" max="10" width="21.42578125" style="1" bestFit="1" customWidth="1"/>
    <col min="11" max="11" width="15.85546875" style="1" customWidth="1"/>
    <col min="12" max="12" width="15" style="1" customWidth="1"/>
    <col min="13" max="13" width="12.85546875" style="1" customWidth="1"/>
    <col min="14" max="14" width="14.140625" style="20" customWidth="1"/>
    <col min="15" max="15" width="14.140625" style="18" customWidth="1"/>
    <col min="16" max="16" width="20.42578125" style="18" customWidth="1"/>
    <col min="17" max="17" width="23.140625" style="1" customWidth="1"/>
    <col min="18" max="18" width="14.140625" style="1" hidden="1" customWidth="1"/>
    <col min="19" max="16384" width="11.42578125" style="1"/>
  </cols>
  <sheetData>
    <row r="1" spans="1:13" ht="15" thickBot="1"/>
    <row r="2" spans="1:13" ht="30" customHeight="1" thickBot="1">
      <c r="A2" s="101"/>
      <c r="B2" s="187" t="s">
        <v>119</v>
      </c>
      <c r="C2" s="188"/>
      <c r="D2" s="188"/>
      <c r="E2" s="188"/>
      <c r="F2" s="188"/>
      <c r="G2" s="188"/>
      <c r="H2" s="188"/>
      <c r="I2" s="188"/>
      <c r="J2" s="188"/>
      <c r="K2" s="188"/>
      <c r="L2" s="188"/>
      <c r="M2" s="189"/>
    </row>
    <row r="3" spans="1:13" ht="15" customHeight="1">
      <c r="A3" s="102"/>
      <c r="B3" s="136" t="s">
        <v>120</v>
      </c>
      <c r="C3" s="137"/>
      <c r="D3" s="137"/>
      <c r="E3" s="137"/>
      <c r="F3" s="137"/>
      <c r="G3" s="137"/>
      <c r="H3" s="137"/>
      <c r="I3" s="137"/>
      <c r="J3" s="137"/>
      <c r="K3" s="137"/>
      <c r="L3" s="137"/>
      <c r="M3" s="138"/>
    </row>
    <row r="4" spans="1:13" ht="15" customHeight="1">
      <c r="A4" s="103"/>
      <c r="B4" s="139" t="s">
        <v>121</v>
      </c>
      <c r="C4" s="140"/>
      <c r="D4" s="140"/>
      <c r="E4" s="140"/>
      <c r="F4" s="140"/>
      <c r="G4" s="140"/>
      <c r="H4" s="140"/>
      <c r="I4" s="140"/>
      <c r="J4" s="140"/>
      <c r="K4" s="140"/>
      <c r="L4" s="140"/>
      <c r="M4" s="141"/>
    </row>
    <row r="5" spans="1:13" ht="35.25" customHeight="1">
      <c r="A5" s="104"/>
      <c r="B5" s="139" t="s">
        <v>122</v>
      </c>
      <c r="C5" s="140"/>
      <c r="D5" s="140"/>
      <c r="E5" s="140"/>
      <c r="F5" s="140"/>
      <c r="G5" s="140"/>
      <c r="H5" s="140"/>
      <c r="I5" s="140"/>
      <c r="J5" s="140"/>
      <c r="K5" s="140"/>
      <c r="L5" s="140"/>
      <c r="M5" s="141"/>
    </row>
    <row r="6" spans="1:13" ht="15.75" customHeight="1">
      <c r="A6" s="103"/>
      <c r="B6" s="139" t="s">
        <v>123</v>
      </c>
      <c r="C6" s="140"/>
      <c r="D6" s="140"/>
      <c r="E6" s="140"/>
      <c r="F6" s="140"/>
      <c r="G6" s="140"/>
      <c r="H6" s="140"/>
      <c r="I6" s="140"/>
      <c r="J6" s="140"/>
      <c r="K6" s="140"/>
      <c r="L6" s="140"/>
      <c r="M6" s="141"/>
    </row>
    <row r="7" spans="1:13" ht="15" thickBot="1">
      <c r="A7" s="105"/>
      <c r="B7" s="110" t="s">
        <v>124</v>
      </c>
      <c r="C7" s="111"/>
      <c r="D7" s="112"/>
      <c r="E7" s="112"/>
      <c r="F7" s="111"/>
      <c r="G7" s="111"/>
      <c r="H7" s="111"/>
      <c r="I7" s="111"/>
      <c r="J7" s="111"/>
      <c r="K7" s="111"/>
      <c r="L7" s="111"/>
      <c r="M7" s="113"/>
    </row>
    <row r="9" spans="1:13" ht="29.25" customHeight="1">
      <c r="B9" s="142" t="s">
        <v>125</v>
      </c>
      <c r="C9" s="143"/>
      <c r="D9" s="143"/>
      <c r="E9" s="143"/>
      <c r="F9" s="143"/>
      <c r="G9" s="143"/>
      <c r="H9" s="143"/>
      <c r="I9" s="143"/>
      <c r="J9" s="143"/>
      <c r="K9" s="143"/>
      <c r="L9" s="143"/>
      <c r="M9" s="144"/>
    </row>
    <row r="10" spans="1:13" ht="45">
      <c r="B10" s="53" t="s">
        <v>126</v>
      </c>
      <c r="C10" s="54" t="s">
        <v>292</v>
      </c>
      <c r="D10" s="53" t="s">
        <v>128</v>
      </c>
      <c r="F10" s="123" t="s">
        <v>129</v>
      </c>
      <c r="G10" s="123"/>
      <c r="H10" s="3" t="s">
        <v>130</v>
      </c>
      <c r="I10" s="34"/>
      <c r="J10" s="55" t="s">
        <v>131</v>
      </c>
      <c r="K10" s="55" t="s">
        <v>132</v>
      </c>
      <c r="L10" s="55" t="s">
        <v>133</v>
      </c>
      <c r="M10" s="55" t="s">
        <v>134</v>
      </c>
    </row>
    <row r="11" spans="1:13" ht="15">
      <c r="B11" s="15" t="s">
        <v>135</v>
      </c>
      <c r="C11" s="11">
        <v>84</v>
      </c>
      <c r="D11" s="26">
        <f>+C11/G11</f>
        <v>7.3684210526315783E-2</v>
      </c>
      <c r="F11" s="15" t="s">
        <v>135</v>
      </c>
      <c r="G11" s="9">
        <v>1140</v>
      </c>
      <c r="H11" s="2"/>
      <c r="J11" s="48" t="s">
        <v>136</v>
      </c>
      <c r="K11" s="49">
        <v>1</v>
      </c>
      <c r="L11" s="49">
        <v>2</v>
      </c>
      <c r="M11" s="48">
        <v>1</v>
      </c>
    </row>
    <row r="12" spans="1:13" ht="15">
      <c r="B12" s="15" t="s">
        <v>137</v>
      </c>
      <c r="C12" s="4">
        <v>33257</v>
      </c>
      <c r="D12" s="26">
        <f>+C12/G12</f>
        <v>9.9940499086450627E-2</v>
      </c>
      <c r="F12" s="15" t="s">
        <v>137</v>
      </c>
      <c r="G12" s="8">
        <v>332768</v>
      </c>
      <c r="H12" s="15" t="s">
        <v>138</v>
      </c>
      <c r="J12" s="48" t="s">
        <v>139</v>
      </c>
      <c r="K12" s="49">
        <v>2</v>
      </c>
      <c r="L12" s="49">
        <v>8</v>
      </c>
      <c r="M12" s="48">
        <v>3</v>
      </c>
    </row>
    <row r="13" spans="1:13" ht="15">
      <c r="B13" s="13" t="s">
        <v>293</v>
      </c>
      <c r="C13" s="23">
        <v>19560</v>
      </c>
      <c r="D13" s="26">
        <f>+C13/G13</f>
        <v>9.2442058300880939E-2</v>
      </c>
      <c r="F13" s="13" t="s">
        <v>140</v>
      </c>
      <c r="G13" s="8">
        <v>211592</v>
      </c>
      <c r="H13" s="26">
        <f>+G13/G12</f>
        <v>0.63585440907779589</v>
      </c>
      <c r="J13" s="48" t="s">
        <v>141</v>
      </c>
      <c r="K13" s="49">
        <v>4</v>
      </c>
      <c r="L13" s="49">
        <v>8</v>
      </c>
      <c r="M13" s="48">
        <v>5</v>
      </c>
    </row>
    <row r="14" spans="1:13" ht="16.5" customHeight="1">
      <c r="B14" s="13" t="s">
        <v>142</v>
      </c>
      <c r="C14" s="23">
        <v>13049</v>
      </c>
      <c r="D14" s="26">
        <f t="shared" ref="D14:D23" si="0">+C14/G14</f>
        <v>0.11352089640533111</v>
      </c>
      <c r="F14" s="13" t="s">
        <v>142</v>
      </c>
      <c r="G14" s="8">
        <v>114948</v>
      </c>
      <c r="H14" s="26">
        <f>+G14/G12</f>
        <v>0.34542984902394464</v>
      </c>
      <c r="J14" s="48" t="s">
        <v>143</v>
      </c>
      <c r="K14" s="49">
        <v>4</v>
      </c>
      <c r="L14" s="49">
        <v>8</v>
      </c>
      <c r="M14" s="48">
        <v>7</v>
      </c>
    </row>
    <row r="15" spans="1:13" ht="42.75" customHeight="1">
      <c r="B15" s="13" t="s">
        <v>144</v>
      </c>
      <c r="C15" s="23">
        <v>648</v>
      </c>
      <c r="D15" s="26">
        <f t="shared" si="0"/>
        <v>0.10404624277456648</v>
      </c>
      <c r="F15" s="28" t="s">
        <v>144</v>
      </c>
      <c r="G15" s="8">
        <v>6228</v>
      </c>
      <c r="H15" s="26">
        <f>+G15/G12</f>
        <v>1.8715741898259447E-2</v>
      </c>
    </row>
    <row r="16" spans="1:13" ht="15">
      <c r="B16" s="35" t="s">
        <v>294</v>
      </c>
      <c r="C16" s="36">
        <v>13697</v>
      </c>
      <c r="D16" s="38">
        <f t="shared" si="0"/>
        <v>0.11303393411236548</v>
      </c>
      <c r="F16" s="39" t="s">
        <v>146</v>
      </c>
      <c r="G16" s="40">
        <v>121176</v>
      </c>
      <c r="H16" s="38">
        <f>+G16/G12</f>
        <v>0.36414559092220405</v>
      </c>
    </row>
    <row r="17" spans="2:16" ht="51.75" customHeight="1">
      <c r="B17" s="124" t="s">
        <v>147</v>
      </c>
      <c r="C17" s="72" t="s">
        <v>295</v>
      </c>
      <c r="D17" s="38"/>
      <c r="F17" s="126" t="s">
        <v>147</v>
      </c>
      <c r="G17" s="128">
        <v>96</v>
      </c>
      <c r="H17" s="130"/>
    </row>
    <row r="18" spans="2:16" ht="15">
      <c r="B18" s="125"/>
      <c r="C18" s="11">
        <v>11</v>
      </c>
      <c r="D18" s="26">
        <f t="shared" si="0"/>
        <v>0.11458333333333333</v>
      </c>
      <c r="F18" s="127" t="s">
        <v>147</v>
      </c>
      <c r="G18" s="129">
        <v>96</v>
      </c>
      <c r="H18" s="130"/>
      <c r="I18" s="7"/>
      <c r="J18" s="7"/>
    </row>
    <row r="19" spans="2:16" ht="15">
      <c r="B19" s="50" t="s">
        <v>149</v>
      </c>
      <c r="C19" s="4">
        <v>962</v>
      </c>
      <c r="D19" s="26">
        <f t="shared" si="0"/>
        <v>0.10464483846404873</v>
      </c>
      <c r="F19" s="15" t="s">
        <v>149</v>
      </c>
      <c r="G19" s="4">
        <v>9193</v>
      </c>
      <c r="H19" s="3" t="s">
        <v>138</v>
      </c>
      <c r="M19" s="1" t="s">
        <v>150</v>
      </c>
    </row>
    <row r="20" spans="2:16" ht="15">
      <c r="B20" s="13" t="s">
        <v>151</v>
      </c>
      <c r="C20" s="4">
        <v>41</v>
      </c>
      <c r="D20" s="26">
        <f t="shared" si="0"/>
        <v>8.5416666666666669E-2</v>
      </c>
      <c r="F20" s="13" t="s">
        <v>151</v>
      </c>
      <c r="G20" s="8">
        <v>480</v>
      </c>
      <c r="H20" s="26">
        <f>+G20/G19</f>
        <v>5.2213640813662567E-2</v>
      </c>
      <c r="N20" s="1"/>
      <c r="O20" s="1"/>
      <c r="P20" s="1"/>
    </row>
    <row r="21" spans="2:16" ht="15" customHeight="1">
      <c r="B21" s="13" t="s">
        <v>152</v>
      </c>
      <c r="C21" s="4">
        <v>194</v>
      </c>
      <c r="D21" s="26">
        <f t="shared" si="0"/>
        <v>0.10379882289994649</v>
      </c>
      <c r="F21" s="13" t="s">
        <v>152</v>
      </c>
      <c r="G21" s="8">
        <v>1869</v>
      </c>
      <c r="H21" s="26">
        <f>+G21/G19</f>
        <v>0.20330686391819863</v>
      </c>
      <c r="N21" s="1"/>
      <c r="O21" s="1"/>
      <c r="P21" s="1"/>
    </row>
    <row r="22" spans="2:16" ht="15">
      <c r="B22" s="13" t="s">
        <v>153</v>
      </c>
      <c r="C22" s="4">
        <v>504</v>
      </c>
      <c r="D22" s="26">
        <f t="shared" si="0"/>
        <v>0.10378912685337727</v>
      </c>
      <c r="F22" s="13" t="s">
        <v>153</v>
      </c>
      <c r="G22" s="8">
        <v>4856</v>
      </c>
      <c r="H22" s="26">
        <f>+G22/G19</f>
        <v>0.52822799956488631</v>
      </c>
      <c r="N22" s="1"/>
      <c r="O22" s="1"/>
      <c r="P22" s="1"/>
    </row>
    <row r="23" spans="2:16" ht="15">
      <c r="B23" s="13" t="s">
        <v>154</v>
      </c>
      <c r="C23" s="4">
        <v>223</v>
      </c>
      <c r="D23" s="26">
        <f t="shared" si="0"/>
        <v>0.11217303822937626</v>
      </c>
      <c r="F23" s="13" t="s">
        <v>154</v>
      </c>
      <c r="G23" s="8">
        <v>1988</v>
      </c>
      <c r="H23" s="26">
        <f>+G23/G19</f>
        <v>0.21625149570325247</v>
      </c>
      <c r="N23" s="1"/>
      <c r="O23" s="1"/>
      <c r="P23" s="1"/>
    </row>
    <row r="24" spans="2:16" ht="15">
      <c r="B24" s="15" t="s">
        <v>155</v>
      </c>
      <c r="C24" s="4">
        <v>3658</v>
      </c>
      <c r="D24" s="26">
        <f>+C24/G24</f>
        <v>9.0392408816842934E-2</v>
      </c>
      <c r="F24" s="15" t="s">
        <v>155</v>
      </c>
      <c r="G24" s="4">
        <v>40468</v>
      </c>
      <c r="H24" s="3" t="s">
        <v>138</v>
      </c>
    </row>
    <row r="25" spans="2:16" ht="15">
      <c r="B25" s="3" t="s">
        <v>151</v>
      </c>
      <c r="C25" s="4">
        <v>17</v>
      </c>
      <c r="D25" s="26">
        <f t="shared" ref="D25:D41" si="1">+C25/G25</f>
        <v>6.4638783269961975E-2</v>
      </c>
      <c r="F25" s="3" t="s">
        <v>151</v>
      </c>
      <c r="G25" s="4">
        <v>263</v>
      </c>
      <c r="H25" s="26">
        <f>+G25/G24</f>
        <v>6.4989621429277456E-3</v>
      </c>
    </row>
    <row r="26" spans="2:16" ht="15">
      <c r="B26" s="13" t="s">
        <v>156</v>
      </c>
      <c r="C26" s="8">
        <v>9</v>
      </c>
      <c r="D26" s="26">
        <f t="shared" si="1"/>
        <v>4.3269230769230768E-2</v>
      </c>
      <c r="F26" s="13" t="s">
        <v>156</v>
      </c>
      <c r="G26" s="8">
        <v>208</v>
      </c>
      <c r="H26" s="26"/>
    </row>
    <row r="27" spans="2:16" ht="15">
      <c r="B27" s="13" t="s">
        <v>142</v>
      </c>
      <c r="C27" s="8">
        <v>5</v>
      </c>
      <c r="D27" s="26">
        <f>+C27/G27</f>
        <v>0.16129032258064516</v>
      </c>
      <c r="F27" s="13" t="s">
        <v>142</v>
      </c>
      <c r="G27" s="8">
        <v>31</v>
      </c>
      <c r="H27" s="26"/>
    </row>
    <row r="28" spans="2:16" ht="15">
      <c r="B28" s="13" t="s">
        <v>157</v>
      </c>
      <c r="C28" s="8">
        <v>3</v>
      </c>
      <c r="D28" s="26"/>
      <c r="F28" s="13" t="s">
        <v>157</v>
      </c>
      <c r="G28" s="8">
        <v>24</v>
      </c>
      <c r="H28" s="26"/>
    </row>
    <row r="29" spans="2:16" ht="30">
      <c r="B29" s="35" t="s">
        <v>158</v>
      </c>
      <c r="C29" s="37">
        <v>8</v>
      </c>
      <c r="D29" s="38">
        <f t="shared" si="1"/>
        <v>0.14545454545454545</v>
      </c>
      <c r="F29" s="27" t="s">
        <v>158</v>
      </c>
      <c r="G29" s="37">
        <v>55</v>
      </c>
      <c r="H29" s="38"/>
    </row>
    <row r="30" spans="2:16" ht="15">
      <c r="B30" s="3" t="s">
        <v>152</v>
      </c>
      <c r="C30" s="4">
        <v>130</v>
      </c>
      <c r="D30" s="26">
        <f t="shared" si="1"/>
        <v>8.9470061940812112E-2</v>
      </c>
      <c r="F30" s="3" t="s">
        <v>152</v>
      </c>
      <c r="G30" s="4">
        <v>1453</v>
      </c>
      <c r="H30" s="26">
        <f>+G30/G24</f>
        <v>3.5904912523475337E-2</v>
      </c>
    </row>
    <row r="31" spans="2:16" ht="15">
      <c r="B31" s="13" t="s">
        <v>156</v>
      </c>
      <c r="C31" s="8">
        <v>97</v>
      </c>
      <c r="D31" s="26"/>
      <c r="F31" s="13" t="s">
        <v>156</v>
      </c>
      <c r="G31" s="8">
        <v>1169</v>
      </c>
      <c r="H31" s="26"/>
    </row>
    <row r="32" spans="2:16" ht="15">
      <c r="B32" s="13" t="s">
        <v>142</v>
      </c>
      <c r="C32" s="8">
        <v>32</v>
      </c>
      <c r="D32" s="26"/>
      <c r="F32" s="13" t="s">
        <v>142</v>
      </c>
      <c r="G32" s="8">
        <v>272</v>
      </c>
      <c r="H32" s="26"/>
    </row>
    <row r="33" spans="1:18" ht="15">
      <c r="B33" s="13" t="s">
        <v>157</v>
      </c>
      <c r="C33" s="4">
        <v>1</v>
      </c>
      <c r="D33" s="26"/>
      <c r="F33" s="13" t="s">
        <v>157</v>
      </c>
      <c r="G33" s="8">
        <v>12</v>
      </c>
      <c r="H33" s="26"/>
    </row>
    <row r="34" spans="1:18" ht="30">
      <c r="B34" s="35" t="s">
        <v>145</v>
      </c>
      <c r="C34" s="37">
        <v>33</v>
      </c>
      <c r="D34" s="38"/>
      <c r="F34" s="35" t="s">
        <v>145</v>
      </c>
      <c r="G34" s="37">
        <v>284</v>
      </c>
      <c r="H34" s="38"/>
    </row>
    <row r="35" spans="1:18" ht="15">
      <c r="B35" s="3" t="s">
        <v>153</v>
      </c>
      <c r="C35" s="4">
        <v>957</v>
      </c>
      <c r="D35" s="26">
        <f t="shared" si="1"/>
        <v>0.10672465707594513</v>
      </c>
      <c r="F35" s="3" t="s">
        <v>153</v>
      </c>
      <c r="G35" s="4">
        <v>8967</v>
      </c>
      <c r="H35" s="26">
        <f>+G35/G24</f>
        <v>0.22158248492636157</v>
      </c>
    </row>
    <row r="36" spans="1:18" ht="15">
      <c r="B36" s="13" t="s">
        <v>156</v>
      </c>
      <c r="C36" s="8">
        <v>536</v>
      </c>
      <c r="D36" s="26"/>
      <c r="F36" s="13" t="s">
        <v>156</v>
      </c>
      <c r="G36" s="8">
        <v>5221</v>
      </c>
      <c r="H36" s="26"/>
    </row>
    <row r="37" spans="1:18" ht="15">
      <c r="B37" s="13" t="s">
        <v>142</v>
      </c>
      <c r="C37" s="8">
        <v>413</v>
      </c>
      <c r="D37" s="26"/>
      <c r="F37" s="13" t="s">
        <v>142</v>
      </c>
      <c r="G37" s="8">
        <v>3680</v>
      </c>
      <c r="H37" s="26"/>
    </row>
    <row r="38" spans="1:18" ht="15">
      <c r="B38" s="13" t="s">
        <v>157</v>
      </c>
      <c r="C38" s="8">
        <v>8</v>
      </c>
      <c r="D38" s="26"/>
      <c r="F38" s="13" t="s">
        <v>157</v>
      </c>
      <c r="G38" s="8">
        <v>66</v>
      </c>
      <c r="H38" s="26"/>
    </row>
    <row r="39" spans="1:18" ht="30">
      <c r="B39" s="35" t="s">
        <v>145</v>
      </c>
      <c r="C39" s="37">
        <v>421</v>
      </c>
      <c r="D39" s="38"/>
      <c r="F39" s="35" t="s">
        <v>145</v>
      </c>
      <c r="G39" s="37">
        <v>3746</v>
      </c>
      <c r="H39" s="38"/>
    </row>
    <row r="40" spans="1:18" ht="15">
      <c r="B40" s="3" t="s">
        <v>154</v>
      </c>
      <c r="C40" s="4">
        <v>2554</v>
      </c>
      <c r="D40" s="26">
        <f t="shared" ref="D40" si="2">+C40/G40</f>
        <v>8.5747859660903133E-2</v>
      </c>
      <c r="F40" s="3" t="s">
        <v>154</v>
      </c>
      <c r="G40" s="4">
        <v>29785</v>
      </c>
      <c r="H40" s="26">
        <f>+G40/G24</f>
        <v>0.73601364040723538</v>
      </c>
    </row>
    <row r="41" spans="1:18" ht="15">
      <c r="B41" s="13" t="s">
        <v>156</v>
      </c>
      <c r="C41" s="8">
        <v>409</v>
      </c>
      <c r="D41" s="26">
        <f t="shared" si="1"/>
        <v>0.15451454476766149</v>
      </c>
      <c r="F41" s="13" t="s">
        <v>156</v>
      </c>
      <c r="G41" s="8">
        <v>2647</v>
      </c>
      <c r="H41" s="26"/>
      <c r="I41" s="29"/>
    </row>
    <row r="42" spans="1:18" ht="15">
      <c r="B42" s="13" t="s">
        <v>142</v>
      </c>
      <c r="C42" s="8">
        <v>2140</v>
      </c>
      <c r="D42" s="26"/>
      <c r="F42" s="13" t="s">
        <v>142</v>
      </c>
      <c r="G42" s="8">
        <v>27074</v>
      </c>
      <c r="H42" s="26"/>
      <c r="I42" s="29"/>
    </row>
    <row r="43" spans="1:18" ht="15">
      <c r="B43" s="13" t="s">
        <v>157</v>
      </c>
      <c r="C43" s="8">
        <v>5</v>
      </c>
      <c r="D43" s="26"/>
      <c r="F43" s="13" t="s">
        <v>157</v>
      </c>
      <c r="G43" s="8">
        <v>64</v>
      </c>
      <c r="H43" s="26"/>
      <c r="I43" s="29"/>
    </row>
    <row r="44" spans="1:18" ht="30">
      <c r="B44" s="27" t="s">
        <v>145</v>
      </c>
      <c r="C44" s="37">
        <v>2145</v>
      </c>
      <c r="D44" s="38"/>
      <c r="F44" s="30" t="s">
        <v>145</v>
      </c>
      <c r="G44" s="37">
        <v>27138</v>
      </c>
      <c r="H44" s="38"/>
      <c r="I44" s="29"/>
    </row>
    <row r="45" spans="1:18" ht="15">
      <c r="B45" s="94"/>
      <c r="C45" s="41"/>
      <c r="D45" s="42"/>
      <c r="F45" s="43"/>
      <c r="G45" s="44"/>
      <c r="H45" s="42"/>
      <c r="I45" s="95"/>
      <c r="O45" s="96"/>
      <c r="P45" s="96"/>
    </row>
    <row r="46" spans="1:18" ht="50.1" customHeight="1">
      <c r="A46" s="106" t="s">
        <v>159</v>
      </c>
      <c r="B46" s="3" t="s">
        <v>160</v>
      </c>
      <c r="C46" s="3" t="s">
        <v>161</v>
      </c>
      <c r="D46" s="3" t="s">
        <v>162</v>
      </c>
      <c r="E46" s="14" t="s">
        <v>163</v>
      </c>
      <c r="F46" s="131" t="s">
        <v>164</v>
      </c>
      <c r="G46" s="132"/>
      <c r="H46" s="3" t="s">
        <v>165</v>
      </c>
      <c r="I46" s="3" t="s">
        <v>166</v>
      </c>
      <c r="J46" s="3" t="s">
        <v>167</v>
      </c>
      <c r="K46" s="3" t="s">
        <v>168</v>
      </c>
      <c r="L46" s="3" t="s">
        <v>169</v>
      </c>
      <c r="M46" s="3" t="s">
        <v>170</v>
      </c>
      <c r="N46" s="21" t="s">
        <v>171</v>
      </c>
      <c r="O46" s="19" t="s">
        <v>172</v>
      </c>
      <c r="P46" s="19" t="s">
        <v>312</v>
      </c>
      <c r="Q46" s="6" t="s">
        <v>173</v>
      </c>
    </row>
    <row r="47" spans="1:18" ht="35.25" customHeight="1">
      <c r="A47" s="153">
        <v>2</v>
      </c>
      <c r="B47" s="150" t="s">
        <v>174</v>
      </c>
      <c r="C47" s="150" t="s">
        <v>175</v>
      </c>
      <c r="D47" s="149" t="s">
        <v>176</v>
      </c>
      <c r="E47" s="150" t="s">
        <v>177</v>
      </c>
      <c r="F47" s="147" t="s">
        <v>178</v>
      </c>
      <c r="G47" s="145">
        <v>1</v>
      </c>
      <c r="H47" s="147" t="s">
        <v>179</v>
      </c>
      <c r="I47" s="22" t="s">
        <v>180</v>
      </c>
      <c r="J47" s="33" t="s">
        <v>156</v>
      </c>
      <c r="K47" s="74">
        <v>2</v>
      </c>
      <c r="L47" s="74">
        <v>1</v>
      </c>
      <c r="M47" s="75">
        <v>50</v>
      </c>
      <c r="N47" s="51">
        <v>3128</v>
      </c>
      <c r="O47" s="76"/>
      <c r="P47" s="77">
        <f>+O47*N47</f>
        <v>0</v>
      </c>
      <c r="Q47" s="78"/>
      <c r="R47" s="79">
        <f>+ROUND(((C13*G47)/M47)*K47,0)</f>
        <v>782</v>
      </c>
    </row>
    <row r="48" spans="1:18" ht="35.25" customHeight="1">
      <c r="A48" s="154"/>
      <c r="B48" s="156"/>
      <c r="C48" s="156"/>
      <c r="D48" s="149"/>
      <c r="E48" s="156"/>
      <c r="F48" s="157"/>
      <c r="G48" s="145"/>
      <c r="H48" s="148"/>
      <c r="I48" s="22" t="s">
        <v>180</v>
      </c>
      <c r="J48" s="33" t="s">
        <v>142</v>
      </c>
      <c r="K48" s="47">
        <v>2</v>
      </c>
      <c r="L48" s="47">
        <v>1</v>
      </c>
      <c r="M48" s="80">
        <v>50</v>
      </c>
      <c r="N48" s="51">
        <v>2192</v>
      </c>
      <c r="O48" s="76"/>
      <c r="P48" s="77">
        <f t="shared" ref="P48:P111" si="3">+O48*N48</f>
        <v>0</v>
      </c>
      <c r="Q48" s="78"/>
      <c r="R48" s="51">
        <f>+ROUND(((C16*G47)/M48)*K48,0)</f>
        <v>548</v>
      </c>
    </row>
    <row r="49" spans="1:18" ht="35.25" customHeight="1">
      <c r="A49" s="154"/>
      <c r="B49" s="156"/>
      <c r="C49" s="156"/>
      <c r="D49" s="149"/>
      <c r="E49" s="151"/>
      <c r="F49" s="148"/>
      <c r="G49" s="146"/>
      <c r="H49" s="47" t="s">
        <v>181</v>
      </c>
      <c r="I49" s="22" t="s">
        <v>180</v>
      </c>
      <c r="J49" s="33" t="s">
        <v>182</v>
      </c>
      <c r="K49" s="47">
        <v>2</v>
      </c>
      <c r="L49" s="47">
        <v>1</v>
      </c>
      <c r="M49" s="80">
        <v>3000</v>
      </c>
      <c r="N49" s="51">
        <v>88</v>
      </c>
      <c r="O49" s="76"/>
      <c r="P49" s="77">
        <f t="shared" si="3"/>
        <v>0</v>
      </c>
      <c r="Q49" s="78"/>
      <c r="R49" s="51">
        <f>+ROUND(((C12*G47)/M49)*K49,0)</f>
        <v>22</v>
      </c>
    </row>
    <row r="50" spans="1:18" ht="52.5" customHeight="1">
      <c r="A50" s="154"/>
      <c r="B50" s="156"/>
      <c r="C50" s="156"/>
      <c r="D50" s="149" t="s">
        <v>176</v>
      </c>
      <c r="E50" s="150" t="s">
        <v>183</v>
      </c>
      <c r="F50" s="147" t="s">
        <v>178</v>
      </c>
      <c r="G50" s="152">
        <v>1</v>
      </c>
      <c r="H50" s="147" t="s">
        <v>179</v>
      </c>
      <c r="I50" s="22" t="s">
        <v>180</v>
      </c>
      <c r="J50" s="33" t="s">
        <v>156</v>
      </c>
      <c r="K50" s="47">
        <v>1</v>
      </c>
      <c r="L50" s="47">
        <v>2</v>
      </c>
      <c r="M50" s="80">
        <v>25</v>
      </c>
      <c r="N50" s="51">
        <v>3128</v>
      </c>
      <c r="O50" s="76"/>
      <c r="P50" s="77">
        <f t="shared" si="3"/>
        <v>0</v>
      </c>
      <c r="Q50" s="78"/>
      <c r="R50" s="51">
        <f>+ROUND(((C13*G50)/M50)*K50,0)</f>
        <v>782</v>
      </c>
    </row>
    <row r="51" spans="1:18" ht="48" customHeight="1">
      <c r="A51" s="155"/>
      <c r="B51" s="151"/>
      <c r="C51" s="151"/>
      <c r="D51" s="149"/>
      <c r="E51" s="151"/>
      <c r="F51" s="148"/>
      <c r="G51" s="146"/>
      <c r="H51" s="148"/>
      <c r="I51" s="22" t="s">
        <v>180</v>
      </c>
      <c r="J51" s="33" t="s">
        <v>142</v>
      </c>
      <c r="K51" s="47">
        <v>1</v>
      </c>
      <c r="L51" s="47">
        <v>2</v>
      </c>
      <c r="M51" s="80">
        <v>25</v>
      </c>
      <c r="N51" s="51">
        <v>2192</v>
      </c>
      <c r="O51" s="76"/>
      <c r="P51" s="77">
        <f t="shared" si="3"/>
        <v>0</v>
      </c>
      <c r="Q51" s="78"/>
      <c r="R51" s="51">
        <f>+ROUND(((C16*G50)/M51)*K51,0)</f>
        <v>548</v>
      </c>
    </row>
    <row r="52" spans="1:18" ht="30.75" customHeight="1">
      <c r="A52" s="153">
        <v>3</v>
      </c>
      <c r="B52" s="150" t="s">
        <v>184</v>
      </c>
      <c r="C52" s="150" t="s">
        <v>185</v>
      </c>
      <c r="D52" s="158" t="s">
        <v>186</v>
      </c>
      <c r="E52" s="150" t="s">
        <v>177</v>
      </c>
      <c r="F52" s="147" t="s">
        <v>178</v>
      </c>
      <c r="G52" s="152">
        <v>1</v>
      </c>
      <c r="H52" s="147" t="s">
        <v>179</v>
      </c>
      <c r="I52" s="22" t="s">
        <v>180</v>
      </c>
      <c r="J52" s="33" t="s">
        <v>156</v>
      </c>
      <c r="K52" s="47">
        <v>2</v>
      </c>
      <c r="L52" s="47">
        <v>1</v>
      </c>
      <c r="M52" s="80">
        <v>50</v>
      </c>
      <c r="N52" s="51">
        <v>3128</v>
      </c>
      <c r="O52" s="76"/>
      <c r="P52" s="77">
        <f t="shared" si="3"/>
        <v>0</v>
      </c>
      <c r="Q52" s="78"/>
      <c r="R52" s="51">
        <f>+ROUND(((C13*G52)/M52)*K52,0)</f>
        <v>782</v>
      </c>
    </row>
    <row r="53" spans="1:18" ht="30.75" customHeight="1">
      <c r="A53" s="154"/>
      <c r="B53" s="156"/>
      <c r="C53" s="156"/>
      <c r="D53" s="159"/>
      <c r="E53" s="156"/>
      <c r="F53" s="157"/>
      <c r="G53" s="145"/>
      <c r="H53" s="148"/>
      <c r="I53" s="22" t="s">
        <v>180</v>
      </c>
      <c r="J53" s="33" t="s">
        <v>142</v>
      </c>
      <c r="K53" s="47">
        <v>2</v>
      </c>
      <c r="L53" s="47">
        <v>1</v>
      </c>
      <c r="M53" s="80">
        <v>50</v>
      </c>
      <c r="N53" s="51">
        <v>2192</v>
      </c>
      <c r="O53" s="76"/>
      <c r="P53" s="77">
        <f t="shared" si="3"/>
        <v>0</v>
      </c>
      <c r="Q53" s="78"/>
      <c r="R53" s="51">
        <f>+ROUND(((C16*G52)/M53)*K53,0)</f>
        <v>548</v>
      </c>
    </row>
    <row r="54" spans="1:18" ht="40.5" customHeight="1">
      <c r="A54" s="154"/>
      <c r="B54" s="156"/>
      <c r="C54" s="156"/>
      <c r="D54" s="159"/>
      <c r="E54" s="151"/>
      <c r="F54" s="148"/>
      <c r="G54" s="146"/>
      <c r="H54" s="47" t="s">
        <v>181</v>
      </c>
      <c r="I54" s="22" t="s">
        <v>180</v>
      </c>
      <c r="J54" s="33" t="s">
        <v>182</v>
      </c>
      <c r="K54" s="47">
        <v>2</v>
      </c>
      <c r="L54" s="47">
        <v>1</v>
      </c>
      <c r="M54" s="80">
        <v>3000</v>
      </c>
      <c r="N54" s="51">
        <v>88</v>
      </c>
      <c r="O54" s="76"/>
      <c r="P54" s="77">
        <f t="shared" si="3"/>
        <v>0</v>
      </c>
      <c r="Q54" s="78"/>
      <c r="R54" s="51">
        <f>+ROUND(((C12*G52)/M54)*K54,0)</f>
        <v>22</v>
      </c>
    </row>
    <row r="55" spans="1:18" ht="42.75" customHeight="1">
      <c r="A55" s="154"/>
      <c r="B55" s="156"/>
      <c r="C55" s="156"/>
      <c r="D55" s="149" t="s">
        <v>187</v>
      </c>
      <c r="E55" s="150" t="s">
        <v>183</v>
      </c>
      <c r="F55" s="147" t="s">
        <v>178</v>
      </c>
      <c r="G55" s="152">
        <v>1</v>
      </c>
      <c r="H55" s="147" t="s">
        <v>179</v>
      </c>
      <c r="I55" s="22" t="s">
        <v>180</v>
      </c>
      <c r="J55" s="33" t="s">
        <v>156</v>
      </c>
      <c r="K55" s="47">
        <v>1</v>
      </c>
      <c r="L55" s="47">
        <v>2</v>
      </c>
      <c r="M55" s="80">
        <v>25</v>
      </c>
      <c r="N55" s="51">
        <v>3128</v>
      </c>
      <c r="O55" s="76"/>
      <c r="P55" s="77">
        <f t="shared" si="3"/>
        <v>0</v>
      </c>
      <c r="Q55" s="78"/>
      <c r="R55" s="51">
        <f>+ROUND(((C13*G55)/M55)*K55,0)</f>
        <v>782</v>
      </c>
    </row>
    <row r="56" spans="1:18" ht="47.25" customHeight="1">
      <c r="A56" s="155"/>
      <c r="B56" s="151"/>
      <c r="C56" s="151"/>
      <c r="D56" s="149"/>
      <c r="E56" s="156"/>
      <c r="F56" s="148"/>
      <c r="G56" s="146"/>
      <c r="H56" s="148"/>
      <c r="I56" s="22" t="s">
        <v>180</v>
      </c>
      <c r="J56" s="33" t="s">
        <v>142</v>
      </c>
      <c r="K56" s="47">
        <v>1</v>
      </c>
      <c r="L56" s="47">
        <v>2</v>
      </c>
      <c r="M56" s="80">
        <v>25</v>
      </c>
      <c r="N56" s="51">
        <v>2192</v>
      </c>
      <c r="O56" s="76"/>
      <c r="P56" s="77">
        <f t="shared" si="3"/>
        <v>0</v>
      </c>
      <c r="Q56" s="78"/>
      <c r="R56" s="51">
        <f>+ROUND(((C16*G55)/M56)*K56,0)</f>
        <v>548</v>
      </c>
    </row>
    <row r="57" spans="1:18" ht="69.95" customHeight="1">
      <c r="A57" s="107">
        <v>4</v>
      </c>
      <c r="B57" s="12" t="s">
        <v>188</v>
      </c>
      <c r="C57" s="12" t="s">
        <v>189</v>
      </c>
      <c r="D57" s="24" t="s">
        <v>190</v>
      </c>
      <c r="E57" s="46" t="s">
        <v>191</v>
      </c>
      <c r="F57" s="73" t="s">
        <v>147</v>
      </c>
      <c r="G57" s="81">
        <v>1</v>
      </c>
      <c r="H57" s="82" t="s">
        <v>181</v>
      </c>
      <c r="I57" s="22" t="s">
        <v>180</v>
      </c>
      <c r="J57" s="33" t="s">
        <v>182</v>
      </c>
      <c r="K57" s="47">
        <v>4</v>
      </c>
      <c r="L57" s="47" t="s">
        <v>180</v>
      </c>
      <c r="M57" s="80" t="s">
        <v>180</v>
      </c>
      <c r="N57" s="51">
        <v>176</v>
      </c>
      <c r="O57" s="76"/>
      <c r="P57" s="77">
        <f t="shared" si="3"/>
        <v>0</v>
      </c>
      <c r="Q57" s="78"/>
      <c r="R57" s="51">
        <f>+ROUND(C18*K57,0)</f>
        <v>44</v>
      </c>
    </row>
    <row r="58" spans="1:18" ht="46.5" customHeight="1">
      <c r="A58" s="153">
        <v>5</v>
      </c>
      <c r="B58" s="150" t="s">
        <v>192</v>
      </c>
      <c r="C58" s="150" t="s">
        <v>193</v>
      </c>
      <c r="D58" s="149" t="s">
        <v>194</v>
      </c>
      <c r="E58" s="150" t="s">
        <v>177</v>
      </c>
      <c r="F58" s="147" t="s">
        <v>178</v>
      </c>
      <c r="G58" s="152">
        <v>1</v>
      </c>
      <c r="H58" s="147" t="s">
        <v>179</v>
      </c>
      <c r="I58" s="22" t="s">
        <v>180</v>
      </c>
      <c r="J58" s="33" t="s">
        <v>156</v>
      </c>
      <c r="K58" s="47">
        <v>2</v>
      </c>
      <c r="L58" s="47">
        <v>1</v>
      </c>
      <c r="M58" s="80">
        <v>50</v>
      </c>
      <c r="N58" s="51">
        <v>3128</v>
      </c>
      <c r="O58" s="76"/>
      <c r="P58" s="77">
        <f t="shared" si="3"/>
        <v>0</v>
      </c>
      <c r="Q58" s="78"/>
      <c r="R58" s="51">
        <f>+ROUND(((C13*G58)/M58)*K58,0)</f>
        <v>782</v>
      </c>
    </row>
    <row r="59" spans="1:18" ht="46.5" customHeight="1">
      <c r="A59" s="154"/>
      <c r="B59" s="156"/>
      <c r="C59" s="156"/>
      <c r="D59" s="149"/>
      <c r="E59" s="156"/>
      <c r="F59" s="157"/>
      <c r="G59" s="145"/>
      <c r="H59" s="148"/>
      <c r="I59" s="22" t="s">
        <v>180</v>
      </c>
      <c r="J59" s="33" t="s">
        <v>142</v>
      </c>
      <c r="K59" s="47">
        <v>2</v>
      </c>
      <c r="L59" s="47">
        <v>1</v>
      </c>
      <c r="M59" s="80">
        <v>50</v>
      </c>
      <c r="N59" s="51">
        <v>2192</v>
      </c>
      <c r="O59" s="76"/>
      <c r="P59" s="77">
        <f t="shared" si="3"/>
        <v>0</v>
      </c>
      <c r="Q59" s="78"/>
      <c r="R59" s="51">
        <f>+ROUND(((C16*G58)/M59)*K59,0)</f>
        <v>548</v>
      </c>
    </row>
    <row r="60" spans="1:18" ht="46.5" customHeight="1">
      <c r="A60" s="154"/>
      <c r="B60" s="156"/>
      <c r="C60" s="156"/>
      <c r="D60" s="149"/>
      <c r="E60" s="151"/>
      <c r="F60" s="148"/>
      <c r="G60" s="146"/>
      <c r="H60" s="47" t="s">
        <v>181</v>
      </c>
      <c r="I60" s="22" t="s">
        <v>180</v>
      </c>
      <c r="J60" s="33" t="s">
        <v>182</v>
      </c>
      <c r="K60" s="47">
        <v>2</v>
      </c>
      <c r="L60" s="47">
        <v>1</v>
      </c>
      <c r="M60" s="80">
        <v>3000</v>
      </c>
      <c r="N60" s="51">
        <v>88</v>
      </c>
      <c r="O60" s="76"/>
      <c r="P60" s="77">
        <f t="shared" si="3"/>
        <v>0</v>
      </c>
      <c r="Q60" s="78"/>
      <c r="R60" s="51">
        <f>+ROUND(((C12*G58)/M60)*K60,0)</f>
        <v>22</v>
      </c>
    </row>
    <row r="61" spans="1:18" ht="69" customHeight="1">
      <c r="A61" s="154"/>
      <c r="B61" s="156"/>
      <c r="C61" s="156"/>
      <c r="D61" s="149" t="s">
        <v>195</v>
      </c>
      <c r="E61" s="150" t="s">
        <v>183</v>
      </c>
      <c r="F61" s="147" t="s">
        <v>178</v>
      </c>
      <c r="G61" s="152">
        <v>1</v>
      </c>
      <c r="H61" s="147" t="s">
        <v>179</v>
      </c>
      <c r="I61" s="22" t="s">
        <v>180</v>
      </c>
      <c r="J61" s="33" t="s">
        <v>156</v>
      </c>
      <c r="K61" s="47">
        <v>1</v>
      </c>
      <c r="L61" s="47">
        <v>2</v>
      </c>
      <c r="M61" s="80">
        <v>25</v>
      </c>
      <c r="N61" s="51">
        <v>3128</v>
      </c>
      <c r="O61" s="76"/>
      <c r="P61" s="77">
        <f t="shared" si="3"/>
        <v>0</v>
      </c>
      <c r="Q61" s="78"/>
      <c r="R61" s="51">
        <f>+ROUND(((C13*G61)/M61)*K61,0)</f>
        <v>782</v>
      </c>
    </row>
    <row r="62" spans="1:18" ht="99" customHeight="1">
      <c r="A62" s="155"/>
      <c r="B62" s="151"/>
      <c r="C62" s="151"/>
      <c r="D62" s="149"/>
      <c r="E62" s="156"/>
      <c r="F62" s="148"/>
      <c r="G62" s="146"/>
      <c r="H62" s="148"/>
      <c r="I62" s="22" t="s">
        <v>180</v>
      </c>
      <c r="J62" s="33" t="s">
        <v>142</v>
      </c>
      <c r="K62" s="47">
        <v>1</v>
      </c>
      <c r="L62" s="47">
        <v>2</v>
      </c>
      <c r="M62" s="80">
        <v>25</v>
      </c>
      <c r="N62" s="51">
        <v>2192</v>
      </c>
      <c r="O62" s="76"/>
      <c r="P62" s="77">
        <f t="shared" si="3"/>
        <v>0</v>
      </c>
      <c r="Q62" s="78"/>
      <c r="R62" s="51">
        <f>+ROUND(((C16*G61)/M62)*K62,0)</f>
        <v>548</v>
      </c>
    </row>
    <row r="63" spans="1:18" ht="32.25" customHeight="1">
      <c r="A63" s="153">
        <v>6</v>
      </c>
      <c r="B63" s="150" t="s">
        <v>196</v>
      </c>
      <c r="C63" s="150" t="s">
        <v>197</v>
      </c>
      <c r="D63" s="160" t="s">
        <v>198</v>
      </c>
      <c r="E63" s="150" t="s">
        <v>177</v>
      </c>
      <c r="F63" s="147" t="s">
        <v>178</v>
      </c>
      <c r="G63" s="152">
        <v>1</v>
      </c>
      <c r="H63" s="147" t="s">
        <v>179</v>
      </c>
      <c r="I63" s="22" t="s">
        <v>180</v>
      </c>
      <c r="J63" s="33" t="s">
        <v>156</v>
      </c>
      <c r="K63" s="47">
        <v>2</v>
      </c>
      <c r="L63" s="47">
        <v>2</v>
      </c>
      <c r="M63" s="80">
        <v>50</v>
      </c>
      <c r="N63" s="51">
        <v>3128</v>
      </c>
      <c r="O63" s="76"/>
      <c r="P63" s="77">
        <f t="shared" si="3"/>
        <v>0</v>
      </c>
      <c r="Q63" s="78"/>
      <c r="R63" s="51">
        <f>+ROUND(((C13*G63)/M63)*K63,0)</f>
        <v>782</v>
      </c>
    </row>
    <row r="64" spans="1:18" ht="32.25" customHeight="1">
      <c r="A64" s="154"/>
      <c r="B64" s="156"/>
      <c r="C64" s="156"/>
      <c r="D64" s="160"/>
      <c r="E64" s="156"/>
      <c r="F64" s="157"/>
      <c r="G64" s="145"/>
      <c r="H64" s="148"/>
      <c r="I64" s="22" t="s">
        <v>180</v>
      </c>
      <c r="J64" s="33" t="s">
        <v>142</v>
      </c>
      <c r="K64" s="47">
        <v>2</v>
      </c>
      <c r="L64" s="47">
        <v>2</v>
      </c>
      <c r="M64" s="80">
        <v>50</v>
      </c>
      <c r="N64" s="51">
        <v>2192</v>
      </c>
      <c r="O64" s="76"/>
      <c r="P64" s="77">
        <f t="shared" si="3"/>
        <v>0</v>
      </c>
      <c r="Q64" s="78"/>
      <c r="R64" s="51">
        <f>+ROUND(((C16*G63)/M64)*K64,0)</f>
        <v>548</v>
      </c>
    </row>
    <row r="65" spans="1:18" ht="32.25" customHeight="1">
      <c r="A65" s="154"/>
      <c r="B65" s="156"/>
      <c r="C65" s="156"/>
      <c r="D65" s="160"/>
      <c r="E65" s="151"/>
      <c r="F65" s="148"/>
      <c r="G65" s="146"/>
      <c r="H65" s="47" t="s">
        <v>181</v>
      </c>
      <c r="I65" s="22" t="s">
        <v>180</v>
      </c>
      <c r="J65" s="33" t="s">
        <v>182</v>
      </c>
      <c r="K65" s="47">
        <v>2</v>
      </c>
      <c r="L65" s="47">
        <v>2</v>
      </c>
      <c r="M65" s="80">
        <v>3000</v>
      </c>
      <c r="N65" s="51">
        <v>88</v>
      </c>
      <c r="O65" s="76"/>
      <c r="P65" s="77">
        <f t="shared" si="3"/>
        <v>0</v>
      </c>
      <c r="Q65" s="78"/>
      <c r="R65" s="51">
        <f>+ROUND(((C12*G63)/M65)*K65,0)</f>
        <v>22</v>
      </c>
    </row>
    <row r="66" spans="1:18" ht="48" customHeight="1">
      <c r="A66" s="153">
        <v>7</v>
      </c>
      <c r="B66" s="150" t="s">
        <v>199</v>
      </c>
      <c r="C66" s="150" t="s">
        <v>200</v>
      </c>
      <c r="D66" s="160" t="s">
        <v>201</v>
      </c>
      <c r="E66" s="150" t="s">
        <v>177</v>
      </c>
      <c r="F66" s="147" t="s">
        <v>178</v>
      </c>
      <c r="G66" s="152">
        <v>1</v>
      </c>
      <c r="H66" s="147" t="s">
        <v>179</v>
      </c>
      <c r="I66" s="22" t="s">
        <v>180</v>
      </c>
      <c r="J66" s="33" t="s">
        <v>156</v>
      </c>
      <c r="K66" s="47">
        <v>3</v>
      </c>
      <c r="L66" s="47">
        <v>2</v>
      </c>
      <c r="M66" s="80">
        <v>50</v>
      </c>
      <c r="N66" s="51">
        <v>4696</v>
      </c>
      <c r="O66" s="76"/>
      <c r="P66" s="77">
        <f t="shared" si="3"/>
        <v>0</v>
      </c>
      <c r="Q66" s="78"/>
      <c r="R66" s="51">
        <f>+ROUND(((C13*G66)/M66)*K66,0)</f>
        <v>1174</v>
      </c>
    </row>
    <row r="67" spans="1:18" ht="48" customHeight="1">
      <c r="A67" s="154"/>
      <c r="B67" s="156"/>
      <c r="C67" s="156"/>
      <c r="D67" s="160"/>
      <c r="E67" s="156"/>
      <c r="F67" s="157"/>
      <c r="G67" s="145"/>
      <c r="H67" s="148"/>
      <c r="I67" s="22" t="s">
        <v>180</v>
      </c>
      <c r="J67" s="33" t="s">
        <v>142</v>
      </c>
      <c r="K67" s="47">
        <v>3</v>
      </c>
      <c r="L67" s="47">
        <v>2</v>
      </c>
      <c r="M67" s="80">
        <v>50</v>
      </c>
      <c r="N67" s="51">
        <v>3288</v>
      </c>
      <c r="O67" s="76"/>
      <c r="P67" s="77">
        <f t="shared" si="3"/>
        <v>0</v>
      </c>
      <c r="Q67" s="78"/>
      <c r="R67" s="51">
        <f>+ROUND(((C16*G66)/M67)*K67,0)</f>
        <v>822</v>
      </c>
    </row>
    <row r="68" spans="1:18" ht="48" customHeight="1">
      <c r="A68" s="154"/>
      <c r="B68" s="156"/>
      <c r="C68" s="156"/>
      <c r="D68" s="160"/>
      <c r="E68" s="151"/>
      <c r="F68" s="148"/>
      <c r="G68" s="146"/>
      <c r="H68" s="47" t="s">
        <v>181</v>
      </c>
      <c r="I68" s="22" t="s">
        <v>180</v>
      </c>
      <c r="J68" s="33" t="s">
        <v>182</v>
      </c>
      <c r="K68" s="47">
        <v>2</v>
      </c>
      <c r="L68" s="47">
        <v>2</v>
      </c>
      <c r="M68" s="80">
        <v>3000</v>
      </c>
      <c r="N68" s="51">
        <v>88</v>
      </c>
      <c r="O68" s="76"/>
      <c r="P68" s="77">
        <f t="shared" si="3"/>
        <v>0</v>
      </c>
      <c r="Q68" s="78"/>
      <c r="R68" s="51">
        <f>+ROUND(((C12*G66)/M68)*K68,0)</f>
        <v>22</v>
      </c>
    </row>
    <row r="69" spans="1:18" ht="69.95" customHeight="1">
      <c r="A69" s="153">
        <v>8</v>
      </c>
      <c r="B69" s="150" t="s">
        <v>202</v>
      </c>
      <c r="C69" s="161" t="s">
        <v>203</v>
      </c>
      <c r="D69" s="149" t="s">
        <v>204</v>
      </c>
      <c r="E69" s="150" t="s">
        <v>205</v>
      </c>
      <c r="F69" s="147" t="s">
        <v>206</v>
      </c>
      <c r="G69" s="152">
        <v>0.12</v>
      </c>
      <c r="H69" s="147" t="s">
        <v>179</v>
      </c>
      <c r="I69" s="22" t="s">
        <v>180</v>
      </c>
      <c r="J69" s="33" t="s">
        <v>156</v>
      </c>
      <c r="K69" s="47" t="s">
        <v>207</v>
      </c>
      <c r="L69" s="47" t="s">
        <v>180</v>
      </c>
      <c r="M69" s="80" t="s">
        <v>180</v>
      </c>
      <c r="N69" s="51">
        <v>9388</v>
      </c>
      <c r="O69" s="76"/>
      <c r="P69" s="77">
        <f t="shared" si="3"/>
        <v>0</v>
      </c>
      <c r="Q69" s="78"/>
      <c r="R69" s="51">
        <f>+ROUND(C13*G69,0)</f>
        <v>2347</v>
      </c>
    </row>
    <row r="70" spans="1:18" ht="69.95" customHeight="1">
      <c r="A70" s="155"/>
      <c r="B70" s="151"/>
      <c r="C70" s="161"/>
      <c r="D70" s="149"/>
      <c r="E70" s="151"/>
      <c r="F70" s="148"/>
      <c r="G70" s="146"/>
      <c r="H70" s="148"/>
      <c r="I70" s="22" t="s">
        <v>180</v>
      </c>
      <c r="J70" s="33" t="s">
        <v>142</v>
      </c>
      <c r="K70" s="47" t="s">
        <v>207</v>
      </c>
      <c r="L70" s="47" t="s">
        <v>180</v>
      </c>
      <c r="M70" s="80" t="s">
        <v>180</v>
      </c>
      <c r="N70" s="51">
        <v>6576</v>
      </c>
      <c r="O70" s="76"/>
      <c r="P70" s="77">
        <f t="shared" si="3"/>
        <v>0</v>
      </c>
      <c r="Q70" s="78"/>
      <c r="R70" s="51">
        <f>+ROUND((C16*G69),0)</f>
        <v>1644</v>
      </c>
    </row>
    <row r="71" spans="1:18" ht="69.95" customHeight="1">
      <c r="A71" s="153">
        <v>9</v>
      </c>
      <c r="B71" s="150" t="s">
        <v>208</v>
      </c>
      <c r="C71" s="161" t="s">
        <v>209</v>
      </c>
      <c r="D71" s="149" t="s">
        <v>204</v>
      </c>
      <c r="E71" s="150" t="s">
        <v>205</v>
      </c>
      <c r="F71" s="162" t="s">
        <v>206</v>
      </c>
      <c r="G71" s="163">
        <v>0.5</v>
      </c>
      <c r="H71" s="147" t="s">
        <v>179</v>
      </c>
      <c r="I71" s="22" t="s">
        <v>180</v>
      </c>
      <c r="J71" s="33" t="s">
        <v>156</v>
      </c>
      <c r="K71" s="47">
        <v>1</v>
      </c>
      <c r="L71" s="47" t="s">
        <v>180</v>
      </c>
      <c r="M71" s="47" t="s">
        <v>180</v>
      </c>
      <c r="N71" s="51">
        <v>39120</v>
      </c>
      <c r="O71" s="76"/>
      <c r="P71" s="77">
        <f t="shared" si="3"/>
        <v>0</v>
      </c>
      <c r="Q71" s="78"/>
      <c r="R71" s="51">
        <f>+ROUND(C13*G71,0)</f>
        <v>9780</v>
      </c>
    </row>
    <row r="72" spans="1:18" ht="69.95" customHeight="1">
      <c r="A72" s="155"/>
      <c r="B72" s="151"/>
      <c r="C72" s="161"/>
      <c r="D72" s="149"/>
      <c r="E72" s="151"/>
      <c r="F72" s="162"/>
      <c r="G72" s="163"/>
      <c r="H72" s="148"/>
      <c r="I72" s="22" t="s">
        <v>180</v>
      </c>
      <c r="J72" s="33" t="s">
        <v>142</v>
      </c>
      <c r="K72" s="47">
        <v>1</v>
      </c>
      <c r="L72" s="47" t="s">
        <v>180</v>
      </c>
      <c r="M72" s="47" t="s">
        <v>180</v>
      </c>
      <c r="N72" s="51">
        <v>27396</v>
      </c>
      <c r="O72" s="76"/>
      <c r="P72" s="77">
        <f t="shared" si="3"/>
        <v>0</v>
      </c>
      <c r="Q72" s="78"/>
      <c r="R72" s="51">
        <f>+ROUND((C16*G71),0)</f>
        <v>6849</v>
      </c>
    </row>
    <row r="73" spans="1:18" ht="69.95" customHeight="1">
      <c r="A73" s="153">
        <v>10</v>
      </c>
      <c r="B73" s="150" t="s">
        <v>210</v>
      </c>
      <c r="C73" s="150" t="s">
        <v>211</v>
      </c>
      <c r="D73" s="158" t="s">
        <v>212</v>
      </c>
      <c r="E73" s="150" t="s">
        <v>205</v>
      </c>
      <c r="F73" s="147" t="s">
        <v>206</v>
      </c>
      <c r="G73" s="164">
        <v>1.0500000000000001E-2</v>
      </c>
      <c r="H73" s="147" t="s">
        <v>179</v>
      </c>
      <c r="I73" s="22" t="s">
        <v>180</v>
      </c>
      <c r="J73" s="33" t="s">
        <v>156</v>
      </c>
      <c r="K73" s="47">
        <v>1</v>
      </c>
      <c r="L73" s="47" t="s">
        <v>180</v>
      </c>
      <c r="M73" s="47" t="s">
        <v>180</v>
      </c>
      <c r="N73" s="51">
        <v>820</v>
      </c>
      <c r="O73" s="76"/>
      <c r="P73" s="77">
        <f t="shared" si="3"/>
        <v>0</v>
      </c>
      <c r="Q73" s="78"/>
      <c r="R73" s="51">
        <f>+ROUND(C13*G73,0)</f>
        <v>205</v>
      </c>
    </row>
    <row r="74" spans="1:18" ht="69.95" customHeight="1">
      <c r="A74" s="155"/>
      <c r="B74" s="151"/>
      <c r="C74" s="151"/>
      <c r="D74" s="166"/>
      <c r="E74" s="151"/>
      <c r="F74" s="148"/>
      <c r="G74" s="165"/>
      <c r="H74" s="148"/>
      <c r="I74" s="22" t="s">
        <v>180</v>
      </c>
      <c r="J74" s="33" t="s">
        <v>142</v>
      </c>
      <c r="K74" s="47">
        <v>1</v>
      </c>
      <c r="L74" s="47" t="s">
        <v>180</v>
      </c>
      <c r="M74" s="47" t="s">
        <v>180</v>
      </c>
      <c r="N74" s="51">
        <v>576</v>
      </c>
      <c r="O74" s="76"/>
      <c r="P74" s="77">
        <f t="shared" si="3"/>
        <v>0</v>
      </c>
      <c r="Q74" s="78"/>
      <c r="R74" s="51">
        <f>+ROUND(C16*G73,0)</f>
        <v>144</v>
      </c>
    </row>
    <row r="75" spans="1:18" ht="69.95" customHeight="1">
      <c r="A75" s="153">
        <v>11</v>
      </c>
      <c r="B75" s="149" t="s">
        <v>213</v>
      </c>
      <c r="C75" s="161" t="s">
        <v>214</v>
      </c>
      <c r="D75" s="149" t="s">
        <v>215</v>
      </c>
      <c r="E75" s="150" t="s">
        <v>205</v>
      </c>
      <c r="F75" s="147" t="s">
        <v>206</v>
      </c>
      <c r="G75" s="164">
        <v>7.3000000000000001E-3</v>
      </c>
      <c r="H75" s="147" t="s">
        <v>179</v>
      </c>
      <c r="I75" s="22" t="s">
        <v>180</v>
      </c>
      <c r="J75" s="33" t="s">
        <v>156</v>
      </c>
      <c r="K75" s="47" t="s">
        <v>207</v>
      </c>
      <c r="L75" s="47" t="s">
        <v>180</v>
      </c>
      <c r="M75" s="80" t="s">
        <v>180</v>
      </c>
      <c r="N75" s="51">
        <v>400</v>
      </c>
      <c r="O75" s="76"/>
      <c r="P75" s="77">
        <f t="shared" si="3"/>
        <v>0</v>
      </c>
      <c r="Q75" s="78"/>
      <c r="R75" s="51">
        <f>+ROUND((C16*G75),0)</f>
        <v>100</v>
      </c>
    </row>
    <row r="76" spans="1:18" ht="69.95" customHeight="1">
      <c r="A76" s="155"/>
      <c r="B76" s="149"/>
      <c r="C76" s="161"/>
      <c r="D76" s="149"/>
      <c r="E76" s="151"/>
      <c r="F76" s="148"/>
      <c r="G76" s="165"/>
      <c r="H76" s="148"/>
      <c r="I76" s="22" t="s">
        <v>180</v>
      </c>
      <c r="J76" s="33" t="s">
        <v>142</v>
      </c>
      <c r="K76" s="47" t="s">
        <v>207</v>
      </c>
      <c r="L76" s="47" t="s">
        <v>180</v>
      </c>
      <c r="M76" s="80" t="s">
        <v>180</v>
      </c>
      <c r="N76" s="51">
        <v>400</v>
      </c>
      <c r="O76" s="76"/>
      <c r="P76" s="77">
        <f t="shared" si="3"/>
        <v>0</v>
      </c>
      <c r="Q76" s="78"/>
      <c r="R76" s="51">
        <f>+ROUND((C16*G75),0)</f>
        <v>100</v>
      </c>
    </row>
    <row r="77" spans="1:18" ht="51.75" customHeight="1">
      <c r="A77" s="153">
        <v>12</v>
      </c>
      <c r="B77" s="150" t="s">
        <v>216</v>
      </c>
      <c r="C77" s="150" t="s">
        <v>217</v>
      </c>
      <c r="D77" s="158" t="s">
        <v>218</v>
      </c>
      <c r="E77" s="150" t="s">
        <v>219</v>
      </c>
      <c r="F77" s="167" t="s">
        <v>147</v>
      </c>
      <c r="G77" s="168">
        <v>0.01</v>
      </c>
      <c r="H77" s="147" t="s">
        <v>179</v>
      </c>
      <c r="I77" s="22" t="s">
        <v>180</v>
      </c>
      <c r="J77" s="33" t="s">
        <v>156</v>
      </c>
      <c r="K77" s="47" t="s">
        <v>207</v>
      </c>
      <c r="L77" s="47" t="s">
        <v>180</v>
      </c>
      <c r="M77" s="80" t="s">
        <v>180</v>
      </c>
      <c r="N77" s="51">
        <v>784</v>
      </c>
      <c r="O77" s="76"/>
      <c r="P77" s="77">
        <f t="shared" si="3"/>
        <v>0</v>
      </c>
      <c r="Q77" s="78"/>
      <c r="R77" s="51">
        <f>+ROUND((C13*G77),0)</f>
        <v>196</v>
      </c>
    </row>
    <row r="78" spans="1:18" ht="51.75" customHeight="1">
      <c r="A78" s="154"/>
      <c r="B78" s="156"/>
      <c r="C78" s="156"/>
      <c r="D78" s="166"/>
      <c r="E78" s="151"/>
      <c r="F78" s="167"/>
      <c r="G78" s="169"/>
      <c r="H78" s="148"/>
      <c r="I78" s="22" t="s">
        <v>180</v>
      </c>
      <c r="J78" s="33" t="s">
        <v>142</v>
      </c>
      <c r="K78" s="47" t="s">
        <v>207</v>
      </c>
      <c r="L78" s="47" t="s">
        <v>180</v>
      </c>
      <c r="M78" s="80" t="s">
        <v>180</v>
      </c>
      <c r="N78" s="51">
        <v>548</v>
      </c>
      <c r="O78" s="76"/>
      <c r="P78" s="77">
        <f t="shared" si="3"/>
        <v>0</v>
      </c>
      <c r="Q78" s="78"/>
      <c r="R78" s="51">
        <f>+ROUND((C16*G77),0)</f>
        <v>137</v>
      </c>
    </row>
    <row r="79" spans="1:18" ht="78" customHeight="1">
      <c r="A79" s="154"/>
      <c r="B79" s="156"/>
      <c r="C79" s="156"/>
      <c r="D79" s="17" t="s">
        <v>220</v>
      </c>
      <c r="E79" s="12" t="s">
        <v>191</v>
      </c>
      <c r="F79" s="33" t="s">
        <v>147</v>
      </c>
      <c r="G79" s="81">
        <v>1</v>
      </c>
      <c r="H79" s="73" t="s">
        <v>181</v>
      </c>
      <c r="I79" s="22" t="s">
        <v>180</v>
      </c>
      <c r="J79" s="33" t="s">
        <v>182</v>
      </c>
      <c r="K79" s="47">
        <v>12</v>
      </c>
      <c r="L79" s="47" t="s">
        <v>180</v>
      </c>
      <c r="M79" s="80" t="s">
        <v>180</v>
      </c>
      <c r="N79" s="51">
        <v>528</v>
      </c>
      <c r="O79" s="76"/>
      <c r="P79" s="77">
        <f t="shared" si="3"/>
        <v>0</v>
      </c>
      <c r="Q79" s="78"/>
      <c r="R79" s="52">
        <f>+C18*12</f>
        <v>132</v>
      </c>
    </row>
    <row r="80" spans="1:18" ht="49.5" customHeight="1">
      <c r="A80" s="154"/>
      <c r="B80" s="156"/>
      <c r="C80" s="156"/>
      <c r="D80" s="158" t="s">
        <v>221</v>
      </c>
      <c r="E80" s="150" t="s">
        <v>222</v>
      </c>
      <c r="F80" s="167" t="s">
        <v>147</v>
      </c>
      <c r="G80" s="164">
        <v>0.01</v>
      </c>
      <c r="H80" s="147" t="s">
        <v>179</v>
      </c>
      <c r="I80" s="22" t="s">
        <v>180</v>
      </c>
      <c r="J80" s="33" t="s">
        <v>156</v>
      </c>
      <c r="K80" s="47" t="s">
        <v>207</v>
      </c>
      <c r="L80" s="47" t="s">
        <v>180</v>
      </c>
      <c r="M80" s="80" t="s">
        <v>180</v>
      </c>
      <c r="N80" s="51">
        <v>784</v>
      </c>
      <c r="O80" s="76"/>
      <c r="P80" s="77">
        <f t="shared" si="3"/>
        <v>0</v>
      </c>
      <c r="Q80" s="78"/>
      <c r="R80" s="51">
        <f>+ROUND((C13*G80),0)</f>
        <v>196</v>
      </c>
    </row>
    <row r="81" spans="1:18" ht="49.5" customHeight="1">
      <c r="A81" s="154"/>
      <c r="B81" s="156"/>
      <c r="C81" s="156"/>
      <c r="D81" s="166"/>
      <c r="E81" s="151"/>
      <c r="F81" s="167"/>
      <c r="G81" s="165"/>
      <c r="H81" s="148"/>
      <c r="I81" s="22" t="s">
        <v>180</v>
      </c>
      <c r="J81" s="33" t="s">
        <v>142</v>
      </c>
      <c r="K81" s="47" t="s">
        <v>207</v>
      </c>
      <c r="L81" s="47" t="s">
        <v>180</v>
      </c>
      <c r="M81" s="80" t="s">
        <v>180</v>
      </c>
      <c r="N81" s="51">
        <v>548</v>
      </c>
      <c r="O81" s="76"/>
      <c r="P81" s="77">
        <f t="shared" si="3"/>
        <v>0</v>
      </c>
      <c r="Q81" s="78"/>
      <c r="R81" s="51">
        <f>+ROUND((C16*G80),0)</f>
        <v>137</v>
      </c>
    </row>
    <row r="82" spans="1:18" ht="78.75" customHeight="1">
      <c r="A82" s="154"/>
      <c r="B82" s="156"/>
      <c r="C82" s="156"/>
      <c r="D82" s="17" t="s">
        <v>223</v>
      </c>
      <c r="E82" s="12" t="s">
        <v>191</v>
      </c>
      <c r="F82" s="33" t="s">
        <v>147</v>
      </c>
      <c r="G82" s="81">
        <v>1</v>
      </c>
      <c r="H82" s="73" t="s">
        <v>181</v>
      </c>
      <c r="I82" s="22" t="s">
        <v>180</v>
      </c>
      <c r="J82" s="33" t="s">
        <v>182</v>
      </c>
      <c r="K82" s="47">
        <v>12</v>
      </c>
      <c r="L82" s="47" t="s">
        <v>180</v>
      </c>
      <c r="M82" s="80" t="s">
        <v>180</v>
      </c>
      <c r="N82" s="51">
        <v>528</v>
      </c>
      <c r="O82" s="76"/>
      <c r="P82" s="77">
        <f t="shared" si="3"/>
        <v>0</v>
      </c>
      <c r="Q82" s="78"/>
      <c r="R82" s="52">
        <f>+C18*12</f>
        <v>132</v>
      </c>
    </row>
    <row r="83" spans="1:18" ht="69.95" customHeight="1">
      <c r="A83" s="154"/>
      <c r="B83" s="156"/>
      <c r="C83" s="156"/>
      <c r="D83" s="158" t="s">
        <v>224</v>
      </c>
      <c r="E83" s="150" t="s">
        <v>225</v>
      </c>
      <c r="F83" s="167" t="s">
        <v>155</v>
      </c>
      <c r="G83" s="164">
        <v>4.0000000000000001E-3</v>
      </c>
      <c r="H83" s="147" t="s">
        <v>179</v>
      </c>
      <c r="I83" s="22" t="s">
        <v>180</v>
      </c>
      <c r="J83" s="33" t="s">
        <v>156</v>
      </c>
      <c r="K83" s="47" t="s">
        <v>180</v>
      </c>
      <c r="L83" s="47" t="s">
        <v>180</v>
      </c>
      <c r="M83" s="80" t="s">
        <v>180</v>
      </c>
      <c r="N83" s="51">
        <v>312</v>
      </c>
      <c r="O83" s="76"/>
      <c r="P83" s="77">
        <f t="shared" si="3"/>
        <v>0</v>
      </c>
      <c r="Q83" s="78"/>
      <c r="R83" s="51">
        <f>+ROUND((C13*G83),0)</f>
        <v>78</v>
      </c>
    </row>
    <row r="84" spans="1:18" ht="69.95" customHeight="1">
      <c r="A84" s="154"/>
      <c r="B84" s="156"/>
      <c r="C84" s="156"/>
      <c r="D84" s="166"/>
      <c r="E84" s="151"/>
      <c r="F84" s="167"/>
      <c r="G84" s="165"/>
      <c r="H84" s="148"/>
      <c r="I84" s="22" t="s">
        <v>180</v>
      </c>
      <c r="J84" s="33" t="s">
        <v>142</v>
      </c>
      <c r="K84" s="47" t="s">
        <v>180</v>
      </c>
      <c r="L84" s="47" t="s">
        <v>180</v>
      </c>
      <c r="M84" s="80" t="s">
        <v>180</v>
      </c>
      <c r="N84" s="51">
        <v>208</v>
      </c>
      <c r="O84" s="76"/>
      <c r="P84" s="77">
        <f t="shared" si="3"/>
        <v>0</v>
      </c>
      <c r="Q84" s="78"/>
      <c r="R84" s="51">
        <f>+ROUND((C14*G83),0)</f>
        <v>52</v>
      </c>
    </row>
    <row r="85" spans="1:18" ht="69.95" customHeight="1">
      <c r="A85" s="154"/>
      <c r="B85" s="156"/>
      <c r="C85" s="156"/>
      <c r="D85" s="158" t="s">
        <v>226</v>
      </c>
      <c r="E85" s="150" t="s">
        <v>225</v>
      </c>
      <c r="F85" s="167" t="s">
        <v>155</v>
      </c>
      <c r="G85" s="164">
        <v>4.0000000000000001E-3</v>
      </c>
      <c r="H85" s="147" t="s">
        <v>179</v>
      </c>
      <c r="I85" s="22" t="s">
        <v>180</v>
      </c>
      <c r="J85" s="33" t="s">
        <v>156</v>
      </c>
      <c r="K85" s="47" t="s">
        <v>180</v>
      </c>
      <c r="L85" s="47" t="s">
        <v>180</v>
      </c>
      <c r="M85" s="80" t="s">
        <v>180</v>
      </c>
      <c r="N85" s="51">
        <v>312</v>
      </c>
      <c r="O85" s="76"/>
      <c r="P85" s="77">
        <f t="shared" si="3"/>
        <v>0</v>
      </c>
      <c r="Q85" s="78"/>
      <c r="R85" s="51">
        <f>+ROUND((C13*G85),0)</f>
        <v>78</v>
      </c>
    </row>
    <row r="86" spans="1:18" ht="69.95" customHeight="1">
      <c r="A86" s="154"/>
      <c r="B86" s="156"/>
      <c r="C86" s="156"/>
      <c r="D86" s="166"/>
      <c r="E86" s="151"/>
      <c r="F86" s="167"/>
      <c r="G86" s="165"/>
      <c r="H86" s="148"/>
      <c r="I86" s="22" t="s">
        <v>180</v>
      </c>
      <c r="J86" s="33" t="s">
        <v>142</v>
      </c>
      <c r="K86" s="47" t="s">
        <v>180</v>
      </c>
      <c r="L86" s="47" t="s">
        <v>180</v>
      </c>
      <c r="M86" s="80" t="s">
        <v>180</v>
      </c>
      <c r="N86" s="51">
        <v>220</v>
      </c>
      <c r="O86" s="76"/>
      <c r="P86" s="77">
        <f t="shared" si="3"/>
        <v>0</v>
      </c>
      <c r="Q86" s="78"/>
      <c r="R86" s="51">
        <f>+ROUND((C16*G85),0)</f>
        <v>55</v>
      </c>
    </row>
    <row r="87" spans="1:18" ht="69.95" customHeight="1">
      <c r="A87" s="154"/>
      <c r="B87" s="156"/>
      <c r="C87" s="156"/>
      <c r="D87" s="158" t="s">
        <v>227</v>
      </c>
      <c r="E87" s="150" t="s">
        <v>225</v>
      </c>
      <c r="F87" s="167" t="s">
        <v>155</v>
      </c>
      <c r="G87" s="164">
        <v>4.0000000000000001E-3</v>
      </c>
      <c r="H87" s="147" t="s">
        <v>179</v>
      </c>
      <c r="I87" s="22" t="s">
        <v>180</v>
      </c>
      <c r="J87" s="33" t="s">
        <v>156</v>
      </c>
      <c r="K87" s="47" t="s">
        <v>180</v>
      </c>
      <c r="L87" s="47" t="s">
        <v>180</v>
      </c>
      <c r="M87" s="80" t="s">
        <v>180</v>
      </c>
      <c r="N87" s="51">
        <v>312</v>
      </c>
      <c r="O87" s="76"/>
      <c r="P87" s="77">
        <f t="shared" si="3"/>
        <v>0</v>
      </c>
      <c r="Q87" s="78"/>
      <c r="R87" s="51">
        <f>+ROUND((C13*G87),0)</f>
        <v>78</v>
      </c>
    </row>
    <row r="88" spans="1:18" ht="69.95" customHeight="1">
      <c r="A88" s="154"/>
      <c r="B88" s="156"/>
      <c r="C88" s="156"/>
      <c r="D88" s="166"/>
      <c r="E88" s="151"/>
      <c r="F88" s="167"/>
      <c r="G88" s="165"/>
      <c r="H88" s="148"/>
      <c r="I88" s="22" t="s">
        <v>180</v>
      </c>
      <c r="J88" s="33" t="s">
        <v>142</v>
      </c>
      <c r="K88" s="47" t="s">
        <v>180</v>
      </c>
      <c r="L88" s="47" t="s">
        <v>180</v>
      </c>
      <c r="M88" s="80" t="s">
        <v>180</v>
      </c>
      <c r="N88" s="51">
        <v>220</v>
      </c>
      <c r="O88" s="76"/>
      <c r="P88" s="77">
        <f t="shared" si="3"/>
        <v>0</v>
      </c>
      <c r="Q88" s="78"/>
      <c r="R88" s="51">
        <f>+ROUND((C16*G87),0)</f>
        <v>55</v>
      </c>
    </row>
    <row r="89" spans="1:18" ht="69.95" customHeight="1">
      <c r="A89" s="154"/>
      <c r="B89" s="156"/>
      <c r="C89" s="156"/>
      <c r="D89" s="158" t="s">
        <v>228</v>
      </c>
      <c r="E89" s="150" t="s">
        <v>225</v>
      </c>
      <c r="F89" s="167" t="s">
        <v>155</v>
      </c>
      <c r="G89" s="164">
        <v>4.0000000000000001E-3</v>
      </c>
      <c r="H89" s="147" t="s">
        <v>179</v>
      </c>
      <c r="I89" s="22" t="s">
        <v>180</v>
      </c>
      <c r="J89" s="33" t="s">
        <v>156</v>
      </c>
      <c r="K89" s="47" t="s">
        <v>180</v>
      </c>
      <c r="L89" s="47" t="s">
        <v>180</v>
      </c>
      <c r="M89" s="80" t="s">
        <v>180</v>
      </c>
      <c r="N89" s="51">
        <v>312</v>
      </c>
      <c r="O89" s="76"/>
      <c r="P89" s="77">
        <f t="shared" si="3"/>
        <v>0</v>
      </c>
      <c r="Q89" s="78"/>
      <c r="R89" s="51">
        <f>+ROUND((C13*G89),0)</f>
        <v>78</v>
      </c>
    </row>
    <row r="90" spans="1:18" ht="69.95" customHeight="1">
      <c r="A90" s="154"/>
      <c r="B90" s="156"/>
      <c r="C90" s="156"/>
      <c r="D90" s="166"/>
      <c r="E90" s="151"/>
      <c r="F90" s="167"/>
      <c r="G90" s="165"/>
      <c r="H90" s="148"/>
      <c r="I90" s="22" t="s">
        <v>180</v>
      </c>
      <c r="J90" s="33" t="s">
        <v>142</v>
      </c>
      <c r="K90" s="47" t="s">
        <v>180</v>
      </c>
      <c r="L90" s="47" t="s">
        <v>180</v>
      </c>
      <c r="M90" s="80" t="s">
        <v>180</v>
      </c>
      <c r="N90" s="51">
        <v>220</v>
      </c>
      <c r="O90" s="76"/>
      <c r="P90" s="77">
        <f t="shared" si="3"/>
        <v>0</v>
      </c>
      <c r="Q90" s="78"/>
      <c r="R90" s="51">
        <f>+ROUND((C16*G89),0)</f>
        <v>55</v>
      </c>
    </row>
    <row r="91" spans="1:18" ht="69.95" customHeight="1">
      <c r="A91" s="154"/>
      <c r="B91" s="156"/>
      <c r="C91" s="156"/>
      <c r="D91" s="158" t="s">
        <v>229</v>
      </c>
      <c r="E91" s="150" t="s">
        <v>225</v>
      </c>
      <c r="F91" s="167" t="s">
        <v>155</v>
      </c>
      <c r="G91" s="164">
        <v>4.0000000000000001E-3</v>
      </c>
      <c r="H91" s="147" t="s">
        <v>179</v>
      </c>
      <c r="I91" s="22" t="s">
        <v>180</v>
      </c>
      <c r="J91" s="33" t="s">
        <v>156</v>
      </c>
      <c r="K91" s="47" t="s">
        <v>180</v>
      </c>
      <c r="L91" s="47" t="s">
        <v>180</v>
      </c>
      <c r="M91" s="80" t="s">
        <v>180</v>
      </c>
      <c r="N91" s="51">
        <v>312</v>
      </c>
      <c r="O91" s="76"/>
      <c r="P91" s="77">
        <f t="shared" si="3"/>
        <v>0</v>
      </c>
      <c r="Q91" s="78"/>
      <c r="R91" s="51">
        <f>+ROUND((C13*G91),0)</f>
        <v>78</v>
      </c>
    </row>
    <row r="92" spans="1:18" ht="69.95" customHeight="1">
      <c r="A92" s="155"/>
      <c r="B92" s="151"/>
      <c r="C92" s="151"/>
      <c r="D92" s="166"/>
      <c r="E92" s="151"/>
      <c r="F92" s="167"/>
      <c r="G92" s="165"/>
      <c r="H92" s="148"/>
      <c r="I92" s="22" t="s">
        <v>180</v>
      </c>
      <c r="J92" s="33" t="s">
        <v>142</v>
      </c>
      <c r="K92" s="47" t="s">
        <v>180</v>
      </c>
      <c r="L92" s="47" t="s">
        <v>180</v>
      </c>
      <c r="M92" s="80" t="s">
        <v>180</v>
      </c>
      <c r="N92" s="51">
        <v>220</v>
      </c>
      <c r="O92" s="76"/>
      <c r="P92" s="77">
        <f t="shared" si="3"/>
        <v>0</v>
      </c>
      <c r="Q92" s="78"/>
      <c r="R92" s="51">
        <f>+ROUND((C16*G91),0)</f>
        <v>55</v>
      </c>
    </row>
    <row r="93" spans="1:18" ht="108" customHeight="1">
      <c r="A93" s="107">
        <v>13</v>
      </c>
      <c r="B93" s="25" t="s">
        <v>230</v>
      </c>
      <c r="C93" s="33" t="s">
        <v>231</v>
      </c>
      <c r="D93" s="25" t="s">
        <v>232</v>
      </c>
      <c r="E93" s="32" t="s">
        <v>233</v>
      </c>
      <c r="F93" s="73" t="s">
        <v>147</v>
      </c>
      <c r="G93" s="81">
        <v>1</v>
      </c>
      <c r="H93" s="73" t="s">
        <v>181</v>
      </c>
      <c r="I93" s="22" t="s">
        <v>180</v>
      </c>
      <c r="J93" s="33" t="s">
        <v>182</v>
      </c>
      <c r="K93" s="47">
        <v>3</v>
      </c>
      <c r="L93" s="47" t="s">
        <v>180</v>
      </c>
      <c r="M93" s="80" t="s">
        <v>180</v>
      </c>
      <c r="N93" s="51">
        <v>132</v>
      </c>
      <c r="O93" s="76"/>
      <c r="P93" s="77">
        <f t="shared" si="3"/>
        <v>0</v>
      </c>
      <c r="Q93" s="78"/>
      <c r="R93" s="52">
        <f>C18*K93</f>
        <v>33</v>
      </c>
    </row>
    <row r="94" spans="1:18" ht="14.25" customHeight="1">
      <c r="A94" s="153">
        <v>14</v>
      </c>
      <c r="B94" s="150" t="s">
        <v>234</v>
      </c>
      <c r="C94" s="150" t="s">
        <v>235</v>
      </c>
      <c r="D94" s="158" t="s">
        <v>236</v>
      </c>
      <c r="E94" s="150" t="s">
        <v>237</v>
      </c>
      <c r="F94" s="147" t="s">
        <v>155</v>
      </c>
      <c r="G94" s="81">
        <v>1</v>
      </c>
      <c r="H94" s="147" t="s">
        <v>179</v>
      </c>
      <c r="I94" s="147" t="s">
        <v>238</v>
      </c>
      <c r="J94" s="33" t="s">
        <v>156</v>
      </c>
      <c r="K94" s="47">
        <v>1</v>
      </c>
      <c r="L94" s="47" t="s">
        <v>180</v>
      </c>
      <c r="M94" s="80" t="s">
        <v>180</v>
      </c>
      <c r="N94" s="51">
        <v>36</v>
      </c>
      <c r="O94" s="76"/>
      <c r="P94" s="77">
        <f t="shared" si="3"/>
        <v>0</v>
      </c>
      <c r="Q94" s="78"/>
      <c r="R94" s="51">
        <f>+(C26*1)*G94</f>
        <v>9</v>
      </c>
    </row>
    <row r="95" spans="1:18">
      <c r="A95" s="154"/>
      <c r="B95" s="156"/>
      <c r="C95" s="156"/>
      <c r="D95" s="159"/>
      <c r="E95" s="156"/>
      <c r="F95" s="157"/>
      <c r="G95" s="84">
        <v>1</v>
      </c>
      <c r="H95" s="157"/>
      <c r="I95" s="148"/>
      <c r="J95" s="33" t="s">
        <v>142</v>
      </c>
      <c r="K95" s="47">
        <v>1</v>
      </c>
      <c r="L95" s="47" t="s">
        <v>180</v>
      </c>
      <c r="M95" s="80" t="s">
        <v>180</v>
      </c>
      <c r="N95" s="51">
        <v>20</v>
      </c>
      <c r="O95" s="76"/>
      <c r="P95" s="77">
        <f t="shared" si="3"/>
        <v>0</v>
      </c>
      <c r="Q95" s="78"/>
      <c r="R95" s="51">
        <f>+(C27*1)*G95</f>
        <v>5</v>
      </c>
    </row>
    <row r="96" spans="1:18">
      <c r="A96" s="154"/>
      <c r="B96" s="156"/>
      <c r="C96" s="156"/>
      <c r="D96" s="159"/>
      <c r="E96" s="156"/>
      <c r="F96" s="157"/>
      <c r="G96" s="81">
        <v>0.1</v>
      </c>
      <c r="H96" s="157"/>
      <c r="I96" s="147" t="s">
        <v>239</v>
      </c>
      <c r="J96" s="33" t="s">
        <v>156</v>
      </c>
      <c r="K96" s="47">
        <v>1</v>
      </c>
      <c r="L96" s="47" t="s">
        <v>180</v>
      </c>
      <c r="M96" s="80" t="s">
        <v>180</v>
      </c>
      <c r="N96" s="51">
        <v>40</v>
      </c>
      <c r="O96" s="76"/>
      <c r="P96" s="77">
        <f t="shared" si="3"/>
        <v>0</v>
      </c>
      <c r="Q96" s="78"/>
      <c r="R96" s="51">
        <f>+(C31*1)*G96</f>
        <v>9.7000000000000011</v>
      </c>
    </row>
    <row r="97" spans="1:18">
      <c r="A97" s="154"/>
      <c r="B97" s="156"/>
      <c r="C97" s="156"/>
      <c r="D97" s="159"/>
      <c r="E97" s="156"/>
      <c r="F97" s="157"/>
      <c r="G97" s="81">
        <v>0.1</v>
      </c>
      <c r="H97" s="157"/>
      <c r="I97" s="148"/>
      <c r="J97" s="33" t="s">
        <v>142</v>
      </c>
      <c r="K97" s="47">
        <v>1</v>
      </c>
      <c r="L97" s="47" t="s">
        <v>180</v>
      </c>
      <c r="M97" s="80" t="s">
        <v>180</v>
      </c>
      <c r="N97" s="51">
        <v>12</v>
      </c>
      <c r="O97" s="76"/>
      <c r="P97" s="77">
        <f t="shared" si="3"/>
        <v>0</v>
      </c>
      <c r="Q97" s="78"/>
      <c r="R97" s="51">
        <f>+(C32*1)*G97</f>
        <v>3.2</v>
      </c>
    </row>
    <row r="98" spans="1:18">
      <c r="A98" s="154"/>
      <c r="B98" s="156"/>
      <c r="C98" s="156"/>
      <c r="D98" s="159"/>
      <c r="E98" s="156"/>
      <c r="F98" s="157"/>
      <c r="G98" s="81">
        <v>0.1</v>
      </c>
      <c r="H98" s="157"/>
      <c r="I98" s="147" t="s">
        <v>240</v>
      </c>
      <c r="J98" s="33" t="s">
        <v>156</v>
      </c>
      <c r="K98" s="47">
        <v>1</v>
      </c>
      <c r="L98" s="47" t="s">
        <v>180</v>
      </c>
      <c r="M98" s="80" t="s">
        <v>180</v>
      </c>
      <c r="N98" s="51">
        <v>216</v>
      </c>
      <c r="O98" s="76"/>
      <c r="P98" s="77">
        <f t="shared" si="3"/>
        <v>0</v>
      </c>
      <c r="Q98" s="78"/>
      <c r="R98" s="51">
        <f>+(C36*1)*G98</f>
        <v>53.6</v>
      </c>
    </row>
    <row r="99" spans="1:18">
      <c r="A99" s="154"/>
      <c r="B99" s="156"/>
      <c r="C99" s="156"/>
      <c r="D99" s="159"/>
      <c r="E99" s="156"/>
      <c r="F99" s="157"/>
      <c r="G99" s="81">
        <v>0.04</v>
      </c>
      <c r="H99" s="157"/>
      <c r="I99" s="148"/>
      <c r="J99" s="33" t="s">
        <v>142</v>
      </c>
      <c r="K99" s="47">
        <v>1</v>
      </c>
      <c r="L99" s="47" t="s">
        <v>180</v>
      </c>
      <c r="M99" s="80" t="s">
        <v>180</v>
      </c>
      <c r="N99" s="51">
        <v>68</v>
      </c>
      <c r="O99" s="76"/>
      <c r="P99" s="77">
        <f t="shared" si="3"/>
        <v>0</v>
      </c>
      <c r="Q99" s="78"/>
      <c r="R99" s="51">
        <f>+(C37*1)*G99</f>
        <v>16.52</v>
      </c>
    </row>
    <row r="100" spans="1:18">
      <c r="A100" s="154"/>
      <c r="B100" s="156"/>
      <c r="C100" s="156"/>
      <c r="D100" s="159"/>
      <c r="E100" s="156"/>
      <c r="F100" s="157"/>
      <c r="G100" s="81">
        <v>0.1</v>
      </c>
      <c r="H100" s="157"/>
      <c r="I100" s="147" t="s">
        <v>241</v>
      </c>
      <c r="J100" s="33" t="s">
        <v>156</v>
      </c>
      <c r="K100" s="47">
        <v>1</v>
      </c>
      <c r="L100" s="47" t="s">
        <v>180</v>
      </c>
      <c r="M100" s="80" t="s">
        <v>180</v>
      </c>
      <c r="N100" s="51">
        <v>164</v>
      </c>
      <c r="O100" s="76"/>
      <c r="P100" s="77">
        <f t="shared" si="3"/>
        <v>0</v>
      </c>
      <c r="Q100" s="78"/>
      <c r="R100" s="51">
        <f>+(C41*1)*G100</f>
        <v>40.900000000000006</v>
      </c>
    </row>
    <row r="101" spans="1:18" ht="42.75" customHeight="1">
      <c r="A101" s="155"/>
      <c r="B101" s="151"/>
      <c r="C101" s="151"/>
      <c r="D101" s="166"/>
      <c r="E101" s="151"/>
      <c r="F101" s="148"/>
      <c r="G101" s="81">
        <v>0.1</v>
      </c>
      <c r="H101" s="148"/>
      <c r="I101" s="148"/>
      <c r="J101" s="33" t="s">
        <v>142</v>
      </c>
      <c r="K101" s="47">
        <v>1</v>
      </c>
      <c r="L101" s="47" t="s">
        <v>180</v>
      </c>
      <c r="M101" s="80" t="s">
        <v>180</v>
      </c>
      <c r="N101" s="51">
        <v>860</v>
      </c>
      <c r="O101" s="76"/>
      <c r="P101" s="77">
        <f t="shared" si="3"/>
        <v>0</v>
      </c>
      <c r="Q101" s="78"/>
      <c r="R101" s="51">
        <f>+(C44*1)*G101</f>
        <v>214.5</v>
      </c>
    </row>
    <row r="102" spans="1:18" ht="14.25" customHeight="1">
      <c r="A102" s="153">
        <v>15</v>
      </c>
      <c r="B102" s="150" t="s">
        <v>242</v>
      </c>
      <c r="C102" s="150" t="s">
        <v>243</v>
      </c>
      <c r="D102" s="173" t="s">
        <v>244</v>
      </c>
      <c r="E102" s="170" t="s">
        <v>245</v>
      </c>
      <c r="F102" s="162" t="s">
        <v>155</v>
      </c>
      <c r="G102" s="84">
        <v>1</v>
      </c>
      <c r="H102" s="147" t="s">
        <v>179</v>
      </c>
      <c r="I102" s="147" t="s">
        <v>238</v>
      </c>
      <c r="J102" s="33" t="s">
        <v>156</v>
      </c>
      <c r="K102" s="47" t="s">
        <v>207</v>
      </c>
      <c r="L102" s="47" t="s">
        <v>180</v>
      </c>
      <c r="M102" s="80" t="s">
        <v>180</v>
      </c>
      <c r="N102" s="51">
        <v>36</v>
      </c>
      <c r="O102" s="76"/>
      <c r="P102" s="77">
        <f t="shared" si="3"/>
        <v>0</v>
      </c>
      <c r="Q102" s="78"/>
      <c r="R102" s="51">
        <f>+(C26*1)*G102</f>
        <v>9</v>
      </c>
    </row>
    <row r="103" spans="1:18">
      <c r="A103" s="154"/>
      <c r="B103" s="156"/>
      <c r="C103" s="156"/>
      <c r="D103" s="174"/>
      <c r="E103" s="171"/>
      <c r="F103" s="162"/>
      <c r="G103" s="84">
        <v>1</v>
      </c>
      <c r="H103" s="157"/>
      <c r="I103" s="148"/>
      <c r="J103" s="33" t="s">
        <v>142</v>
      </c>
      <c r="K103" s="47" t="s">
        <v>207</v>
      </c>
      <c r="L103" s="47" t="s">
        <v>180</v>
      </c>
      <c r="M103" s="80" t="s">
        <v>180</v>
      </c>
      <c r="N103" s="51">
        <v>20</v>
      </c>
      <c r="O103" s="76"/>
      <c r="P103" s="77">
        <f t="shared" si="3"/>
        <v>0</v>
      </c>
      <c r="Q103" s="78"/>
      <c r="R103" s="51">
        <f>+(C27*1)*G103</f>
        <v>5</v>
      </c>
    </row>
    <row r="104" spans="1:18">
      <c r="A104" s="154"/>
      <c r="B104" s="156"/>
      <c r="C104" s="156"/>
      <c r="D104" s="174"/>
      <c r="E104" s="171"/>
      <c r="F104" s="162"/>
      <c r="G104" s="81">
        <v>0.05</v>
      </c>
      <c r="H104" s="157"/>
      <c r="I104" s="147" t="s">
        <v>239</v>
      </c>
      <c r="J104" s="33" t="s">
        <v>156</v>
      </c>
      <c r="K104" s="47" t="s">
        <v>207</v>
      </c>
      <c r="L104" s="47" t="s">
        <v>180</v>
      </c>
      <c r="M104" s="80" t="s">
        <v>180</v>
      </c>
      <c r="N104" s="51">
        <v>20</v>
      </c>
      <c r="O104" s="76"/>
      <c r="P104" s="77">
        <f t="shared" si="3"/>
        <v>0</v>
      </c>
      <c r="Q104" s="78"/>
      <c r="R104" s="51">
        <f>+(C31*1)*G104</f>
        <v>4.8500000000000005</v>
      </c>
    </row>
    <row r="105" spans="1:18">
      <c r="A105" s="154"/>
      <c r="B105" s="156"/>
      <c r="C105" s="156"/>
      <c r="D105" s="174"/>
      <c r="E105" s="171"/>
      <c r="F105" s="162"/>
      <c r="G105" s="81">
        <v>0.05</v>
      </c>
      <c r="H105" s="157"/>
      <c r="I105" s="148"/>
      <c r="J105" s="33" t="s">
        <v>142</v>
      </c>
      <c r="K105" s="47" t="s">
        <v>207</v>
      </c>
      <c r="L105" s="47" t="s">
        <v>180</v>
      </c>
      <c r="M105" s="80" t="s">
        <v>180</v>
      </c>
      <c r="N105" s="51">
        <v>8</v>
      </c>
      <c r="O105" s="76"/>
      <c r="P105" s="77">
        <f t="shared" si="3"/>
        <v>0</v>
      </c>
      <c r="Q105" s="78"/>
      <c r="R105" s="51">
        <f>+(C32*1)*G105</f>
        <v>1.6</v>
      </c>
    </row>
    <row r="106" spans="1:18">
      <c r="A106" s="154"/>
      <c r="B106" s="156"/>
      <c r="C106" s="156"/>
      <c r="D106" s="174"/>
      <c r="E106" s="171"/>
      <c r="F106" s="162"/>
      <c r="G106" s="81">
        <v>0.05</v>
      </c>
      <c r="H106" s="157"/>
      <c r="I106" s="147" t="s">
        <v>240</v>
      </c>
      <c r="J106" s="33" t="s">
        <v>156</v>
      </c>
      <c r="K106" s="47" t="s">
        <v>207</v>
      </c>
      <c r="L106" s="47" t="s">
        <v>180</v>
      </c>
      <c r="M106" s="80" t="s">
        <v>180</v>
      </c>
      <c r="N106" s="51">
        <v>108</v>
      </c>
      <c r="O106" s="76"/>
      <c r="P106" s="77">
        <f t="shared" si="3"/>
        <v>0</v>
      </c>
      <c r="Q106" s="78"/>
      <c r="R106" s="51">
        <f>+(C36*1)*G106</f>
        <v>26.8</v>
      </c>
    </row>
    <row r="107" spans="1:18">
      <c r="A107" s="154"/>
      <c r="B107" s="156"/>
      <c r="C107" s="156"/>
      <c r="D107" s="174"/>
      <c r="E107" s="171"/>
      <c r="F107" s="162"/>
      <c r="G107" s="81">
        <v>0.05</v>
      </c>
      <c r="H107" s="157"/>
      <c r="I107" s="148"/>
      <c r="J107" s="33" t="s">
        <v>142</v>
      </c>
      <c r="K107" s="47" t="s">
        <v>207</v>
      </c>
      <c r="L107" s="47" t="s">
        <v>180</v>
      </c>
      <c r="M107" s="80" t="s">
        <v>180</v>
      </c>
      <c r="N107" s="51">
        <v>84</v>
      </c>
      <c r="O107" s="76"/>
      <c r="P107" s="77">
        <f t="shared" si="3"/>
        <v>0</v>
      </c>
      <c r="Q107" s="78"/>
      <c r="R107" s="51">
        <f>+(C37*1)*G107</f>
        <v>20.650000000000002</v>
      </c>
    </row>
    <row r="108" spans="1:18">
      <c r="A108" s="154"/>
      <c r="B108" s="156"/>
      <c r="C108" s="156"/>
      <c r="D108" s="174"/>
      <c r="E108" s="171"/>
      <c r="F108" s="162"/>
      <c r="G108" s="81">
        <v>0.05</v>
      </c>
      <c r="H108" s="157"/>
      <c r="I108" s="147" t="s">
        <v>241</v>
      </c>
      <c r="J108" s="33" t="s">
        <v>156</v>
      </c>
      <c r="K108" s="47" t="s">
        <v>207</v>
      </c>
      <c r="L108" s="47" t="s">
        <v>180</v>
      </c>
      <c r="M108" s="80" t="s">
        <v>180</v>
      </c>
      <c r="N108" s="51">
        <v>80</v>
      </c>
      <c r="O108" s="76"/>
      <c r="P108" s="77">
        <f t="shared" si="3"/>
        <v>0</v>
      </c>
      <c r="Q108" s="78"/>
      <c r="R108" s="51">
        <f>+(C41*1)*G108</f>
        <v>20.450000000000003</v>
      </c>
    </row>
    <row r="109" spans="1:18">
      <c r="A109" s="154"/>
      <c r="B109" s="156"/>
      <c r="C109" s="156"/>
      <c r="D109" s="175"/>
      <c r="E109" s="172"/>
      <c r="F109" s="162"/>
      <c r="G109" s="81">
        <v>0.05</v>
      </c>
      <c r="H109" s="148"/>
      <c r="I109" s="148"/>
      <c r="J109" s="33" t="s">
        <v>142</v>
      </c>
      <c r="K109" s="47" t="s">
        <v>207</v>
      </c>
      <c r="L109" s="47" t="s">
        <v>180</v>
      </c>
      <c r="M109" s="80" t="s">
        <v>180</v>
      </c>
      <c r="N109" s="51">
        <v>428</v>
      </c>
      <c r="O109" s="76"/>
      <c r="P109" s="77">
        <f t="shared" si="3"/>
        <v>0</v>
      </c>
      <c r="Q109" s="78"/>
      <c r="R109" s="51">
        <f>+(C44*1)*G109</f>
        <v>107.25</v>
      </c>
    </row>
    <row r="110" spans="1:18" ht="14.25" customHeight="1">
      <c r="A110" s="154"/>
      <c r="B110" s="156"/>
      <c r="C110" s="156"/>
      <c r="D110" s="158" t="s">
        <v>246</v>
      </c>
      <c r="E110" s="170" t="s">
        <v>245</v>
      </c>
      <c r="F110" s="147" t="s">
        <v>155</v>
      </c>
      <c r="G110" s="81">
        <v>0.05</v>
      </c>
      <c r="H110" s="147" t="s">
        <v>179</v>
      </c>
      <c r="I110" s="147" t="s">
        <v>238</v>
      </c>
      <c r="J110" s="33" t="s">
        <v>156</v>
      </c>
      <c r="K110" s="47" t="s">
        <v>207</v>
      </c>
      <c r="L110" s="47" t="s">
        <v>180</v>
      </c>
      <c r="M110" s="80" t="s">
        <v>180</v>
      </c>
      <c r="N110" s="51">
        <v>0</v>
      </c>
      <c r="O110" s="76"/>
      <c r="P110" s="77">
        <f t="shared" si="3"/>
        <v>0</v>
      </c>
      <c r="Q110" s="78"/>
      <c r="R110" s="51">
        <f>+(C26*1)*G110</f>
        <v>0.45</v>
      </c>
    </row>
    <row r="111" spans="1:18">
      <c r="A111" s="154"/>
      <c r="B111" s="156"/>
      <c r="C111" s="156"/>
      <c r="D111" s="159"/>
      <c r="E111" s="171"/>
      <c r="F111" s="157"/>
      <c r="G111" s="84">
        <v>1</v>
      </c>
      <c r="H111" s="157"/>
      <c r="I111" s="148"/>
      <c r="J111" s="33" t="s">
        <v>142</v>
      </c>
      <c r="K111" s="47" t="s">
        <v>207</v>
      </c>
      <c r="L111" s="47" t="s">
        <v>180</v>
      </c>
      <c r="M111" s="80" t="s">
        <v>180</v>
      </c>
      <c r="N111" s="51">
        <v>20</v>
      </c>
      <c r="O111" s="76"/>
      <c r="P111" s="77">
        <f t="shared" si="3"/>
        <v>0</v>
      </c>
      <c r="Q111" s="78"/>
      <c r="R111" s="51">
        <f>+(C27*1)*G111</f>
        <v>5</v>
      </c>
    </row>
    <row r="112" spans="1:18">
      <c r="A112" s="154"/>
      <c r="B112" s="156"/>
      <c r="C112" s="156"/>
      <c r="D112" s="159"/>
      <c r="E112" s="171"/>
      <c r="F112" s="157"/>
      <c r="G112" s="81">
        <v>0.05</v>
      </c>
      <c r="H112" s="157"/>
      <c r="I112" s="147" t="s">
        <v>239</v>
      </c>
      <c r="J112" s="33" t="s">
        <v>156</v>
      </c>
      <c r="K112" s="47" t="s">
        <v>207</v>
      </c>
      <c r="L112" s="47" t="s">
        <v>180</v>
      </c>
      <c r="M112" s="80" t="s">
        <v>180</v>
      </c>
      <c r="N112" s="51">
        <v>20</v>
      </c>
      <c r="O112" s="76"/>
      <c r="P112" s="77">
        <f t="shared" ref="P112:P175" si="4">+O112*N112</f>
        <v>0</v>
      </c>
      <c r="Q112" s="78"/>
      <c r="R112" s="51">
        <f>+(C31*1)*G112</f>
        <v>4.8500000000000005</v>
      </c>
    </row>
    <row r="113" spans="1:18">
      <c r="A113" s="154"/>
      <c r="B113" s="156"/>
      <c r="C113" s="156"/>
      <c r="D113" s="159"/>
      <c r="E113" s="171"/>
      <c r="F113" s="157"/>
      <c r="G113" s="81">
        <v>0.05</v>
      </c>
      <c r="H113" s="157"/>
      <c r="I113" s="148"/>
      <c r="J113" s="33" t="s">
        <v>142</v>
      </c>
      <c r="K113" s="47" t="s">
        <v>207</v>
      </c>
      <c r="L113" s="47" t="s">
        <v>180</v>
      </c>
      <c r="M113" s="80" t="s">
        <v>180</v>
      </c>
      <c r="N113" s="51">
        <v>8</v>
      </c>
      <c r="O113" s="76"/>
      <c r="P113" s="77">
        <f t="shared" si="4"/>
        <v>0</v>
      </c>
      <c r="Q113" s="78"/>
      <c r="R113" s="51">
        <f>+(C32*1)*G113</f>
        <v>1.6</v>
      </c>
    </row>
    <row r="114" spans="1:18">
      <c r="A114" s="154"/>
      <c r="B114" s="156"/>
      <c r="C114" s="156"/>
      <c r="D114" s="159"/>
      <c r="E114" s="171"/>
      <c r="F114" s="157"/>
      <c r="G114" s="81">
        <v>0.05</v>
      </c>
      <c r="H114" s="157"/>
      <c r="I114" s="147" t="s">
        <v>240</v>
      </c>
      <c r="J114" s="33" t="s">
        <v>156</v>
      </c>
      <c r="K114" s="47" t="s">
        <v>207</v>
      </c>
      <c r="L114" s="47" t="s">
        <v>180</v>
      </c>
      <c r="M114" s="80" t="s">
        <v>180</v>
      </c>
      <c r="N114" s="51">
        <v>108</v>
      </c>
      <c r="O114" s="76"/>
      <c r="P114" s="77">
        <f t="shared" si="4"/>
        <v>0</v>
      </c>
      <c r="Q114" s="78"/>
      <c r="R114" s="51">
        <f>+(C36*1)*G114</f>
        <v>26.8</v>
      </c>
    </row>
    <row r="115" spans="1:18">
      <c r="A115" s="154"/>
      <c r="B115" s="156"/>
      <c r="C115" s="156"/>
      <c r="D115" s="159"/>
      <c r="E115" s="171"/>
      <c r="F115" s="157"/>
      <c r="G115" s="81">
        <v>0.05</v>
      </c>
      <c r="H115" s="157"/>
      <c r="I115" s="148"/>
      <c r="J115" s="33" t="s">
        <v>142</v>
      </c>
      <c r="K115" s="47" t="s">
        <v>207</v>
      </c>
      <c r="L115" s="47" t="s">
        <v>180</v>
      </c>
      <c r="M115" s="80" t="s">
        <v>180</v>
      </c>
      <c r="N115" s="51">
        <v>84</v>
      </c>
      <c r="O115" s="76"/>
      <c r="P115" s="77">
        <f t="shared" si="4"/>
        <v>0</v>
      </c>
      <c r="Q115" s="78"/>
      <c r="R115" s="51">
        <f>+(C37*1)*G115</f>
        <v>20.650000000000002</v>
      </c>
    </row>
    <row r="116" spans="1:18">
      <c r="A116" s="154"/>
      <c r="B116" s="156"/>
      <c r="C116" s="156"/>
      <c r="D116" s="159"/>
      <c r="E116" s="171"/>
      <c r="F116" s="157"/>
      <c r="G116" s="81">
        <v>0.05</v>
      </c>
      <c r="H116" s="157"/>
      <c r="I116" s="147" t="s">
        <v>241</v>
      </c>
      <c r="J116" s="33" t="s">
        <v>156</v>
      </c>
      <c r="K116" s="47" t="s">
        <v>207</v>
      </c>
      <c r="L116" s="47" t="s">
        <v>180</v>
      </c>
      <c r="M116" s="80" t="s">
        <v>180</v>
      </c>
      <c r="N116" s="51">
        <v>80</v>
      </c>
      <c r="O116" s="76"/>
      <c r="P116" s="77">
        <f t="shared" si="4"/>
        <v>0</v>
      </c>
      <c r="Q116" s="78"/>
      <c r="R116" s="51">
        <f>+(C41*1)*G116</f>
        <v>20.450000000000003</v>
      </c>
    </row>
    <row r="117" spans="1:18" ht="50.25" customHeight="1">
      <c r="A117" s="155"/>
      <c r="B117" s="151"/>
      <c r="C117" s="151"/>
      <c r="D117" s="166"/>
      <c r="E117" s="172"/>
      <c r="F117" s="148"/>
      <c r="G117" s="81">
        <v>0.05</v>
      </c>
      <c r="H117" s="148"/>
      <c r="I117" s="148" t="s">
        <v>241</v>
      </c>
      <c r="J117" s="33" t="s">
        <v>142</v>
      </c>
      <c r="K117" s="47" t="s">
        <v>207</v>
      </c>
      <c r="L117" s="47" t="s">
        <v>180</v>
      </c>
      <c r="M117" s="80" t="s">
        <v>180</v>
      </c>
      <c r="N117" s="51">
        <v>428</v>
      </c>
      <c r="O117" s="76"/>
      <c r="P117" s="77">
        <f t="shared" si="4"/>
        <v>0</v>
      </c>
      <c r="Q117" s="78"/>
      <c r="R117" s="51">
        <f>+(C44*1)*G117</f>
        <v>107.25</v>
      </c>
    </row>
    <row r="118" spans="1:18" ht="23.25" customHeight="1">
      <c r="A118" s="153">
        <v>16</v>
      </c>
      <c r="B118" s="150" t="s">
        <v>247</v>
      </c>
      <c r="C118" s="150" t="s">
        <v>248</v>
      </c>
      <c r="D118" s="173" t="s">
        <v>249</v>
      </c>
      <c r="E118" s="150" t="s">
        <v>250</v>
      </c>
      <c r="F118" s="147" t="s">
        <v>206</v>
      </c>
      <c r="G118" s="81">
        <v>1</v>
      </c>
      <c r="H118" s="147" t="s">
        <v>179</v>
      </c>
      <c r="I118" s="147" t="s">
        <v>238</v>
      </c>
      <c r="J118" s="33" t="s">
        <v>156</v>
      </c>
      <c r="K118" s="47">
        <v>1</v>
      </c>
      <c r="L118" s="47">
        <v>2</v>
      </c>
      <c r="M118" s="80" t="s">
        <v>180</v>
      </c>
      <c r="N118" s="51">
        <v>36</v>
      </c>
      <c r="O118" s="76"/>
      <c r="P118" s="77">
        <f t="shared" si="4"/>
        <v>0</v>
      </c>
      <c r="Q118" s="78"/>
      <c r="R118" s="51">
        <f>+(C26*1)*G118</f>
        <v>9</v>
      </c>
    </row>
    <row r="119" spans="1:18" ht="23.25" customHeight="1">
      <c r="A119" s="154"/>
      <c r="B119" s="156"/>
      <c r="C119" s="156"/>
      <c r="D119" s="174"/>
      <c r="E119" s="156"/>
      <c r="F119" s="157"/>
      <c r="G119" s="83">
        <v>1</v>
      </c>
      <c r="H119" s="157"/>
      <c r="I119" s="148"/>
      <c r="J119" s="33" t="s">
        <v>142</v>
      </c>
      <c r="K119" s="47">
        <v>1</v>
      </c>
      <c r="L119" s="47">
        <v>2</v>
      </c>
      <c r="M119" s="80" t="s">
        <v>180</v>
      </c>
      <c r="N119" s="51">
        <v>20</v>
      </c>
      <c r="O119" s="76"/>
      <c r="P119" s="77">
        <f t="shared" si="4"/>
        <v>0</v>
      </c>
      <c r="Q119" s="78"/>
      <c r="R119" s="51">
        <f>+(C27*1)*G119</f>
        <v>5</v>
      </c>
    </row>
    <row r="120" spans="1:18" ht="23.25" customHeight="1">
      <c r="A120" s="154"/>
      <c r="B120" s="156"/>
      <c r="C120" s="156"/>
      <c r="D120" s="174"/>
      <c r="E120" s="156"/>
      <c r="F120" s="157"/>
      <c r="G120" s="81">
        <v>0.5</v>
      </c>
      <c r="H120" s="157"/>
      <c r="I120" s="147" t="s">
        <v>239</v>
      </c>
      <c r="J120" s="33" t="s">
        <v>156</v>
      </c>
      <c r="K120" s="47">
        <v>1</v>
      </c>
      <c r="L120" s="47">
        <v>2</v>
      </c>
      <c r="M120" s="80" t="s">
        <v>180</v>
      </c>
      <c r="N120" s="51">
        <v>196</v>
      </c>
      <c r="O120" s="76"/>
      <c r="P120" s="77">
        <f t="shared" si="4"/>
        <v>0</v>
      </c>
      <c r="Q120" s="78"/>
      <c r="R120" s="51">
        <f>+(C31*1)*G120</f>
        <v>48.5</v>
      </c>
    </row>
    <row r="121" spans="1:18" ht="23.25" customHeight="1">
      <c r="A121" s="154"/>
      <c r="B121" s="156"/>
      <c r="C121" s="156"/>
      <c r="D121" s="174"/>
      <c r="E121" s="156"/>
      <c r="F121" s="157"/>
      <c r="G121" s="81">
        <v>0.5</v>
      </c>
      <c r="H121" s="157"/>
      <c r="I121" s="148"/>
      <c r="J121" s="33" t="s">
        <v>142</v>
      </c>
      <c r="K121" s="47">
        <v>1</v>
      </c>
      <c r="L121" s="47">
        <v>2</v>
      </c>
      <c r="M121" s="80" t="s">
        <v>180</v>
      </c>
      <c r="N121" s="51">
        <v>64</v>
      </c>
      <c r="O121" s="76"/>
      <c r="P121" s="77">
        <f t="shared" si="4"/>
        <v>0</v>
      </c>
      <c r="Q121" s="78"/>
      <c r="R121" s="51">
        <f>+(C32*1)*G121</f>
        <v>16</v>
      </c>
    </row>
    <row r="122" spans="1:18" ht="23.25" customHeight="1">
      <c r="A122" s="154"/>
      <c r="B122" s="156"/>
      <c r="C122" s="156"/>
      <c r="D122" s="174"/>
      <c r="E122" s="156"/>
      <c r="F122" s="157"/>
      <c r="G122" s="81">
        <v>0.5</v>
      </c>
      <c r="H122" s="157"/>
      <c r="I122" s="147" t="s">
        <v>240</v>
      </c>
      <c r="J122" s="33" t="s">
        <v>156</v>
      </c>
      <c r="K122" s="47">
        <v>1</v>
      </c>
      <c r="L122" s="47">
        <v>2</v>
      </c>
      <c r="M122" s="80" t="s">
        <v>180</v>
      </c>
      <c r="N122" s="51">
        <v>1072</v>
      </c>
      <c r="O122" s="76"/>
      <c r="P122" s="77">
        <f t="shared" si="4"/>
        <v>0</v>
      </c>
      <c r="Q122" s="78"/>
      <c r="R122" s="51">
        <f>+(C36*1)*G122</f>
        <v>268</v>
      </c>
    </row>
    <row r="123" spans="1:18" ht="23.25" customHeight="1">
      <c r="A123" s="154"/>
      <c r="B123" s="156"/>
      <c r="C123" s="156"/>
      <c r="D123" s="174"/>
      <c r="E123" s="156"/>
      <c r="F123" s="157"/>
      <c r="G123" s="81">
        <v>0.5</v>
      </c>
      <c r="H123" s="157"/>
      <c r="I123" s="148"/>
      <c r="J123" s="33" t="s">
        <v>142</v>
      </c>
      <c r="K123" s="47">
        <v>1</v>
      </c>
      <c r="L123" s="47">
        <v>2</v>
      </c>
      <c r="M123" s="80" t="s">
        <v>180</v>
      </c>
      <c r="N123" s="51">
        <v>828</v>
      </c>
      <c r="O123" s="76"/>
      <c r="P123" s="77">
        <f t="shared" si="4"/>
        <v>0</v>
      </c>
      <c r="Q123" s="78"/>
      <c r="R123" s="51">
        <f>+(C37*1)*G123</f>
        <v>206.5</v>
      </c>
    </row>
    <row r="124" spans="1:18" ht="23.25" customHeight="1">
      <c r="A124" s="154"/>
      <c r="B124" s="156"/>
      <c r="C124" s="156"/>
      <c r="D124" s="174"/>
      <c r="E124" s="156"/>
      <c r="F124" s="157"/>
      <c r="G124" s="81">
        <v>0.5</v>
      </c>
      <c r="H124" s="157"/>
      <c r="I124" s="147" t="s">
        <v>241</v>
      </c>
      <c r="J124" s="33" t="s">
        <v>156</v>
      </c>
      <c r="K124" s="47">
        <v>1</v>
      </c>
      <c r="L124" s="47">
        <v>2</v>
      </c>
      <c r="M124" s="80" t="s">
        <v>180</v>
      </c>
      <c r="N124" s="51">
        <v>820</v>
      </c>
      <c r="O124" s="76"/>
      <c r="P124" s="77">
        <f t="shared" si="4"/>
        <v>0</v>
      </c>
      <c r="Q124" s="78"/>
      <c r="R124" s="51">
        <f>+(C41*1)*G124</f>
        <v>204.5</v>
      </c>
    </row>
    <row r="125" spans="1:18" ht="28.5" customHeight="1">
      <c r="A125" s="154"/>
      <c r="B125" s="156"/>
      <c r="C125" s="156"/>
      <c r="D125" s="174"/>
      <c r="E125" s="156"/>
      <c r="F125" s="157"/>
      <c r="G125" s="81">
        <v>0.5</v>
      </c>
      <c r="H125" s="148"/>
      <c r="I125" s="148" t="s">
        <v>241</v>
      </c>
      <c r="J125" s="33" t="s">
        <v>142</v>
      </c>
      <c r="K125" s="47">
        <v>1</v>
      </c>
      <c r="L125" s="47">
        <v>2</v>
      </c>
      <c r="M125" s="80" t="s">
        <v>180</v>
      </c>
      <c r="N125" s="51">
        <v>4280</v>
      </c>
      <c r="O125" s="76"/>
      <c r="P125" s="77">
        <f t="shared" si="4"/>
        <v>0</v>
      </c>
      <c r="Q125" s="78"/>
      <c r="R125" s="51">
        <f>+(C42*1)*G125</f>
        <v>1070</v>
      </c>
    </row>
    <row r="126" spans="1:18" ht="14.25" customHeight="1">
      <c r="A126" s="153">
        <v>17</v>
      </c>
      <c r="B126" s="150" t="s">
        <v>251</v>
      </c>
      <c r="C126" s="150" t="s">
        <v>252</v>
      </c>
      <c r="D126" s="158" t="s">
        <v>253</v>
      </c>
      <c r="E126" s="150" t="s">
        <v>254</v>
      </c>
      <c r="F126" s="147" t="s">
        <v>155</v>
      </c>
      <c r="G126" s="83">
        <v>1</v>
      </c>
      <c r="H126" s="147" t="s">
        <v>179</v>
      </c>
      <c r="I126" s="147" t="s">
        <v>238</v>
      </c>
      <c r="J126" s="33" t="s">
        <v>156</v>
      </c>
      <c r="K126" s="47">
        <v>1</v>
      </c>
      <c r="L126" s="47" t="s">
        <v>180</v>
      </c>
      <c r="M126" s="80" t="s">
        <v>180</v>
      </c>
      <c r="N126" s="51">
        <v>36</v>
      </c>
      <c r="O126" s="76"/>
      <c r="P126" s="77">
        <f t="shared" si="4"/>
        <v>0</v>
      </c>
      <c r="Q126" s="78"/>
      <c r="R126" s="51">
        <f>+(C26*1)*G126</f>
        <v>9</v>
      </c>
    </row>
    <row r="127" spans="1:18" ht="14.25" customHeight="1">
      <c r="A127" s="154"/>
      <c r="B127" s="156"/>
      <c r="C127" s="156"/>
      <c r="D127" s="159"/>
      <c r="E127" s="156"/>
      <c r="F127" s="157"/>
      <c r="G127" s="81">
        <v>1</v>
      </c>
      <c r="H127" s="157"/>
      <c r="I127" s="148"/>
      <c r="J127" s="33" t="s">
        <v>142</v>
      </c>
      <c r="K127" s="47">
        <v>1</v>
      </c>
      <c r="L127" s="47" t="s">
        <v>180</v>
      </c>
      <c r="M127" s="80" t="s">
        <v>180</v>
      </c>
      <c r="N127" s="51">
        <v>20</v>
      </c>
      <c r="O127" s="76"/>
      <c r="P127" s="77">
        <f t="shared" si="4"/>
        <v>0</v>
      </c>
      <c r="Q127" s="78"/>
      <c r="R127" s="51">
        <f>+(C27*1)*G127</f>
        <v>5</v>
      </c>
    </row>
    <row r="128" spans="1:18" ht="14.25" customHeight="1">
      <c r="A128" s="154"/>
      <c r="B128" s="156"/>
      <c r="C128" s="156"/>
      <c r="D128" s="159"/>
      <c r="E128" s="156"/>
      <c r="F128" s="157"/>
      <c r="G128" s="81">
        <v>0.3</v>
      </c>
      <c r="H128" s="157"/>
      <c r="I128" s="147" t="s">
        <v>239</v>
      </c>
      <c r="J128" s="33" t="s">
        <v>156</v>
      </c>
      <c r="K128" s="47">
        <v>1</v>
      </c>
      <c r="L128" s="47" t="s">
        <v>180</v>
      </c>
      <c r="M128" s="80" t="s">
        <v>180</v>
      </c>
      <c r="N128" s="51">
        <v>116</v>
      </c>
      <c r="O128" s="76"/>
      <c r="P128" s="77">
        <f t="shared" si="4"/>
        <v>0</v>
      </c>
      <c r="Q128" s="78"/>
      <c r="R128" s="51">
        <f>+(C31*1)*G128</f>
        <v>29.099999999999998</v>
      </c>
    </row>
    <row r="129" spans="1:18" ht="14.25" customHeight="1">
      <c r="A129" s="154"/>
      <c r="B129" s="156"/>
      <c r="C129" s="156"/>
      <c r="D129" s="159"/>
      <c r="E129" s="156"/>
      <c r="F129" s="157"/>
      <c r="G129" s="81">
        <v>0.3</v>
      </c>
      <c r="H129" s="157"/>
      <c r="I129" s="148"/>
      <c r="J129" s="33" t="s">
        <v>142</v>
      </c>
      <c r="K129" s="47">
        <v>1</v>
      </c>
      <c r="L129" s="47" t="s">
        <v>180</v>
      </c>
      <c r="M129" s="80" t="s">
        <v>180</v>
      </c>
      <c r="N129" s="51">
        <v>40</v>
      </c>
      <c r="O129" s="76"/>
      <c r="P129" s="77">
        <f t="shared" si="4"/>
        <v>0</v>
      </c>
      <c r="Q129" s="78"/>
      <c r="R129" s="51">
        <f>+(C32*1)*G129</f>
        <v>9.6</v>
      </c>
    </row>
    <row r="130" spans="1:18" ht="14.25" customHeight="1">
      <c r="A130" s="154"/>
      <c r="B130" s="156"/>
      <c r="C130" s="156"/>
      <c r="D130" s="159"/>
      <c r="E130" s="156"/>
      <c r="F130" s="157"/>
      <c r="G130" s="81">
        <v>0.3</v>
      </c>
      <c r="H130" s="157"/>
      <c r="I130" s="147" t="s">
        <v>240</v>
      </c>
      <c r="J130" s="33" t="s">
        <v>156</v>
      </c>
      <c r="K130" s="47">
        <v>1</v>
      </c>
      <c r="L130" s="47" t="s">
        <v>180</v>
      </c>
      <c r="M130" s="80" t="s">
        <v>180</v>
      </c>
      <c r="N130" s="51">
        <v>644</v>
      </c>
      <c r="O130" s="76"/>
      <c r="P130" s="77">
        <f t="shared" si="4"/>
        <v>0</v>
      </c>
      <c r="Q130" s="78"/>
      <c r="R130" s="51">
        <f>+(C36*1)*G130</f>
        <v>160.79999999999998</v>
      </c>
    </row>
    <row r="131" spans="1:18" ht="14.25" customHeight="1">
      <c r="A131" s="154"/>
      <c r="B131" s="156"/>
      <c r="C131" s="156"/>
      <c r="D131" s="159"/>
      <c r="E131" s="156"/>
      <c r="F131" s="157"/>
      <c r="G131" s="81">
        <v>0.3</v>
      </c>
      <c r="H131" s="157"/>
      <c r="I131" s="148"/>
      <c r="J131" s="33" t="s">
        <v>142</v>
      </c>
      <c r="K131" s="47">
        <v>1</v>
      </c>
      <c r="L131" s="47" t="s">
        <v>180</v>
      </c>
      <c r="M131" s="80" t="s">
        <v>180</v>
      </c>
      <c r="N131" s="51">
        <v>496</v>
      </c>
      <c r="O131" s="76"/>
      <c r="P131" s="77">
        <f t="shared" si="4"/>
        <v>0</v>
      </c>
      <c r="Q131" s="78"/>
      <c r="R131" s="51">
        <f>+(C37*1)*G131</f>
        <v>123.89999999999999</v>
      </c>
    </row>
    <row r="132" spans="1:18" ht="14.25" customHeight="1">
      <c r="A132" s="154"/>
      <c r="B132" s="156"/>
      <c r="C132" s="156"/>
      <c r="D132" s="159"/>
      <c r="E132" s="156"/>
      <c r="F132" s="157"/>
      <c r="G132" s="81">
        <v>0.3</v>
      </c>
      <c r="H132" s="157"/>
      <c r="I132" s="147" t="s">
        <v>241</v>
      </c>
      <c r="J132" s="33" t="s">
        <v>156</v>
      </c>
      <c r="K132" s="47">
        <v>1</v>
      </c>
      <c r="L132" s="47" t="s">
        <v>180</v>
      </c>
      <c r="M132" s="80" t="s">
        <v>180</v>
      </c>
      <c r="N132" s="51">
        <v>492</v>
      </c>
      <c r="O132" s="76"/>
      <c r="P132" s="77">
        <f t="shared" si="4"/>
        <v>0</v>
      </c>
      <c r="Q132" s="78"/>
      <c r="R132" s="51">
        <f>+(C41*1)*G132</f>
        <v>122.69999999999999</v>
      </c>
    </row>
    <row r="133" spans="1:18" ht="15" customHeight="1">
      <c r="A133" s="154"/>
      <c r="B133" s="156"/>
      <c r="C133" s="156"/>
      <c r="D133" s="159"/>
      <c r="E133" s="156"/>
      <c r="F133" s="157"/>
      <c r="G133" s="81">
        <v>0.3</v>
      </c>
      <c r="H133" s="157"/>
      <c r="I133" s="148" t="s">
        <v>241</v>
      </c>
      <c r="J133" s="33" t="s">
        <v>142</v>
      </c>
      <c r="K133" s="47">
        <v>1</v>
      </c>
      <c r="L133" s="47" t="s">
        <v>180</v>
      </c>
      <c r="M133" s="80" t="s">
        <v>180</v>
      </c>
      <c r="N133" s="51">
        <v>2568</v>
      </c>
      <c r="O133" s="76"/>
      <c r="P133" s="77">
        <f t="shared" si="4"/>
        <v>0</v>
      </c>
      <c r="Q133" s="78"/>
      <c r="R133" s="51">
        <f>+(C42*1)*G133</f>
        <v>642</v>
      </c>
    </row>
    <row r="134" spans="1:18" ht="14.25" customHeight="1">
      <c r="A134" s="154"/>
      <c r="B134" s="156"/>
      <c r="C134" s="156"/>
      <c r="D134" s="159"/>
      <c r="E134" s="150" t="s">
        <v>255</v>
      </c>
      <c r="F134" s="147" t="s">
        <v>155</v>
      </c>
      <c r="G134" s="83">
        <v>1</v>
      </c>
      <c r="H134" s="147" t="s">
        <v>179</v>
      </c>
      <c r="I134" s="147" t="s">
        <v>238</v>
      </c>
      <c r="J134" s="33" t="s">
        <v>156</v>
      </c>
      <c r="K134" s="47">
        <v>1</v>
      </c>
      <c r="L134" s="47" t="s">
        <v>180</v>
      </c>
      <c r="M134" s="80" t="s">
        <v>180</v>
      </c>
      <c r="N134" s="51">
        <v>36</v>
      </c>
      <c r="O134" s="76"/>
      <c r="P134" s="77">
        <f t="shared" si="4"/>
        <v>0</v>
      </c>
      <c r="Q134" s="78"/>
      <c r="R134" s="51">
        <f>+(C26*1)*G134</f>
        <v>9</v>
      </c>
    </row>
    <row r="135" spans="1:18" ht="14.25" customHeight="1">
      <c r="A135" s="154"/>
      <c r="B135" s="156"/>
      <c r="C135" s="156"/>
      <c r="D135" s="159"/>
      <c r="E135" s="156"/>
      <c r="F135" s="157"/>
      <c r="G135" s="84">
        <v>1</v>
      </c>
      <c r="H135" s="157"/>
      <c r="I135" s="148"/>
      <c r="J135" s="33" t="s">
        <v>142</v>
      </c>
      <c r="K135" s="47">
        <v>1</v>
      </c>
      <c r="L135" s="47" t="s">
        <v>180</v>
      </c>
      <c r="M135" s="80" t="s">
        <v>180</v>
      </c>
      <c r="N135" s="51">
        <v>20</v>
      </c>
      <c r="O135" s="76"/>
      <c r="P135" s="77">
        <f t="shared" si="4"/>
        <v>0</v>
      </c>
      <c r="Q135" s="78"/>
      <c r="R135" s="51">
        <f>+(C27*1)*G135</f>
        <v>5</v>
      </c>
    </row>
    <row r="136" spans="1:18" ht="14.25" customHeight="1">
      <c r="A136" s="154"/>
      <c r="B136" s="156"/>
      <c r="C136" s="156"/>
      <c r="D136" s="159"/>
      <c r="E136" s="156"/>
      <c r="F136" s="157"/>
      <c r="G136" s="81">
        <v>0.3</v>
      </c>
      <c r="H136" s="157"/>
      <c r="I136" s="147" t="s">
        <v>239</v>
      </c>
      <c r="J136" s="33" t="s">
        <v>156</v>
      </c>
      <c r="K136" s="47">
        <v>1</v>
      </c>
      <c r="L136" s="47" t="s">
        <v>180</v>
      </c>
      <c r="M136" s="80" t="s">
        <v>180</v>
      </c>
      <c r="N136" s="51">
        <v>116</v>
      </c>
      <c r="O136" s="76"/>
      <c r="P136" s="77">
        <f t="shared" si="4"/>
        <v>0</v>
      </c>
      <c r="Q136" s="78"/>
      <c r="R136" s="51">
        <f>+(C31*1)*G136</f>
        <v>29.099999999999998</v>
      </c>
    </row>
    <row r="137" spans="1:18" ht="14.25" customHeight="1">
      <c r="A137" s="154"/>
      <c r="B137" s="156"/>
      <c r="C137" s="156"/>
      <c r="D137" s="159"/>
      <c r="E137" s="156"/>
      <c r="F137" s="157"/>
      <c r="G137" s="81">
        <v>0.3</v>
      </c>
      <c r="H137" s="157"/>
      <c r="I137" s="148"/>
      <c r="J137" s="33" t="s">
        <v>142</v>
      </c>
      <c r="K137" s="47">
        <v>1</v>
      </c>
      <c r="L137" s="47" t="s">
        <v>180</v>
      </c>
      <c r="M137" s="80" t="s">
        <v>180</v>
      </c>
      <c r="N137" s="51">
        <v>40</v>
      </c>
      <c r="O137" s="76"/>
      <c r="P137" s="77">
        <f t="shared" si="4"/>
        <v>0</v>
      </c>
      <c r="Q137" s="78"/>
      <c r="R137" s="51">
        <f>+(C32*1)*G137</f>
        <v>9.6</v>
      </c>
    </row>
    <row r="138" spans="1:18" ht="14.25" customHeight="1">
      <c r="A138" s="154"/>
      <c r="B138" s="156"/>
      <c r="C138" s="156"/>
      <c r="D138" s="159"/>
      <c r="E138" s="156"/>
      <c r="F138" s="157"/>
      <c r="G138" s="81">
        <v>0.3</v>
      </c>
      <c r="H138" s="157"/>
      <c r="I138" s="147" t="s">
        <v>240</v>
      </c>
      <c r="J138" s="33" t="s">
        <v>156</v>
      </c>
      <c r="K138" s="47">
        <v>1</v>
      </c>
      <c r="L138" s="47" t="s">
        <v>180</v>
      </c>
      <c r="M138" s="80" t="s">
        <v>180</v>
      </c>
      <c r="N138" s="51">
        <v>644</v>
      </c>
      <c r="O138" s="76"/>
      <c r="P138" s="77">
        <f t="shared" si="4"/>
        <v>0</v>
      </c>
      <c r="Q138" s="78"/>
      <c r="R138" s="51">
        <f>+(C36*1)*G138</f>
        <v>160.79999999999998</v>
      </c>
    </row>
    <row r="139" spans="1:18" ht="14.25" customHeight="1">
      <c r="A139" s="154"/>
      <c r="B139" s="156"/>
      <c r="C139" s="156"/>
      <c r="D139" s="159"/>
      <c r="E139" s="156"/>
      <c r="F139" s="157"/>
      <c r="G139" s="81">
        <v>0.3</v>
      </c>
      <c r="H139" s="157"/>
      <c r="I139" s="148"/>
      <c r="J139" s="33" t="s">
        <v>142</v>
      </c>
      <c r="K139" s="47">
        <v>1</v>
      </c>
      <c r="L139" s="47" t="s">
        <v>180</v>
      </c>
      <c r="M139" s="80" t="s">
        <v>180</v>
      </c>
      <c r="N139" s="51">
        <v>496</v>
      </c>
      <c r="O139" s="76"/>
      <c r="P139" s="77">
        <f t="shared" si="4"/>
        <v>0</v>
      </c>
      <c r="Q139" s="78"/>
      <c r="R139" s="51">
        <f>+(C37*1)*G139</f>
        <v>123.89999999999999</v>
      </c>
    </row>
    <row r="140" spans="1:18" ht="14.25" customHeight="1">
      <c r="A140" s="154"/>
      <c r="B140" s="156"/>
      <c r="C140" s="156"/>
      <c r="D140" s="159"/>
      <c r="E140" s="156"/>
      <c r="F140" s="157"/>
      <c r="G140" s="81">
        <v>0.3</v>
      </c>
      <c r="H140" s="157"/>
      <c r="I140" s="147" t="s">
        <v>241</v>
      </c>
      <c r="J140" s="33" t="s">
        <v>156</v>
      </c>
      <c r="K140" s="47">
        <v>1</v>
      </c>
      <c r="L140" s="47" t="s">
        <v>180</v>
      </c>
      <c r="M140" s="80" t="s">
        <v>180</v>
      </c>
      <c r="N140" s="51">
        <v>492</v>
      </c>
      <c r="O140" s="76"/>
      <c r="P140" s="77">
        <f t="shared" si="4"/>
        <v>0</v>
      </c>
      <c r="Q140" s="78"/>
      <c r="R140" s="51">
        <f>+(C41*1)*G140</f>
        <v>122.69999999999999</v>
      </c>
    </row>
    <row r="141" spans="1:18" ht="15" customHeight="1">
      <c r="A141" s="155"/>
      <c r="B141" s="151"/>
      <c r="C141" s="151"/>
      <c r="D141" s="166"/>
      <c r="E141" s="156"/>
      <c r="F141" s="157"/>
      <c r="G141" s="81">
        <v>0.3</v>
      </c>
      <c r="H141" s="157"/>
      <c r="I141" s="148" t="s">
        <v>241</v>
      </c>
      <c r="J141" s="33" t="s">
        <v>142</v>
      </c>
      <c r="K141" s="47">
        <v>1</v>
      </c>
      <c r="L141" s="47" t="s">
        <v>180</v>
      </c>
      <c r="M141" s="80" t="s">
        <v>180</v>
      </c>
      <c r="N141" s="51">
        <v>2568</v>
      </c>
      <c r="O141" s="76"/>
      <c r="P141" s="77">
        <f t="shared" si="4"/>
        <v>0</v>
      </c>
      <c r="Q141" s="78"/>
      <c r="R141" s="51">
        <f>+(C42*1)*G141</f>
        <v>642</v>
      </c>
    </row>
    <row r="142" spans="1:18" ht="14.25" customHeight="1">
      <c r="A142" s="153">
        <v>18</v>
      </c>
      <c r="B142" s="150" t="s">
        <v>256</v>
      </c>
      <c r="C142" s="170" t="s">
        <v>257</v>
      </c>
      <c r="D142" s="173" t="s">
        <v>258</v>
      </c>
      <c r="E142" s="150" t="s">
        <v>259</v>
      </c>
      <c r="F142" s="147" t="s">
        <v>155</v>
      </c>
      <c r="G142" s="81">
        <v>1</v>
      </c>
      <c r="H142" s="147" t="s">
        <v>179</v>
      </c>
      <c r="I142" s="147" t="s">
        <v>238</v>
      </c>
      <c r="J142" s="33" t="s">
        <v>156</v>
      </c>
      <c r="K142" s="47">
        <v>1</v>
      </c>
      <c r="L142" s="47" t="s">
        <v>180</v>
      </c>
      <c r="M142" s="80" t="s">
        <v>180</v>
      </c>
      <c r="N142" s="51">
        <v>36</v>
      </c>
      <c r="O142" s="76"/>
      <c r="P142" s="77">
        <f t="shared" si="4"/>
        <v>0</v>
      </c>
      <c r="Q142" s="78"/>
      <c r="R142" s="51">
        <f>+(C26*1)*G142</f>
        <v>9</v>
      </c>
    </row>
    <row r="143" spans="1:18">
      <c r="A143" s="154"/>
      <c r="B143" s="156"/>
      <c r="C143" s="171"/>
      <c r="D143" s="174"/>
      <c r="E143" s="156"/>
      <c r="F143" s="157"/>
      <c r="G143" s="84">
        <v>1</v>
      </c>
      <c r="H143" s="157"/>
      <c r="I143" s="148"/>
      <c r="J143" s="33" t="s">
        <v>142</v>
      </c>
      <c r="K143" s="47">
        <v>1</v>
      </c>
      <c r="L143" s="47" t="s">
        <v>180</v>
      </c>
      <c r="M143" s="80" t="s">
        <v>180</v>
      </c>
      <c r="N143" s="51">
        <v>20</v>
      </c>
      <c r="O143" s="76"/>
      <c r="P143" s="77">
        <f t="shared" si="4"/>
        <v>0</v>
      </c>
      <c r="Q143" s="78"/>
      <c r="R143" s="51">
        <f>+(C27*1)*G143</f>
        <v>5</v>
      </c>
    </row>
    <row r="144" spans="1:18">
      <c r="A144" s="154"/>
      <c r="B144" s="156"/>
      <c r="C144" s="171"/>
      <c r="D144" s="174"/>
      <c r="E144" s="156"/>
      <c r="F144" s="157"/>
      <c r="G144" s="81">
        <v>0.2</v>
      </c>
      <c r="H144" s="157"/>
      <c r="I144" s="147" t="s">
        <v>239</v>
      </c>
      <c r="J144" s="33" t="s">
        <v>156</v>
      </c>
      <c r="K144" s="47">
        <v>1</v>
      </c>
      <c r="L144" s="47" t="s">
        <v>180</v>
      </c>
      <c r="M144" s="80" t="s">
        <v>180</v>
      </c>
      <c r="N144" s="51">
        <v>76</v>
      </c>
      <c r="O144" s="76"/>
      <c r="P144" s="77">
        <f t="shared" si="4"/>
        <v>0</v>
      </c>
      <c r="Q144" s="78"/>
      <c r="R144" s="51">
        <f>+(C31*1)*G144</f>
        <v>19.400000000000002</v>
      </c>
    </row>
    <row r="145" spans="1:18">
      <c r="A145" s="154"/>
      <c r="B145" s="156"/>
      <c r="C145" s="171"/>
      <c r="D145" s="174"/>
      <c r="E145" s="156"/>
      <c r="F145" s="157"/>
      <c r="G145" s="81">
        <v>0.2</v>
      </c>
      <c r="H145" s="157"/>
      <c r="I145" s="148"/>
      <c r="J145" s="33" t="s">
        <v>142</v>
      </c>
      <c r="K145" s="47">
        <v>1</v>
      </c>
      <c r="L145" s="47" t="s">
        <v>180</v>
      </c>
      <c r="M145" s="80" t="s">
        <v>180</v>
      </c>
      <c r="N145" s="51">
        <v>24</v>
      </c>
      <c r="O145" s="76"/>
      <c r="P145" s="77">
        <f t="shared" si="4"/>
        <v>0</v>
      </c>
      <c r="Q145" s="78"/>
      <c r="R145" s="51">
        <f>+(C32*1)*G145</f>
        <v>6.4</v>
      </c>
    </row>
    <row r="146" spans="1:18">
      <c r="A146" s="154"/>
      <c r="B146" s="156"/>
      <c r="C146" s="171"/>
      <c r="D146" s="174"/>
      <c r="E146" s="156"/>
      <c r="F146" s="157"/>
      <c r="G146" s="81">
        <v>0.2</v>
      </c>
      <c r="H146" s="157"/>
      <c r="I146" s="147" t="s">
        <v>240</v>
      </c>
      <c r="J146" s="33" t="s">
        <v>156</v>
      </c>
      <c r="K146" s="47">
        <v>1</v>
      </c>
      <c r="L146" s="47" t="s">
        <v>180</v>
      </c>
      <c r="M146" s="80" t="s">
        <v>180</v>
      </c>
      <c r="N146" s="51">
        <v>428</v>
      </c>
      <c r="O146" s="76"/>
      <c r="P146" s="77">
        <f t="shared" si="4"/>
        <v>0</v>
      </c>
      <c r="Q146" s="78"/>
      <c r="R146" s="51">
        <f>+(C36*1)*G146</f>
        <v>107.2</v>
      </c>
    </row>
    <row r="147" spans="1:18">
      <c r="A147" s="154"/>
      <c r="B147" s="156"/>
      <c r="C147" s="171"/>
      <c r="D147" s="174"/>
      <c r="E147" s="156"/>
      <c r="F147" s="157"/>
      <c r="G147" s="81">
        <v>0.2</v>
      </c>
      <c r="H147" s="157"/>
      <c r="I147" s="148"/>
      <c r="J147" s="33" t="s">
        <v>142</v>
      </c>
      <c r="K147" s="47">
        <v>1</v>
      </c>
      <c r="L147" s="47" t="s">
        <v>180</v>
      </c>
      <c r="M147" s="80" t="s">
        <v>180</v>
      </c>
      <c r="N147" s="51">
        <v>332</v>
      </c>
      <c r="O147" s="76"/>
      <c r="P147" s="77">
        <f t="shared" si="4"/>
        <v>0</v>
      </c>
      <c r="Q147" s="78"/>
      <c r="R147" s="51">
        <f>+(C37*1)*G147</f>
        <v>82.600000000000009</v>
      </c>
    </row>
    <row r="148" spans="1:18">
      <c r="A148" s="154"/>
      <c r="B148" s="156"/>
      <c r="C148" s="171"/>
      <c r="D148" s="174"/>
      <c r="E148" s="156"/>
      <c r="F148" s="157"/>
      <c r="G148" s="81">
        <v>0.2</v>
      </c>
      <c r="H148" s="157"/>
      <c r="I148" s="147" t="s">
        <v>241</v>
      </c>
      <c r="J148" s="33" t="s">
        <v>156</v>
      </c>
      <c r="K148" s="47">
        <v>1</v>
      </c>
      <c r="L148" s="47" t="s">
        <v>180</v>
      </c>
      <c r="M148" s="80" t="s">
        <v>180</v>
      </c>
      <c r="N148" s="51">
        <v>328</v>
      </c>
      <c r="O148" s="76"/>
      <c r="P148" s="77">
        <f t="shared" si="4"/>
        <v>0</v>
      </c>
      <c r="Q148" s="78"/>
      <c r="R148" s="51">
        <f>+(C41*1)*G148</f>
        <v>81.800000000000011</v>
      </c>
    </row>
    <row r="149" spans="1:18">
      <c r="A149" s="155"/>
      <c r="B149" s="151"/>
      <c r="C149" s="172"/>
      <c r="D149" s="175"/>
      <c r="E149" s="151"/>
      <c r="F149" s="148"/>
      <c r="G149" s="81">
        <v>0.2</v>
      </c>
      <c r="H149" s="148"/>
      <c r="I149" s="148" t="s">
        <v>241</v>
      </c>
      <c r="J149" s="33" t="s">
        <v>142</v>
      </c>
      <c r="K149" s="47">
        <v>1</v>
      </c>
      <c r="L149" s="47" t="s">
        <v>180</v>
      </c>
      <c r="M149" s="80" t="s">
        <v>180</v>
      </c>
      <c r="N149" s="51">
        <v>1712</v>
      </c>
      <c r="O149" s="76"/>
      <c r="P149" s="77">
        <f t="shared" si="4"/>
        <v>0</v>
      </c>
      <c r="Q149" s="78"/>
      <c r="R149" s="51">
        <f>+(C42*1)*G149</f>
        <v>428</v>
      </c>
    </row>
    <row r="150" spans="1:18" ht="14.25" customHeight="1">
      <c r="A150" s="153">
        <v>19</v>
      </c>
      <c r="B150" s="150" t="s">
        <v>260</v>
      </c>
      <c r="C150" s="170" t="s">
        <v>261</v>
      </c>
      <c r="D150" s="158" t="s">
        <v>262</v>
      </c>
      <c r="E150" s="150" t="s">
        <v>263</v>
      </c>
      <c r="F150" s="162" t="s">
        <v>264</v>
      </c>
      <c r="G150" s="83">
        <v>1</v>
      </c>
      <c r="H150" s="162" t="s">
        <v>179</v>
      </c>
      <c r="I150" s="147" t="s">
        <v>238</v>
      </c>
      <c r="J150" s="33" t="s">
        <v>156</v>
      </c>
      <c r="K150" s="47">
        <v>1</v>
      </c>
      <c r="L150" s="47" t="s">
        <v>180</v>
      </c>
      <c r="M150" s="80" t="s">
        <v>180</v>
      </c>
      <c r="N150" s="51">
        <v>36</v>
      </c>
      <c r="O150" s="76"/>
      <c r="P150" s="77">
        <f t="shared" si="4"/>
        <v>0</v>
      </c>
      <c r="Q150" s="78"/>
      <c r="R150" s="51">
        <f>+(C26*1)*G150</f>
        <v>9</v>
      </c>
    </row>
    <row r="151" spans="1:18">
      <c r="A151" s="154"/>
      <c r="B151" s="156"/>
      <c r="C151" s="171"/>
      <c r="D151" s="159"/>
      <c r="E151" s="156"/>
      <c r="F151" s="162"/>
      <c r="G151" s="83">
        <v>1</v>
      </c>
      <c r="H151" s="162"/>
      <c r="I151" s="148"/>
      <c r="J151" s="33" t="s">
        <v>142</v>
      </c>
      <c r="K151" s="47">
        <v>1</v>
      </c>
      <c r="L151" s="47" t="s">
        <v>180</v>
      </c>
      <c r="M151" s="80" t="s">
        <v>180</v>
      </c>
      <c r="N151" s="51">
        <v>20</v>
      </c>
      <c r="O151" s="76"/>
      <c r="P151" s="77">
        <f t="shared" si="4"/>
        <v>0</v>
      </c>
      <c r="Q151" s="78"/>
      <c r="R151" s="51">
        <f>+(C27*1)*G151</f>
        <v>5</v>
      </c>
    </row>
    <row r="152" spans="1:18">
      <c r="A152" s="154"/>
      <c r="B152" s="156"/>
      <c r="C152" s="171"/>
      <c r="D152" s="159"/>
      <c r="E152" s="156"/>
      <c r="F152" s="162"/>
      <c r="G152" s="83">
        <v>0.1</v>
      </c>
      <c r="H152" s="162"/>
      <c r="I152" s="147" t="s">
        <v>239</v>
      </c>
      <c r="J152" s="33" t="s">
        <v>156</v>
      </c>
      <c r="K152" s="47">
        <v>1</v>
      </c>
      <c r="L152" s="47" t="s">
        <v>180</v>
      </c>
      <c r="M152" s="80" t="s">
        <v>180</v>
      </c>
      <c r="N152" s="51">
        <v>40</v>
      </c>
      <c r="O152" s="76"/>
      <c r="P152" s="77">
        <f t="shared" si="4"/>
        <v>0</v>
      </c>
      <c r="Q152" s="78"/>
      <c r="R152" s="51">
        <f>+(C31*1)*G152</f>
        <v>9.7000000000000011</v>
      </c>
    </row>
    <row r="153" spans="1:18">
      <c r="A153" s="154"/>
      <c r="B153" s="156"/>
      <c r="C153" s="171"/>
      <c r="D153" s="159"/>
      <c r="E153" s="156"/>
      <c r="F153" s="162"/>
      <c r="G153" s="83">
        <v>0.1</v>
      </c>
      <c r="H153" s="162"/>
      <c r="I153" s="148"/>
      <c r="J153" s="33" t="s">
        <v>142</v>
      </c>
      <c r="K153" s="47">
        <v>1</v>
      </c>
      <c r="L153" s="47" t="s">
        <v>180</v>
      </c>
      <c r="M153" s="80" t="s">
        <v>180</v>
      </c>
      <c r="N153" s="51">
        <v>12</v>
      </c>
      <c r="O153" s="76"/>
      <c r="P153" s="77">
        <f t="shared" si="4"/>
        <v>0</v>
      </c>
      <c r="Q153" s="78"/>
      <c r="R153" s="51">
        <f>+(C32*1)*G153</f>
        <v>3.2</v>
      </c>
    </row>
    <row r="154" spans="1:18">
      <c r="A154" s="154"/>
      <c r="B154" s="156"/>
      <c r="C154" s="171"/>
      <c r="D154" s="159"/>
      <c r="E154" s="156"/>
      <c r="F154" s="162"/>
      <c r="G154" s="83">
        <v>0.1</v>
      </c>
      <c r="H154" s="162"/>
      <c r="I154" s="147" t="s">
        <v>240</v>
      </c>
      <c r="J154" s="33" t="s">
        <v>156</v>
      </c>
      <c r="K154" s="47">
        <v>1</v>
      </c>
      <c r="L154" s="47" t="s">
        <v>180</v>
      </c>
      <c r="M154" s="80" t="s">
        <v>180</v>
      </c>
      <c r="N154" s="51">
        <v>216</v>
      </c>
      <c r="O154" s="76"/>
      <c r="P154" s="77">
        <f t="shared" si="4"/>
        <v>0</v>
      </c>
      <c r="Q154" s="78"/>
      <c r="R154" s="51">
        <f>+(C36*1)*G154</f>
        <v>53.6</v>
      </c>
    </row>
    <row r="155" spans="1:18">
      <c r="A155" s="154"/>
      <c r="B155" s="156"/>
      <c r="C155" s="171"/>
      <c r="D155" s="159"/>
      <c r="E155" s="156"/>
      <c r="F155" s="162"/>
      <c r="G155" s="83">
        <v>0.1</v>
      </c>
      <c r="H155" s="162"/>
      <c r="I155" s="148"/>
      <c r="J155" s="33" t="s">
        <v>142</v>
      </c>
      <c r="K155" s="47">
        <v>1</v>
      </c>
      <c r="L155" s="47" t="s">
        <v>180</v>
      </c>
      <c r="M155" s="80" t="s">
        <v>180</v>
      </c>
      <c r="N155" s="51">
        <v>164</v>
      </c>
      <c r="O155" s="76"/>
      <c r="P155" s="77">
        <f t="shared" si="4"/>
        <v>0</v>
      </c>
      <c r="Q155" s="78"/>
      <c r="R155" s="51">
        <f>+(C37*1)*G155</f>
        <v>41.300000000000004</v>
      </c>
    </row>
    <row r="156" spans="1:18">
      <c r="A156" s="154"/>
      <c r="B156" s="156"/>
      <c r="C156" s="171"/>
      <c r="D156" s="159"/>
      <c r="E156" s="156"/>
      <c r="F156" s="162"/>
      <c r="G156" s="83">
        <v>0.1</v>
      </c>
      <c r="H156" s="162"/>
      <c r="I156" s="147" t="s">
        <v>241</v>
      </c>
      <c r="J156" s="33" t="s">
        <v>156</v>
      </c>
      <c r="K156" s="47">
        <v>1</v>
      </c>
      <c r="L156" s="47" t="s">
        <v>180</v>
      </c>
      <c r="M156" s="80" t="s">
        <v>180</v>
      </c>
      <c r="N156" s="51">
        <v>164</v>
      </c>
      <c r="O156" s="76"/>
      <c r="P156" s="77">
        <f t="shared" si="4"/>
        <v>0</v>
      </c>
      <c r="Q156" s="78"/>
      <c r="R156" s="51">
        <f>+(C41*1)*G156</f>
        <v>40.900000000000006</v>
      </c>
    </row>
    <row r="157" spans="1:18">
      <c r="A157" s="154"/>
      <c r="B157" s="156"/>
      <c r="C157" s="171"/>
      <c r="D157" s="166"/>
      <c r="E157" s="151"/>
      <c r="F157" s="162"/>
      <c r="G157" s="83">
        <v>0.1</v>
      </c>
      <c r="H157" s="162"/>
      <c r="I157" s="148"/>
      <c r="J157" s="33" t="s">
        <v>142</v>
      </c>
      <c r="K157" s="47">
        <v>1</v>
      </c>
      <c r="L157" s="47" t="s">
        <v>180</v>
      </c>
      <c r="M157" s="80" t="s">
        <v>180</v>
      </c>
      <c r="N157" s="51">
        <v>856</v>
      </c>
      <c r="O157" s="76"/>
      <c r="P157" s="77">
        <f t="shared" si="4"/>
        <v>0</v>
      </c>
      <c r="Q157" s="78"/>
      <c r="R157" s="51">
        <f>+(C42*1)*G157</f>
        <v>214</v>
      </c>
    </row>
    <row r="158" spans="1:18" ht="14.25" customHeight="1">
      <c r="A158" s="154"/>
      <c r="B158" s="156"/>
      <c r="C158" s="171"/>
      <c r="D158" s="150" t="s">
        <v>265</v>
      </c>
      <c r="E158" s="150" t="s">
        <v>263</v>
      </c>
      <c r="F158" s="147" t="s">
        <v>264</v>
      </c>
      <c r="G158" s="83">
        <v>1</v>
      </c>
      <c r="H158" s="162" t="s">
        <v>179</v>
      </c>
      <c r="I158" s="147" t="s">
        <v>238</v>
      </c>
      <c r="J158" s="33" t="s">
        <v>156</v>
      </c>
      <c r="K158" s="47">
        <v>1</v>
      </c>
      <c r="L158" s="47" t="s">
        <v>180</v>
      </c>
      <c r="M158" s="80" t="s">
        <v>180</v>
      </c>
      <c r="N158" s="51">
        <v>36</v>
      </c>
      <c r="O158" s="76"/>
      <c r="P158" s="77">
        <f t="shared" si="4"/>
        <v>0</v>
      </c>
      <c r="Q158" s="78"/>
      <c r="R158" s="51">
        <f>+(C26*1)*G158</f>
        <v>9</v>
      </c>
    </row>
    <row r="159" spans="1:18">
      <c r="A159" s="154"/>
      <c r="B159" s="156"/>
      <c r="C159" s="171"/>
      <c r="D159" s="156"/>
      <c r="E159" s="156"/>
      <c r="F159" s="157"/>
      <c r="G159" s="83">
        <v>1</v>
      </c>
      <c r="H159" s="162"/>
      <c r="I159" s="148"/>
      <c r="J159" s="33" t="s">
        <v>142</v>
      </c>
      <c r="K159" s="47">
        <v>1</v>
      </c>
      <c r="L159" s="47" t="s">
        <v>180</v>
      </c>
      <c r="M159" s="80" t="s">
        <v>180</v>
      </c>
      <c r="N159" s="51">
        <v>20</v>
      </c>
      <c r="O159" s="76"/>
      <c r="P159" s="77">
        <f t="shared" si="4"/>
        <v>0</v>
      </c>
      <c r="Q159" s="78"/>
      <c r="R159" s="51">
        <f>+(C27*1)*G159</f>
        <v>5</v>
      </c>
    </row>
    <row r="160" spans="1:18">
      <c r="A160" s="154"/>
      <c r="B160" s="156"/>
      <c r="C160" s="171"/>
      <c r="D160" s="156"/>
      <c r="E160" s="156"/>
      <c r="F160" s="157"/>
      <c r="G160" s="83">
        <v>0.1</v>
      </c>
      <c r="H160" s="162"/>
      <c r="I160" s="147" t="s">
        <v>239</v>
      </c>
      <c r="J160" s="33" t="s">
        <v>156</v>
      </c>
      <c r="K160" s="47">
        <v>1</v>
      </c>
      <c r="L160" s="47" t="s">
        <v>180</v>
      </c>
      <c r="M160" s="80" t="s">
        <v>180</v>
      </c>
      <c r="N160" s="51">
        <v>40</v>
      </c>
      <c r="O160" s="76"/>
      <c r="P160" s="77">
        <f t="shared" si="4"/>
        <v>0</v>
      </c>
      <c r="Q160" s="78"/>
      <c r="R160" s="51">
        <f>+(C31*1)*G160</f>
        <v>9.7000000000000011</v>
      </c>
    </row>
    <row r="161" spans="1:18">
      <c r="A161" s="154"/>
      <c r="B161" s="156"/>
      <c r="C161" s="171"/>
      <c r="D161" s="156"/>
      <c r="E161" s="156"/>
      <c r="F161" s="157"/>
      <c r="G161" s="83">
        <v>0.1</v>
      </c>
      <c r="H161" s="162"/>
      <c r="I161" s="148"/>
      <c r="J161" s="33" t="s">
        <v>142</v>
      </c>
      <c r="K161" s="47">
        <v>1</v>
      </c>
      <c r="L161" s="47" t="s">
        <v>180</v>
      </c>
      <c r="M161" s="80" t="s">
        <v>180</v>
      </c>
      <c r="N161" s="51">
        <v>12</v>
      </c>
      <c r="O161" s="76"/>
      <c r="P161" s="77">
        <f t="shared" si="4"/>
        <v>0</v>
      </c>
      <c r="Q161" s="78"/>
      <c r="R161" s="51">
        <f>+(C32*1)*G161</f>
        <v>3.2</v>
      </c>
    </row>
    <row r="162" spans="1:18">
      <c r="A162" s="154"/>
      <c r="B162" s="156"/>
      <c r="C162" s="171"/>
      <c r="D162" s="156"/>
      <c r="E162" s="156"/>
      <c r="F162" s="157"/>
      <c r="G162" s="83">
        <v>0.1</v>
      </c>
      <c r="H162" s="162"/>
      <c r="I162" s="147" t="s">
        <v>240</v>
      </c>
      <c r="J162" s="33" t="s">
        <v>156</v>
      </c>
      <c r="K162" s="47">
        <v>1</v>
      </c>
      <c r="L162" s="47" t="s">
        <v>180</v>
      </c>
      <c r="M162" s="80" t="s">
        <v>180</v>
      </c>
      <c r="N162" s="51">
        <v>216</v>
      </c>
      <c r="O162" s="76"/>
      <c r="P162" s="77">
        <f t="shared" si="4"/>
        <v>0</v>
      </c>
      <c r="Q162" s="78"/>
      <c r="R162" s="51">
        <f>+(C36*1)*G162</f>
        <v>53.6</v>
      </c>
    </row>
    <row r="163" spans="1:18">
      <c r="A163" s="154"/>
      <c r="B163" s="156"/>
      <c r="C163" s="171"/>
      <c r="D163" s="156"/>
      <c r="E163" s="156"/>
      <c r="F163" s="157"/>
      <c r="G163" s="83">
        <v>0.1</v>
      </c>
      <c r="H163" s="162"/>
      <c r="I163" s="148"/>
      <c r="J163" s="33" t="s">
        <v>142</v>
      </c>
      <c r="K163" s="47">
        <v>1</v>
      </c>
      <c r="L163" s="47" t="s">
        <v>180</v>
      </c>
      <c r="M163" s="80" t="s">
        <v>180</v>
      </c>
      <c r="N163" s="51">
        <v>164</v>
      </c>
      <c r="O163" s="76"/>
      <c r="P163" s="77">
        <f t="shared" si="4"/>
        <v>0</v>
      </c>
      <c r="Q163" s="78"/>
      <c r="R163" s="51">
        <f>+(C37*1)*G163</f>
        <v>41.300000000000004</v>
      </c>
    </row>
    <row r="164" spans="1:18">
      <c r="A164" s="154"/>
      <c r="B164" s="156"/>
      <c r="C164" s="171"/>
      <c r="D164" s="156"/>
      <c r="E164" s="156"/>
      <c r="F164" s="157"/>
      <c r="G164" s="83">
        <v>0.1</v>
      </c>
      <c r="H164" s="162"/>
      <c r="I164" s="147" t="s">
        <v>241</v>
      </c>
      <c r="J164" s="33" t="s">
        <v>156</v>
      </c>
      <c r="K164" s="47">
        <v>1</v>
      </c>
      <c r="L164" s="47" t="s">
        <v>180</v>
      </c>
      <c r="M164" s="80" t="s">
        <v>180</v>
      </c>
      <c r="N164" s="51">
        <v>164</v>
      </c>
      <c r="O164" s="76"/>
      <c r="P164" s="77">
        <f t="shared" si="4"/>
        <v>0</v>
      </c>
      <c r="Q164" s="78"/>
      <c r="R164" s="51">
        <f>+(C41*1)*G164</f>
        <v>40.900000000000006</v>
      </c>
    </row>
    <row r="165" spans="1:18">
      <c r="A165" s="154"/>
      <c r="B165" s="156"/>
      <c r="C165" s="171"/>
      <c r="D165" s="151"/>
      <c r="E165" s="151"/>
      <c r="F165" s="148"/>
      <c r="G165" s="83">
        <v>0.1</v>
      </c>
      <c r="H165" s="162"/>
      <c r="I165" s="148"/>
      <c r="J165" s="33" t="s">
        <v>142</v>
      </c>
      <c r="K165" s="47">
        <v>1</v>
      </c>
      <c r="L165" s="47" t="s">
        <v>180</v>
      </c>
      <c r="M165" s="80" t="s">
        <v>180</v>
      </c>
      <c r="N165" s="51">
        <v>856</v>
      </c>
      <c r="O165" s="76"/>
      <c r="P165" s="77">
        <f t="shared" si="4"/>
        <v>0</v>
      </c>
      <c r="Q165" s="78"/>
      <c r="R165" s="51">
        <f>+(C42*1)*G165</f>
        <v>214</v>
      </c>
    </row>
    <row r="166" spans="1:18" ht="15" customHeight="1">
      <c r="A166" s="154"/>
      <c r="B166" s="156"/>
      <c r="C166" s="171"/>
      <c r="D166" s="150" t="s">
        <v>266</v>
      </c>
      <c r="E166" s="150" t="s">
        <v>263</v>
      </c>
      <c r="F166" s="147" t="s">
        <v>264</v>
      </c>
      <c r="G166" s="83">
        <v>1</v>
      </c>
      <c r="H166" s="162" t="s">
        <v>179</v>
      </c>
      <c r="I166" s="147" t="s">
        <v>238</v>
      </c>
      <c r="J166" s="33" t="s">
        <v>156</v>
      </c>
      <c r="K166" s="47">
        <v>1</v>
      </c>
      <c r="L166" s="47" t="s">
        <v>180</v>
      </c>
      <c r="M166" s="80" t="s">
        <v>180</v>
      </c>
      <c r="N166" s="51">
        <v>36</v>
      </c>
      <c r="O166" s="76"/>
      <c r="P166" s="77">
        <f t="shared" si="4"/>
        <v>0</v>
      </c>
      <c r="Q166" s="78"/>
      <c r="R166" s="51">
        <f>+(C26*1)*G166</f>
        <v>9</v>
      </c>
    </row>
    <row r="167" spans="1:18" ht="15" customHeight="1">
      <c r="A167" s="154"/>
      <c r="B167" s="156"/>
      <c r="C167" s="171"/>
      <c r="D167" s="156"/>
      <c r="E167" s="156"/>
      <c r="F167" s="157"/>
      <c r="G167" s="83">
        <v>1</v>
      </c>
      <c r="H167" s="162"/>
      <c r="I167" s="148"/>
      <c r="J167" s="33" t="s">
        <v>142</v>
      </c>
      <c r="K167" s="47">
        <v>1</v>
      </c>
      <c r="L167" s="47" t="s">
        <v>180</v>
      </c>
      <c r="M167" s="80" t="s">
        <v>180</v>
      </c>
      <c r="N167" s="51">
        <v>20</v>
      </c>
      <c r="O167" s="76"/>
      <c r="P167" s="77">
        <f t="shared" si="4"/>
        <v>0</v>
      </c>
      <c r="Q167" s="78"/>
      <c r="R167" s="51">
        <f>+(C27*1)*G167</f>
        <v>5</v>
      </c>
    </row>
    <row r="168" spans="1:18" ht="15" customHeight="1">
      <c r="A168" s="154"/>
      <c r="B168" s="156"/>
      <c r="C168" s="171"/>
      <c r="D168" s="156"/>
      <c r="E168" s="156"/>
      <c r="F168" s="157"/>
      <c r="G168" s="83">
        <v>0.1</v>
      </c>
      <c r="H168" s="162"/>
      <c r="I168" s="147" t="s">
        <v>239</v>
      </c>
      <c r="J168" s="33" t="s">
        <v>156</v>
      </c>
      <c r="K168" s="47">
        <v>1</v>
      </c>
      <c r="L168" s="47" t="s">
        <v>180</v>
      </c>
      <c r="M168" s="80" t="s">
        <v>180</v>
      </c>
      <c r="N168" s="51">
        <v>40</v>
      </c>
      <c r="O168" s="76"/>
      <c r="P168" s="77">
        <f t="shared" si="4"/>
        <v>0</v>
      </c>
      <c r="Q168" s="78"/>
      <c r="R168" s="51">
        <f>+(C31*1)*G168</f>
        <v>9.7000000000000011</v>
      </c>
    </row>
    <row r="169" spans="1:18" ht="15" customHeight="1">
      <c r="A169" s="154"/>
      <c r="B169" s="156"/>
      <c r="C169" s="171"/>
      <c r="D169" s="156"/>
      <c r="E169" s="156"/>
      <c r="F169" s="157"/>
      <c r="G169" s="83">
        <v>0.1</v>
      </c>
      <c r="H169" s="162"/>
      <c r="I169" s="148"/>
      <c r="J169" s="33" t="s">
        <v>142</v>
      </c>
      <c r="K169" s="47">
        <v>1</v>
      </c>
      <c r="L169" s="47" t="s">
        <v>180</v>
      </c>
      <c r="M169" s="80" t="s">
        <v>180</v>
      </c>
      <c r="N169" s="51">
        <v>12</v>
      </c>
      <c r="O169" s="76"/>
      <c r="P169" s="77">
        <f t="shared" si="4"/>
        <v>0</v>
      </c>
      <c r="Q169" s="78"/>
      <c r="R169" s="51">
        <f>+(C32*1)*G169</f>
        <v>3.2</v>
      </c>
    </row>
    <row r="170" spans="1:18" ht="15" customHeight="1">
      <c r="A170" s="154"/>
      <c r="B170" s="156"/>
      <c r="C170" s="171"/>
      <c r="D170" s="156"/>
      <c r="E170" s="156"/>
      <c r="F170" s="157"/>
      <c r="G170" s="83">
        <v>0.1</v>
      </c>
      <c r="H170" s="162"/>
      <c r="I170" s="147" t="s">
        <v>240</v>
      </c>
      <c r="J170" s="33" t="s">
        <v>156</v>
      </c>
      <c r="K170" s="47">
        <v>1</v>
      </c>
      <c r="L170" s="47" t="s">
        <v>180</v>
      </c>
      <c r="M170" s="80" t="s">
        <v>180</v>
      </c>
      <c r="N170" s="51">
        <v>216</v>
      </c>
      <c r="O170" s="76"/>
      <c r="P170" s="77">
        <f t="shared" si="4"/>
        <v>0</v>
      </c>
      <c r="Q170" s="78"/>
      <c r="R170" s="51">
        <f>+(C36*1)*G170</f>
        <v>53.6</v>
      </c>
    </row>
    <row r="171" spans="1:18" ht="15" customHeight="1">
      <c r="A171" s="154"/>
      <c r="B171" s="156"/>
      <c r="C171" s="171"/>
      <c r="D171" s="156"/>
      <c r="E171" s="156"/>
      <c r="F171" s="157"/>
      <c r="G171" s="83">
        <v>0.1</v>
      </c>
      <c r="H171" s="162"/>
      <c r="I171" s="148"/>
      <c r="J171" s="33" t="s">
        <v>142</v>
      </c>
      <c r="K171" s="47">
        <v>1</v>
      </c>
      <c r="L171" s="47" t="s">
        <v>180</v>
      </c>
      <c r="M171" s="80" t="s">
        <v>180</v>
      </c>
      <c r="N171" s="51">
        <v>164</v>
      </c>
      <c r="O171" s="76"/>
      <c r="P171" s="77">
        <f t="shared" si="4"/>
        <v>0</v>
      </c>
      <c r="Q171" s="78"/>
      <c r="R171" s="51">
        <f>+(C37*1)*G171</f>
        <v>41.300000000000004</v>
      </c>
    </row>
    <row r="172" spans="1:18" ht="15" customHeight="1">
      <c r="A172" s="154"/>
      <c r="B172" s="156"/>
      <c r="C172" s="171"/>
      <c r="D172" s="156"/>
      <c r="E172" s="156"/>
      <c r="F172" s="157"/>
      <c r="G172" s="83">
        <v>0.1</v>
      </c>
      <c r="H172" s="162"/>
      <c r="I172" s="147" t="s">
        <v>241</v>
      </c>
      <c r="J172" s="33" t="s">
        <v>156</v>
      </c>
      <c r="K172" s="47">
        <v>1</v>
      </c>
      <c r="L172" s="47" t="s">
        <v>180</v>
      </c>
      <c r="M172" s="80" t="s">
        <v>180</v>
      </c>
      <c r="N172" s="51">
        <v>164</v>
      </c>
      <c r="O172" s="76"/>
      <c r="P172" s="77">
        <f t="shared" si="4"/>
        <v>0</v>
      </c>
      <c r="Q172" s="78"/>
      <c r="R172" s="51">
        <f>+(C41*1)*G172</f>
        <v>40.900000000000006</v>
      </c>
    </row>
    <row r="173" spans="1:18" ht="22.5" customHeight="1">
      <c r="A173" s="155"/>
      <c r="B173" s="151"/>
      <c r="C173" s="172"/>
      <c r="D173" s="151"/>
      <c r="E173" s="151"/>
      <c r="F173" s="148"/>
      <c r="G173" s="83">
        <v>0.1</v>
      </c>
      <c r="H173" s="162"/>
      <c r="I173" s="148"/>
      <c r="J173" s="33" t="s">
        <v>142</v>
      </c>
      <c r="K173" s="47">
        <v>1</v>
      </c>
      <c r="L173" s="47" t="s">
        <v>180</v>
      </c>
      <c r="M173" s="80" t="s">
        <v>180</v>
      </c>
      <c r="N173" s="51">
        <v>856</v>
      </c>
      <c r="O173" s="76"/>
      <c r="P173" s="77">
        <f t="shared" si="4"/>
        <v>0</v>
      </c>
      <c r="Q173" s="78"/>
      <c r="R173" s="51">
        <f>+(C42*1)*G173</f>
        <v>214</v>
      </c>
    </row>
    <row r="174" spans="1:18" ht="69.75" customHeight="1">
      <c r="A174" s="153">
        <v>20</v>
      </c>
      <c r="B174" s="150" t="s">
        <v>267</v>
      </c>
      <c r="C174" s="170" t="s">
        <v>268</v>
      </c>
      <c r="D174" s="173" t="s">
        <v>269</v>
      </c>
      <c r="E174" s="170" t="s">
        <v>259</v>
      </c>
      <c r="F174" s="162" t="s">
        <v>206</v>
      </c>
      <c r="G174" s="83">
        <v>0.01</v>
      </c>
      <c r="H174" s="147" t="s">
        <v>179</v>
      </c>
      <c r="I174" s="47" t="s">
        <v>180</v>
      </c>
      <c r="J174" s="33" t="s">
        <v>156</v>
      </c>
      <c r="K174" s="47">
        <v>1</v>
      </c>
      <c r="L174" s="47" t="s">
        <v>180</v>
      </c>
      <c r="M174" s="80" t="s">
        <v>180</v>
      </c>
      <c r="N174" s="51">
        <v>4</v>
      </c>
      <c r="O174" s="76"/>
      <c r="P174" s="77">
        <f t="shared" si="4"/>
        <v>0</v>
      </c>
      <c r="Q174" s="78"/>
      <c r="R174" s="51">
        <f t="shared" ref="R174:R179" si="5">K174</f>
        <v>1</v>
      </c>
    </row>
    <row r="175" spans="1:18" ht="92.25" customHeight="1">
      <c r="A175" s="154"/>
      <c r="B175" s="156"/>
      <c r="C175" s="171"/>
      <c r="D175" s="174"/>
      <c r="E175" s="171"/>
      <c r="F175" s="162"/>
      <c r="G175" s="83">
        <v>0.01</v>
      </c>
      <c r="H175" s="148"/>
      <c r="I175" s="47" t="s">
        <v>180</v>
      </c>
      <c r="J175" s="33" t="s">
        <v>142</v>
      </c>
      <c r="K175" s="47">
        <v>1</v>
      </c>
      <c r="L175" s="47" t="s">
        <v>180</v>
      </c>
      <c r="M175" s="80" t="s">
        <v>180</v>
      </c>
      <c r="N175" s="51">
        <v>4</v>
      </c>
      <c r="O175" s="76"/>
      <c r="P175" s="77">
        <f t="shared" si="4"/>
        <v>0</v>
      </c>
      <c r="Q175" s="78"/>
      <c r="R175" s="51">
        <f t="shared" si="5"/>
        <v>1</v>
      </c>
    </row>
    <row r="176" spans="1:18" ht="69.75" customHeight="1">
      <c r="A176" s="154"/>
      <c r="B176" s="156"/>
      <c r="C176" s="170" t="s">
        <v>270</v>
      </c>
      <c r="D176" s="173" t="s">
        <v>271</v>
      </c>
      <c r="E176" s="170" t="s">
        <v>259</v>
      </c>
      <c r="F176" s="162" t="s">
        <v>206</v>
      </c>
      <c r="G176" s="83">
        <v>0.01</v>
      </c>
      <c r="H176" s="147" t="s">
        <v>179</v>
      </c>
      <c r="I176" s="47" t="s">
        <v>180</v>
      </c>
      <c r="J176" s="33" t="s">
        <v>156</v>
      </c>
      <c r="K176" s="47">
        <v>1</v>
      </c>
      <c r="L176" s="47" t="s">
        <v>180</v>
      </c>
      <c r="M176" s="80" t="s">
        <v>180</v>
      </c>
      <c r="N176" s="51">
        <v>4</v>
      </c>
      <c r="O176" s="76"/>
      <c r="P176" s="77">
        <f t="shared" ref="P176:P179" si="6">+O176*N176</f>
        <v>0</v>
      </c>
      <c r="Q176" s="78"/>
      <c r="R176" s="51">
        <f t="shared" si="5"/>
        <v>1</v>
      </c>
    </row>
    <row r="177" spans="1:18" ht="78" customHeight="1">
      <c r="A177" s="154"/>
      <c r="B177" s="156"/>
      <c r="C177" s="171"/>
      <c r="D177" s="174"/>
      <c r="E177" s="171"/>
      <c r="F177" s="162"/>
      <c r="G177" s="83">
        <v>0.01</v>
      </c>
      <c r="H177" s="148"/>
      <c r="I177" s="47" t="s">
        <v>180</v>
      </c>
      <c r="J177" s="33" t="s">
        <v>142</v>
      </c>
      <c r="K177" s="47">
        <v>1</v>
      </c>
      <c r="L177" s="47" t="s">
        <v>180</v>
      </c>
      <c r="M177" s="80" t="s">
        <v>180</v>
      </c>
      <c r="N177" s="51">
        <v>4</v>
      </c>
      <c r="O177" s="76"/>
      <c r="P177" s="77">
        <f t="shared" si="6"/>
        <v>0</v>
      </c>
      <c r="Q177" s="78"/>
      <c r="R177" s="51">
        <f t="shared" si="5"/>
        <v>1</v>
      </c>
    </row>
    <row r="178" spans="1:18" ht="69.75" customHeight="1">
      <c r="A178" s="154"/>
      <c r="B178" s="156"/>
      <c r="C178" s="170" t="s">
        <v>272</v>
      </c>
      <c r="D178" s="173" t="s">
        <v>273</v>
      </c>
      <c r="E178" s="170" t="s">
        <v>259</v>
      </c>
      <c r="F178" s="162" t="s">
        <v>206</v>
      </c>
      <c r="G178" s="83">
        <v>0.01</v>
      </c>
      <c r="H178" s="147" t="s">
        <v>179</v>
      </c>
      <c r="I178" s="47" t="s">
        <v>180</v>
      </c>
      <c r="J178" s="33" t="s">
        <v>156</v>
      </c>
      <c r="K178" s="47">
        <v>1</v>
      </c>
      <c r="L178" s="47" t="s">
        <v>180</v>
      </c>
      <c r="M178" s="80" t="s">
        <v>180</v>
      </c>
      <c r="N178" s="51">
        <v>4</v>
      </c>
      <c r="O178" s="76"/>
      <c r="P178" s="77">
        <f t="shared" si="6"/>
        <v>0</v>
      </c>
      <c r="Q178" s="78"/>
      <c r="R178" s="51">
        <f t="shared" si="5"/>
        <v>1</v>
      </c>
    </row>
    <row r="179" spans="1:18" ht="87.75" customHeight="1">
      <c r="A179" s="155"/>
      <c r="B179" s="156"/>
      <c r="C179" s="171"/>
      <c r="D179" s="174"/>
      <c r="E179" s="171"/>
      <c r="F179" s="162"/>
      <c r="G179" s="83">
        <v>0.01</v>
      </c>
      <c r="H179" s="148"/>
      <c r="I179" s="47" t="s">
        <v>180</v>
      </c>
      <c r="J179" s="33" t="s">
        <v>142</v>
      </c>
      <c r="K179" s="47">
        <v>1</v>
      </c>
      <c r="L179" s="47" t="s">
        <v>180</v>
      </c>
      <c r="M179" s="80" t="s">
        <v>180</v>
      </c>
      <c r="N179" s="51">
        <v>4</v>
      </c>
      <c r="O179" s="76"/>
      <c r="P179" s="77">
        <f t="shared" si="6"/>
        <v>0</v>
      </c>
      <c r="Q179" s="78"/>
      <c r="R179" s="51">
        <f t="shared" si="5"/>
        <v>1</v>
      </c>
    </row>
    <row r="180" spans="1:18" ht="14.25" customHeight="1">
      <c r="A180" s="153">
        <v>21</v>
      </c>
      <c r="B180" s="161" t="s">
        <v>274</v>
      </c>
      <c r="C180" s="150" t="s">
        <v>275</v>
      </c>
      <c r="D180" s="158" t="s">
        <v>276</v>
      </c>
      <c r="E180" s="150" t="s">
        <v>277</v>
      </c>
      <c r="F180" s="147" t="s">
        <v>206</v>
      </c>
      <c r="G180" s="83">
        <v>1</v>
      </c>
      <c r="H180" s="162" t="s">
        <v>181</v>
      </c>
      <c r="I180" s="73" t="s">
        <v>238</v>
      </c>
      <c r="J180" s="33" t="s">
        <v>182</v>
      </c>
      <c r="K180" s="98">
        <v>1</v>
      </c>
      <c r="L180" s="98">
        <v>2</v>
      </c>
      <c r="M180" s="176">
        <v>500</v>
      </c>
      <c r="N180" s="97">
        <v>164</v>
      </c>
      <c r="O180" s="179"/>
      <c r="P180" s="179"/>
      <c r="Q180" s="182"/>
      <c r="R180" s="85">
        <f>+(C20*G180)</f>
        <v>41</v>
      </c>
    </row>
    <row r="181" spans="1:18">
      <c r="A181" s="154"/>
      <c r="B181" s="161"/>
      <c r="C181" s="156"/>
      <c r="D181" s="159"/>
      <c r="E181" s="156"/>
      <c r="F181" s="157"/>
      <c r="G181" s="83">
        <v>1</v>
      </c>
      <c r="H181" s="162"/>
      <c r="I181" s="73" t="s">
        <v>239</v>
      </c>
      <c r="J181" s="33" t="s">
        <v>182</v>
      </c>
      <c r="K181" s="98">
        <v>1</v>
      </c>
      <c r="L181" s="98">
        <v>2</v>
      </c>
      <c r="M181" s="177"/>
      <c r="N181" s="97">
        <v>776</v>
      </c>
      <c r="O181" s="180"/>
      <c r="P181" s="180"/>
      <c r="Q181" s="183"/>
      <c r="R181" s="85">
        <f>+(C21*G181)</f>
        <v>194</v>
      </c>
    </row>
    <row r="182" spans="1:18">
      <c r="A182" s="154"/>
      <c r="B182" s="161"/>
      <c r="C182" s="156"/>
      <c r="D182" s="159"/>
      <c r="E182" s="156"/>
      <c r="F182" s="157"/>
      <c r="G182" s="83">
        <v>1</v>
      </c>
      <c r="H182" s="162"/>
      <c r="I182" s="73" t="s">
        <v>240</v>
      </c>
      <c r="J182" s="33" t="s">
        <v>182</v>
      </c>
      <c r="K182" s="98">
        <v>1</v>
      </c>
      <c r="L182" s="98">
        <v>2</v>
      </c>
      <c r="M182" s="177"/>
      <c r="N182" s="97">
        <v>2016</v>
      </c>
      <c r="O182" s="180"/>
      <c r="P182" s="180"/>
      <c r="Q182" s="183"/>
      <c r="R182" s="85">
        <f>+(C22*G182)</f>
        <v>504</v>
      </c>
    </row>
    <row r="183" spans="1:18">
      <c r="A183" s="154"/>
      <c r="B183" s="161"/>
      <c r="C183" s="156"/>
      <c r="D183" s="159"/>
      <c r="E183" s="156"/>
      <c r="F183" s="157"/>
      <c r="G183" s="83">
        <v>1</v>
      </c>
      <c r="H183" s="162"/>
      <c r="I183" s="73" t="s">
        <v>241</v>
      </c>
      <c r="J183" s="33" t="s">
        <v>182</v>
      </c>
      <c r="K183" s="98">
        <v>1</v>
      </c>
      <c r="L183" s="98">
        <v>2</v>
      </c>
      <c r="M183" s="177"/>
      <c r="N183" s="97">
        <v>892</v>
      </c>
      <c r="O183" s="181"/>
      <c r="P183" s="181"/>
      <c r="Q183" s="184"/>
      <c r="R183" s="85">
        <f>+(C23*G183)</f>
        <v>223</v>
      </c>
    </row>
    <row r="184" spans="1:18" ht="15">
      <c r="A184" s="155"/>
      <c r="B184" s="161"/>
      <c r="C184" s="151"/>
      <c r="D184" s="166"/>
      <c r="E184" s="151"/>
      <c r="F184" s="148"/>
      <c r="G184" s="83">
        <v>1</v>
      </c>
      <c r="H184" s="162"/>
      <c r="I184" s="86" t="s">
        <v>278</v>
      </c>
      <c r="J184" s="33" t="s">
        <v>182</v>
      </c>
      <c r="K184" s="87">
        <v>1</v>
      </c>
      <c r="L184" s="87">
        <v>2</v>
      </c>
      <c r="M184" s="178"/>
      <c r="N184" s="88">
        <v>8</v>
      </c>
      <c r="O184" s="90"/>
      <c r="P184" s="90">
        <f t="shared" ref="P184:P189" si="7">+O184*R184</f>
        <v>0</v>
      </c>
      <c r="Q184" s="91"/>
      <c r="R184" s="88">
        <f>(R180+R181+R182+R183)/M180</f>
        <v>1.9239999999999999</v>
      </c>
    </row>
    <row r="185" spans="1:18" ht="14.25" customHeight="1">
      <c r="A185" s="153">
        <v>22</v>
      </c>
      <c r="B185" s="161"/>
      <c r="C185" s="150" t="s">
        <v>279</v>
      </c>
      <c r="D185" s="173" t="s">
        <v>280</v>
      </c>
      <c r="E185" s="150" t="s">
        <v>250</v>
      </c>
      <c r="F185" s="147" t="s">
        <v>206</v>
      </c>
      <c r="G185" s="83">
        <v>1</v>
      </c>
      <c r="H185" s="147" t="s">
        <v>179</v>
      </c>
      <c r="I185" s="73" t="s">
        <v>238</v>
      </c>
      <c r="J185" s="33" t="s">
        <v>182</v>
      </c>
      <c r="K185" s="47">
        <v>2</v>
      </c>
      <c r="L185" s="47">
        <v>1</v>
      </c>
      <c r="M185" s="80">
        <v>50</v>
      </c>
      <c r="N185" s="51">
        <v>8</v>
      </c>
      <c r="O185" s="76"/>
      <c r="P185" s="77">
        <f t="shared" si="7"/>
        <v>0</v>
      </c>
      <c r="Q185" s="78"/>
      <c r="R185" s="79">
        <f>+ROUND(((C20*G185)/M185)*K185,0)</f>
        <v>2</v>
      </c>
    </row>
    <row r="186" spans="1:18">
      <c r="A186" s="154"/>
      <c r="B186" s="161"/>
      <c r="C186" s="156"/>
      <c r="D186" s="174"/>
      <c r="E186" s="156"/>
      <c r="F186" s="157"/>
      <c r="G186" s="83">
        <v>1</v>
      </c>
      <c r="H186" s="157"/>
      <c r="I186" s="73" t="s">
        <v>239</v>
      </c>
      <c r="J186" s="33" t="s">
        <v>182</v>
      </c>
      <c r="K186" s="47">
        <v>2</v>
      </c>
      <c r="L186" s="47">
        <v>1</v>
      </c>
      <c r="M186" s="80">
        <v>50</v>
      </c>
      <c r="N186" s="51">
        <v>32</v>
      </c>
      <c r="O186" s="76"/>
      <c r="P186" s="77">
        <f t="shared" si="7"/>
        <v>0</v>
      </c>
      <c r="Q186" s="78"/>
      <c r="R186" s="79">
        <f>+ROUND(((C21*G186)/M186)*K186,0)</f>
        <v>8</v>
      </c>
    </row>
    <row r="187" spans="1:18" ht="46.5" customHeight="1">
      <c r="A187" s="154"/>
      <c r="B187" s="161"/>
      <c r="C187" s="156"/>
      <c r="D187" s="174"/>
      <c r="E187" s="156"/>
      <c r="F187" s="157"/>
      <c r="G187" s="83">
        <v>1</v>
      </c>
      <c r="H187" s="157"/>
      <c r="I187" s="73" t="s">
        <v>240</v>
      </c>
      <c r="J187" s="33" t="s">
        <v>182</v>
      </c>
      <c r="K187" s="47">
        <v>2</v>
      </c>
      <c r="L187" s="47">
        <v>1</v>
      </c>
      <c r="M187" s="80">
        <v>50</v>
      </c>
      <c r="N187" s="51">
        <v>80</v>
      </c>
      <c r="O187" s="76"/>
      <c r="P187" s="77">
        <f t="shared" si="7"/>
        <v>0</v>
      </c>
      <c r="Q187" s="78"/>
      <c r="R187" s="79">
        <f>+ROUND(((C22*G187)/M187)*K187,0)</f>
        <v>20</v>
      </c>
    </row>
    <row r="188" spans="1:18" ht="74.25" customHeight="1">
      <c r="A188" s="154"/>
      <c r="B188" s="161"/>
      <c r="C188" s="156"/>
      <c r="D188" s="174"/>
      <c r="E188" s="156"/>
      <c r="F188" s="157"/>
      <c r="G188" s="83">
        <v>1</v>
      </c>
      <c r="H188" s="157"/>
      <c r="I188" s="73" t="s">
        <v>241</v>
      </c>
      <c r="J188" s="33" t="s">
        <v>182</v>
      </c>
      <c r="K188" s="47">
        <v>2</v>
      </c>
      <c r="L188" s="47">
        <v>1</v>
      </c>
      <c r="M188" s="80">
        <v>25</v>
      </c>
      <c r="N188" s="51">
        <v>72</v>
      </c>
      <c r="O188" s="76"/>
      <c r="P188" s="77">
        <f t="shared" si="7"/>
        <v>0</v>
      </c>
      <c r="Q188" s="78"/>
      <c r="R188" s="79">
        <f>+ROUND(((C23*G188)/M188)*K188,0)</f>
        <v>18</v>
      </c>
    </row>
    <row r="189" spans="1:18" ht="95.25" customHeight="1">
      <c r="A189" s="107">
        <v>23</v>
      </c>
      <c r="B189" s="161"/>
      <c r="C189" s="12" t="s">
        <v>281</v>
      </c>
      <c r="D189" s="17" t="s">
        <v>282</v>
      </c>
      <c r="E189" s="12" t="s">
        <v>191</v>
      </c>
      <c r="F189" s="73" t="s">
        <v>147</v>
      </c>
      <c r="G189" s="81">
        <v>1</v>
      </c>
      <c r="H189" s="47" t="s">
        <v>181</v>
      </c>
      <c r="I189" s="47" t="s">
        <v>180</v>
      </c>
      <c r="J189" s="33" t="s">
        <v>182</v>
      </c>
      <c r="K189" s="47">
        <v>1</v>
      </c>
      <c r="L189" s="47">
        <v>2</v>
      </c>
      <c r="M189" s="80" t="s">
        <v>180</v>
      </c>
      <c r="N189" s="51">
        <v>44</v>
      </c>
      <c r="O189" s="76"/>
      <c r="P189" s="77">
        <f t="shared" si="7"/>
        <v>0</v>
      </c>
      <c r="Q189" s="78"/>
      <c r="R189" s="51">
        <f>+C18</f>
        <v>11</v>
      </c>
    </row>
    <row r="190" spans="1:18" ht="28.5" customHeight="1">
      <c r="A190" s="153">
        <v>24</v>
      </c>
      <c r="B190" s="161"/>
      <c r="C190" s="150" t="s">
        <v>283</v>
      </c>
      <c r="D190" s="158" t="s">
        <v>284</v>
      </c>
      <c r="E190" s="150" t="s">
        <v>250</v>
      </c>
      <c r="F190" s="147" t="s">
        <v>206</v>
      </c>
      <c r="G190" s="81">
        <v>1</v>
      </c>
      <c r="H190" s="147" t="s">
        <v>181</v>
      </c>
      <c r="I190" s="99" t="s">
        <v>238</v>
      </c>
      <c r="J190" s="100" t="s">
        <v>182</v>
      </c>
      <c r="K190" s="98">
        <v>2</v>
      </c>
      <c r="L190" s="98">
        <v>1</v>
      </c>
      <c r="M190" s="176">
        <v>500</v>
      </c>
      <c r="N190" s="97">
        <v>328</v>
      </c>
      <c r="O190" s="182"/>
      <c r="P190" s="182"/>
      <c r="Q190" s="182"/>
      <c r="R190" s="89">
        <f>+ROUND(((C20*G190))*K190,0)</f>
        <v>82</v>
      </c>
    </row>
    <row r="191" spans="1:18" ht="28.5" customHeight="1">
      <c r="A191" s="154"/>
      <c r="B191" s="161"/>
      <c r="C191" s="156"/>
      <c r="D191" s="159"/>
      <c r="E191" s="156"/>
      <c r="F191" s="157"/>
      <c r="G191" s="81">
        <v>1</v>
      </c>
      <c r="H191" s="157"/>
      <c r="I191" s="99" t="s">
        <v>239</v>
      </c>
      <c r="J191" s="100" t="s">
        <v>182</v>
      </c>
      <c r="K191" s="98">
        <v>2</v>
      </c>
      <c r="L191" s="98">
        <v>1</v>
      </c>
      <c r="M191" s="177"/>
      <c r="N191" s="97">
        <v>1552</v>
      </c>
      <c r="O191" s="183"/>
      <c r="P191" s="183"/>
      <c r="Q191" s="183"/>
      <c r="R191" s="89">
        <f>+ROUND(((C21*G191))*K191,0)</f>
        <v>388</v>
      </c>
    </row>
    <row r="192" spans="1:18" ht="28.5" customHeight="1">
      <c r="A192" s="154"/>
      <c r="B192" s="161"/>
      <c r="C192" s="156"/>
      <c r="D192" s="159"/>
      <c r="E192" s="156"/>
      <c r="F192" s="157"/>
      <c r="G192" s="81">
        <v>1</v>
      </c>
      <c r="H192" s="157"/>
      <c r="I192" s="99" t="s">
        <v>240</v>
      </c>
      <c r="J192" s="100" t="s">
        <v>182</v>
      </c>
      <c r="K192" s="98">
        <v>2</v>
      </c>
      <c r="L192" s="98">
        <v>1</v>
      </c>
      <c r="M192" s="177"/>
      <c r="N192" s="97">
        <v>4032</v>
      </c>
      <c r="O192" s="183"/>
      <c r="P192" s="183"/>
      <c r="Q192" s="183"/>
      <c r="R192" s="89">
        <f>+ROUND(((C22*G192))*K192,0)</f>
        <v>1008</v>
      </c>
    </row>
    <row r="193" spans="1:18" ht="28.5" customHeight="1">
      <c r="A193" s="154"/>
      <c r="B193" s="161"/>
      <c r="C193" s="156"/>
      <c r="D193" s="159"/>
      <c r="E193" s="156"/>
      <c r="F193" s="157"/>
      <c r="G193" s="81">
        <v>1</v>
      </c>
      <c r="H193" s="157"/>
      <c r="I193" s="99" t="s">
        <v>241</v>
      </c>
      <c r="J193" s="100" t="s">
        <v>182</v>
      </c>
      <c r="K193" s="98">
        <v>2</v>
      </c>
      <c r="L193" s="98">
        <v>1</v>
      </c>
      <c r="M193" s="177"/>
      <c r="N193" s="97">
        <v>1784</v>
      </c>
      <c r="O193" s="184"/>
      <c r="P193" s="184"/>
      <c r="Q193" s="184"/>
      <c r="R193" s="89">
        <f>+ROUND(((C23*G193))*K193,0)</f>
        <v>446</v>
      </c>
    </row>
    <row r="194" spans="1:18" ht="25.5" customHeight="1">
      <c r="A194" s="155"/>
      <c r="B194" s="161"/>
      <c r="C194" s="151"/>
      <c r="D194" s="166"/>
      <c r="E194" s="151"/>
      <c r="F194" s="157"/>
      <c r="G194" s="81">
        <v>1</v>
      </c>
      <c r="H194" s="148"/>
      <c r="I194" s="92" t="s">
        <v>278</v>
      </c>
      <c r="J194" s="93" t="s">
        <v>182</v>
      </c>
      <c r="K194" s="87">
        <v>2</v>
      </c>
      <c r="L194" s="87">
        <v>1</v>
      </c>
      <c r="M194" s="178"/>
      <c r="N194" s="88">
        <v>16</v>
      </c>
      <c r="O194" s="90"/>
      <c r="P194" s="90">
        <f>+O194*R194</f>
        <v>0</v>
      </c>
      <c r="Q194" s="91"/>
      <c r="R194" s="88">
        <f>(R190+R191+R192+R193)/M190</f>
        <v>3.8479999999999999</v>
      </c>
    </row>
    <row r="195" spans="1:18" ht="95.25" customHeight="1">
      <c r="A195" s="107">
        <v>25</v>
      </c>
      <c r="B195" s="161"/>
      <c r="C195" s="12" t="s">
        <v>285</v>
      </c>
      <c r="D195" s="17" t="s">
        <v>286</v>
      </c>
      <c r="E195" s="12" t="s">
        <v>277</v>
      </c>
      <c r="F195" s="73" t="s">
        <v>147</v>
      </c>
      <c r="G195" s="81">
        <v>1</v>
      </c>
      <c r="H195" s="47" t="s">
        <v>181</v>
      </c>
      <c r="I195" s="47" t="s">
        <v>180</v>
      </c>
      <c r="J195" s="33" t="s">
        <v>182</v>
      </c>
      <c r="K195" s="47">
        <v>4</v>
      </c>
      <c r="L195" s="47">
        <v>1</v>
      </c>
      <c r="M195" s="80" t="s">
        <v>287</v>
      </c>
      <c r="N195" s="51">
        <v>176</v>
      </c>
      <c r="O195" s="76"/>
      <c r="P195" s="77">
        <f>+O195*R195</f>
        <v>0</v>
      </c>
      <c r="Q195" s="78"/>
      <c r="R195" s="51">
        <f>C18*K195</f>
        <v>44</v>
      </c>
    </row>
    <row r="196" spans="1:18" ht="199.5" customHeight="1">
      <c r="A196" s="2">
        <v>27</v>
      </c>
      <c r="B196" s="5"/>
      <c r="C196" s="5"/>
      <c r="D196" s="56" t="s">
        <v>288</v>
      </c>
      <c r="E196" s="5" t="s">
        <v>289</v>
      </c>
      <c r="F196" s="47" t="s">
        <v>178</v>
      </c>
      <c r="G196" s="83">
        <v>1</v>
      </c>
      <c r="H196" s="47" t="s">
        <v>181</v>
      </c>
      <c r="I196" s="47" t="s">
        <v>180</v>
      </c>
      <c r="J196" s="33" t="s">
        <v>182</v>
      </c>
      <c r="K196" s="47">
        <v>1</v>
      </c>
      <c r="L196" s="47" t="s">
        <v>290</v>
      </c>
      <c r="M196" s="80" t="s">
        <v>180</v>
      </c>
      <c r="N196" s="51">
        <v>4</v>
      </c>
      <c r="O196" s="76"/>
      <c r="P196" s="77">
        <f>+O196*R196</f>
        <v>0</v>
      </c>
      <c r="Q196" s="78"/>
      <c r="R196" s="51">
        <v>1</v>
      </c>
    </row>
    <row r="197" spans="1:18" ht="37.5" customHeight="1">
      <c r="A197" s="185" t="s">
        <v>291</v>
      </c>
      <c r="B197" s="186"/>
      <c r="C197" s="186"/>
      <c r="D197" s="186"/>
      <c r="E197" s="186"/>
      <c r="F197" s="186"/>
      <c r="G197" s="186"/>
      <c r="H197" s="186"/>
      <c r="I197" s="186"/>
      <c r="J197" s="186"/>
      <c r="K197" s="186"/>
      <c r="L197" s="186"/>
      <c r="M197" s="186"/>
      <c r="N197" s="186"/>
      <c r="P197" s="31">
        <f>+SUM(P47:P196)</f>
        <v>0</v>
      </c>
    </row>
    <row r="198" spans="1:18" ht="57" customHeight="1">
      <c r="B198" s="10"/>
    </row>
    <row r="199" spans="1:18" ht="49.5" customHeight="1">
      <c r="B199" s="45"/>
    </row>
  </sheetData>
  <mergeCells count="279">
    <mergeCell ref="O190:O193"/>
    <mergeCell ref="B9:M9"/>
    <mergeCell ref="B2:M2"/>
    <mergeCell ref="B3:M3"/>
    <mergeCell ref="B4:M4"/>
    <mergeCell ref="B5:M5"/>
    <mergeCell ref="B6:M6"/>
    <mergeCell ref="C47:C51"/>
    <mergeCell ref="B47:B51"/>
    <mergeCell ref="H52:H53"/>
    <mergeCell ref="H66:H67"/>
    <mergeCell ref="H50:H51"/>
    <mergeCell ref="G58:G60"/>
    <mergeCell ref="H58:H59"/>
    <mergeCell ref="G61:G62"/>
    <mergeCell ref="H73:H74"/>
    <mergeCell ref="H75:H76"/>
    <mergeCell ref="I94:I95"/>
    <mergeCell ref="H85:H86"/>
    <mergeCell ref="E85:E86"/>
    <mergeCell ref="F80:F81"/>
    <mergeCell ref="F89:F90"/>
    <mergeCell ref="F87:F88"/>
    <mergeCell ref="B17:B18"/>
    <mergeCell ref="F17:F18"/>
    <mergeCell ref="G17:G18"/>
    <mergeCell ref="H17:H18"/>
    <mergeCell ref="F10:G10"/>
    <mergeCell ref="A190:A194"/>
    <mergeCell ref="D102:D109"/>
    <mergeCell ref="E102:E109"/>
    <mergeCell ref="F102:F109"/>
    <mergeCell ref="H71:H72"/>
    <mergeCell ref="B71:B72"/>
    <mergeCell ref="C71:C72"/>
    <mergeCell ref="D71:D72"/>
    <mergeCell ref="E71:E72"/>
    <mergeCell ref="E73:E74"/>
    <mergeCell ref="E75:E76"/>
    <mergeCell ref="H55:H56"/>
    <mergeCell ref="D47:D49"/>
    <mergeCell ref="D50:D51"/>
    <mergeCell ref="A66:A68"/>
    <mergeCell ref="C66:C68"/>
    <mergeCell ref="B63:B65"/>
    <mergeCell ref="B66:B68"/>
    <mergeCell ref="D63:D65"/>
    <mergeCell ref="A47:A51"/>
    <mergeCell ref="E55:E56"/>
    <mergeCell ref="F55:F56"/>
    <mergeCell ref="F52:F54"/>
    <mergeCell ref="E47:E49"/>
    <mergeCell ref="E50:E51"/>
    <mergeCell ref="F50:F51"/>
    <mergeCell ref="F47:F49"/>
    <mergeCell ref="A58:A62"/>
    <mergeCell ref="C58:C62"/>
    <mergeCell ref="B58:B62"/>
    <mergeCell ref="A52:A56"/>
    <mergeCell ref="C52:C56"/>
    <mergeCell ref="B52:B56"/>
    <mergeCell ref="E52:E54"/>
    <mergeCell ref="H94:H101"/>
    <mergeCell ref="I96:I97"/>
    <mergeCell ref="I98:I99"/>
    <mergeCell ref="I100:I101"/>
    <mergeCell ref="H87:H88"/>
    <mergeCell ref="H89:H90"/>
    <mergeCell ref="D52:D54"/>
    <mergeCell ref="F46:G46"/>
    <mergeCell ref="G50:G51"/>
    <mergeCell ref="F71:F72"/>
    <mergeCell ref="E66:E68"/>
    <mergeCell ref="F66:F68"/>
    <mergeCell ref="F63:F65"/>
    <mergeCell ref="F75:F76"/>
    <mergeCell ref="E91:E92"/>
    <mergeCell ref="H83:H84"/>
    <mergeCell ref="D55:D56"/>
    <mergeCell ref="D75:D76"/>
    <mergeCell ref="D58:D60"/>
    <mergeCell ref="D61:D62"/>
    <mergeCell ref="F58:F60"/>
    <mergeCell ref="F61:F62"/>
    <mergeCell ref="E58:E60"/>
    <mergeCell ref="E61:E62"/>
    <mergeCell ref="A94:A101"/>
    <mergeCell ref="B94:B101"/>
    <mergeCell ref="C94:C101"/>
    <mergeCell ref="A63:A65"/>
    <mergeCell ref="F73:F74"/>
    <mergeCell ref="Q190:Q193"/>
    <mergeCell ref="M190:M194"/>
    <mergeCell ref="P190:P193"/>
    <mergeCell ref="F69:F70"/>
    <mergeCell ref="E69:E70"/>
    <mergeCell ref="E63:E65"/>
    <mergeCell ref="H69:H70"/>
    <mergeCell ref="G63:G65"/>
    <mergeCell ref="H63:H64"/>
    <mergeCell ref="E87:E88"/>
    <mergeCell ref="E89:E90"/>
    <mergeCell ref="E150:E157"/>
    <mergeCell ref="F77:F78"/>
    <mergeCell ref="F150:F157"/>
    <mergeCell ref="F83:F84"/>
    <mergeCell ref="F85:F86"/>
    <mergeCell ref="B102:B117"/>
    <mergeCell ref="E110:E117"/>
    <mergeCell ref="D73:D74"/>
    <mergeCell ref="C77:C92"/>
    <mergeCell ref="B77:B92"/>
    <mergeCell ref="D87:D88"/>
    <mergeCell ref="D85:D86"/>
    <mergeCell ref="E77:E78"/>
    <mergeCell ref="E80:E81"/>
    <mergeCell ref="E83:E84"/>
    <mergeCell ref="D66:D68"/>
    <mergeCell ref="C63:C65"/>
    <mergeCell ref="A118:A125"/>
    <mergeCell ref="B118:B125"/>
    <mergeCell ref="C118:C125"/>
    <mergeCell ref="D118:D125"/>
    <mergeCell ref="A75:A76"/>
    <mergeCell ref="C75:C76"/>
    <mergeCell ref="A69:A70"/>
    <mergeCell ref="C69:C70"/>
    <mergeCell ref="A71:A72"/>
    <mergeCell ref="D77:D78"/>
    <mergeCell ref="D83:D84"/>
    <mergeCell ref="D91:D92"/>
    <mergeCell ref="D89:D90"/>
    <mergeCell ref="D110:D117"/>
    <mergeCell ref="B69:B70"/>
    <mergeCell ref="D69:D70"/>
    <mergeCell ref="B75:B76"/>
    <mergeCell ref="D80:D81"/>
    <mergeCell ref="C73:C74"/>
    <mergeCell ref="A73:A74"/>
    <mergeCell ref="B73:B74"/>
    <mergeCell ref="A77:A92"/>
    <mergeCell ref="A102:A117"/>
    <mergeCell ref="C102:C117"/>
    <mergeCell ref="A126:A141"/>
    <mergeCell ref="C126:C141"/>
    <mergeCell ref="A142:A149"/>
    <mergeCell ref="C142:C149"/>
    <mergeCell ref="F142:F149"/>
    <mergeCell ref="B126:B141"/>
    <mergeCell ref="B142:B149"/>
    <mergeCell ref="D126:D141"/>
    <mergeCell ref="D142:D149"/>
    <mergeCell ref="A197:N197"/>
    <mergeCell ref="H166:H173"/>
    <mergeCell ref="I166:I167"/>
    <mergeCell ref="I168:I169"/>
    <mergeCell ref="I170:I171"/>
    <mergeCell ref="I172:I173"/>
    <mergeCell ref="B150:B173"/>
    <mergeCell ref="A150:A173"/>
    <mergeCell ref="M180:M184"/>
    <mergeCell ref="F190:F194"/>
    <mergeCell ref="C190:C194"/>
    <mergeCell ref="D190:D194"/>
    <mergeCell ref="E190:E194"/>
    <mergeCell ref="H190:H194"/>
    <mergeCell ref="D185:D188"/>
    <mergeCell ref="C178:C179"/>
    <mergeCell ref="A185:A188"/>
    <mergeCell ref="C185:C188"/>
    <mergeCell ref="F185:F188"/>
    <mergeCell ref="B180:B195"/>
    <mergeCell ref="D94:D101"/>
    <mergeCell ref="E94:E101"/>
    <mergeCell ref="F94:F101"/>
    <mergeCell ref="H91:H92"/>
    <mergeCell ref="F91:F92"/>
    <mergeCell ref="H77:H78"/>
    <mergeCell ref="H80:H81"/>
    <mergeCell ref="H47:H48"/>
    <mergeCell ref="G89:G90"/>
    <mergeCell ref="G91:G92"/>
    <mergeCell ref="G73:G74"/>
    <mergeCell ref="G75:G76"/>
    <mergeCell ref="G77:G78"/>
    <mergeCell ref="H61:H62"/>
    <mergeCell ref="G80:G81"/>
    <mergeCell ref="G83:G84"/>
    <mergeCell ref="G85:G86"/>
    <mergeCell ref="G87:G88"/>
    <mergeCell ref="G47:G49"/>
    <mergeCell ref="G69:G70"/>
    <mergeCell ref="G71:G72"/>
    <mergeCell ref="G66:G68"/>
    <mergeCell ref="G55:G56"/>
    <mergeCell ref="G52:G54"/>
    <mergeCell ref="I122:I123"/>
    <mergeCell ref="I124:I125"/>
    <mergeCell ref="H118:H125"/>
    <mergeCell ref="E118:E125"/>
    <mergeCell ref="I108:I109"/>
    <mergeCell ref="I106:I107"/>
    <mergeCell ref="I102:I103"/>
    <mergeCell ref="I104:I105"/>
    <mergeCell ref="I110:I111"/>
    <mergeCell ref="I112:I113"/>
    <mergeCell ref="I114:I115"/>
    <mergeCell ref="I116:I117"/>
    <mergeCell ref="F118:F125"/>
    <mergeCell ref="H102:H109"/>
    <mergeCell ref="H110:H117"/>
    <mergeCell ref="I118:I119"/>
    <mergeCell ref="I120:I121"/>
    <mergeCell ref="F110:F117"/>
    <mergeCell ref="I142:I143"/>
    <mergeCell ref="I144:I145"/>
    <mergeCell ref="I146:I147"/>
    <mergeCell ref="I148:I149"/>
    <mergeCell ref="E142:E149"/>
    <mergeCell ref="I126:I127"/>
    <mergeCell ref="I128:I129"/>
    <mergeCell ref="I130:I131"/>
    <mergeCell ref="I132:I133"/>
    <mergeCell ref="I134:I135"/>
    <mergeCell ref="I136:I137"/>
    <mergeCell ref="I138:I139"/>
    <mergeCell ref="I140:I141"/>
    <mergeCell ref="H126:H133"/>
    <mergeCell ref="H134:H141"/>
    <mergeCell ref="F126:F133"/>
    <mergeCell ref="F134:F141"/>
    <mergeCell ref="E126:E133"/>
    <mergeCell ref="E134:E141"/>
    <mergeCell ref="H142:H149"/>
    <mergeCell ref="P180:P183"/>
    <mergeCell ref="Q180:Q183"/>
    <mergeCell ref="H176:H177"/>
    <mergeCell ref="H178:H179"/>
    <mergeCell ref="E180:E184"/>
    <mergeCell ref="E185:E188"/>
    <mergeCell ref="H180:H184"/>
    <mergeCell ref="H185:H188"/>
    <mergeCell ref="I150:I151"/>
    <mergeCell ref="I152:I153"/>
    <mergeCell ref="I154:I155"/>
    <mergeCell ref="I156:I157"/>
    <mergeCell ref="E158:E165"/>
    <mergeCell ref="F158:F165"/>
    <mergeCell ref="H158:H165"/>
    <mergeCell ref="I158:I159"/>
    <mergeCell ref="I160:I161"/>
    <mergeCell ref="I162:I163"/>
    <mergeCell ref="I164:I165"/>
    <mergeCell ref="H150:H157"/>
    <mergeCell ref="H174:H175"/>
    <mergeCell ref="F180:F184"/>
    <mergeCell ref="F178:F179"/>
    <mergeCell ref="F174:F175"/>
    <mergeCell ref="O180:O183"/>
    <mergeCell ref="D158:D165"/>
    <mergeCell ref="A180:A184"/>
    <mergeCell ref="C180:C184"/>
    <mergeCell ref="D178:D179"/>
    <mergeCell ref="D150:D157"/>
    <mergeCell ref="B174:B179"/>
    <mergeCell ref="A174:A179"/>
    <mergeCell ref="D174:D175"/>
    <mergeCell ref="C174:C175"/>
    <mergeCell ref="F176:F177"/>
    <mergeCell ref="D176:D177"/>
    <mergeCell ref="C176:C177"/>
    <mergeCell ref="E174:E175"/>
    <mergeCell ref="E176:E177"/>
    <mergeCell ref="E178:E179"/>
    <mergeCell ref="C150:C173"/>
    <mergeCell ref="D166:D173"/>
    <mergeCell ref="E166:E173"/>
    <mergeCell ref="F166:F173"/>
    <mergeCell ref="D180:D184"/>
  </mergeCells>
  <dataValidations count="4">
    <dataValidation type="list" allowBlank="1" showInputMessage="1" showErrorMessage="1" sqref="F47:F48 F50 F55 F79:F80 F82:F83 F85 F87 F89 F91 F52:F53 F61 F63:F64 F110:F116 F93:F94 F102:F108 F118:F126 F142:F149 F134 F174:F196 F57:F59 F66:F67 F69:F77" xr:uid="{3E081AC7-FA92-4D95-B13A-7D20101EAB1D}">
      <formula1>"Población muestra,Población Total,ETC,Establecimientos,Sedes"</formula1>
    </dataValidation>
    <dataValidation type="list" allowBlank="1" showInputMessage="1" showErrorMessage="1" sqref="F150:F156 F158 F166" xr:uid="{43E130F9-93D0-4E76-BB8B-C7366A4A3186}">
      <formula1>"Población muestra,Población Total,ETC,Establecimientos,Sedes,Porcentaje de sedes"</formula1>
    </dataValidation>
    <dataValidation type="list" allowBlank="1" showInputMessage="1" showErrorMessage="1" sqref="H54:H55 H49:H50 H52 H47 H60:H61 H63 H93:H94 H79:H80 H82:H83 H85 H87 H89 H91 H71 H180 H110:H111 H102:H103 H118 H126 H134 H142 H150 H158 H174 H176 H178 H195:H196 H185 H166 H189:H190 H73 H77 H75 H57:H58 H65:H66 H68:H69" xr:uid="{00000000-0002-0000-0000-000002000000}">
      <formula1>"Presencial,Virtual"</formula1>
    </dataValidation>
    <dataValidation type="list" allowBlank="1" showInputMessage="1" showErrorMessage="1" sqref="J47:J196" xr:uid="{E2C1E020-D13B-4B67-A876-E049C4572DE1}">
      <formula1>"Rural,Urbano,Rural y urbano"</formula1>
    </dataValidation>
  </dataValidations>
  <pageMargins left="0.7" right="0.7" top="0.75" bottom="0.75" header="0.3" footer="0.3"/>
  <pageSetup orientation="portrait" r:id="rId1"/>
  <ignoredErrors>
    <ignoredError sqref="R85"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8D9956-9BF8-4573-BA00-E3750052EF5D}">
  <sheetPr codeName="Hoja4"/>
  <dimension ref="A1:R199"/>
  <sheetViews>
    <sheetView showGridLines="0" topLeftCell="G32" zoomScale="61" zoomScaleNormal="82" workbookViewId="0">
      <selection activeCell="P46" sqref="P46"/>
    </sheetView>
  </sheetViews>
  <sheetFormatPr baseColWidth="10" defaultColWidth="11.42578125" defaultRowHeight="14.25"/>
  <cols>
    <col min="1" max="1" width="5.5703125" style="1" customWidth="1"/>
    <col min="2" max="2" width="54" style="1" customWidth="1"/>
    <col min="3" max="3" width="50.42578125" style="1" customWidth="1"/>
    <col min="4" max="4" width="50.140625" style="16" customWidth="1"/>
    <col min="5" max="5" width="21.85546875" style="16" bestFit="1" customWidth="1"/>
    <col min="6" max="6" width="22" style="1" customWidth="1"/>
    <col min="7" max="7" width="20.42578125" style="1" customWidth="1"/>
    <col min="8" max="8" width="14.5703125" style="1" customWidth="1"/>
    <col min="9" max="9" width="13.140625" style="1" customWidth="1"/>
    <col min="10" max="10" width="21.42578125" style="1" bestFit="1" customWidth="1"/>
    <col min="11" max="11" width="15.85546875" style="1" customWidth="1"/>
    <col min="12" max="12" width="15" style="1" customWidth="1"/>
    <col min="13" max="13" width="12.85546875" style="1" customWidth="1"/>
    <col min="14" max="14" width="14.140625" style="20" customWidth="1"/>
    <col min="15" max="15" width="14.140625" style="18" customWidth="1"/>
    <col min="16" max="16" width="20.42578125" style="18" customWidth="1"/>
    <col min="17" max="17" width="23.140625" style="1" customWidth="1"/>
    <col min="18" max="18" width="14.140625" style="1" hidden="1" customWidth="1"/>
    <col min="19" max="16384" width="11.42578125" style="1"/>
  </cols>
  <sheetData>
    <row r="1" spans="1:13" ht="15" thickBot="1"/>
    <row r="2" spans="1:13" ht="30" customHeight="1" thickBot="1">
      <c r="A2" s="101"/>
      <c r="B2" s="133" t="s">
        <v>119</v>
      </c>
      <c r="C2" s="134"/>
      <c r="D2" s="134"/>
      <c r="E2" s="134"/>
      <c r="F2" s="134"/>
      <c r="G2" s="134"/>
      <c r="H2" s="134"/>
      <c r="I2" s="134"/>
      <c r="J2" s="134"/>
      <c r="K2" s="134"/>
      <c r="L2" s="134"/>
      <c r="M2" s="135"/>
    </row>
    <row r="3" spans="1:13" ht="15" customHeight="1">
      <c r="A3" s="102"/>
      <c r="B3" s="136" t="s">
        <v>120</v>
      </c>
      <c r="C3" s="137"/>
      <c r="D3" s="137"/>
      <c r="E3" s="137"/>
      <c r="F3" s="137"/>
      <c r="G3" s="137"/>
      <c r="H3" s="137"/>
      <c r="I3" s="137"/>
      <c r="J3" s="137"/>
      <c r="K3" s="137"/>
      <c r="L3" s="137"/>
      <c r="M3" s="138"/>
    </row>
    <row r="4" spans="1:13" ht="15">
      <c r="A4" s="103"/>
      <c r="B4" s="139" t="s">
        <v>121</v>
      </c>
      <c r="C4" s="140"/>
      <c r="D4" s="140"/>
      <c r="E4" s="140"/>
      <c r="F4" s="140"/>
      <c r="G4" s="140"/>
      <c r="H4" s="140"/>
      <c r="I4" s="140"/>
      <c r="J4" s="140"/>
      <c r="K4" s="140"/>
      <c r="L4" s="140"/>
      <c r="M4" s="141"/>
    </row>
    <row r="5" spans="1:13" ht="35.25" customHeight="1">
      <c r="A5" s="104"/>
      <c r="B5" s="139" t="s">
        <v>122</v>
      </c>
      <c r="C5" s="140"/>
      <c r="D5" s="140"/>
      <c r="E5" s="140"/>
      <c r="F5" s="140"/>
      <c r="G5" s="140"/>
      <c r="H5" s="140"/>
      <c r="I5" s="140"/>
      <c r="J5" s="140"/>
      <c r="K5" s="140"/>
      <c r="L5" s="140"/>
      <c r="M5" s="141"/>
    </row>
    <row r="6" spans="1:13" ht="15.75" customHeight="1">
      <c r="A6" s="103"/>
      <c r="B6" s="139" t="s">
        <v>123</v>
      </c>
      <c r="C6" s="140"/>
      <c r="D6" s="140"/>
      <c r="E6" s="140"/>
      <c r="F6" s="140"/>
      <c r="G6" s="140"/>
      <c r="H6" s="140"/>
      <c r="I6" s="140"/>
      <c r="J6" s="140"/>
      <c r="K6" s="140"/>
      <c r="L6" s="140"/>
      <c r="M6" s="141"/>
    </row>
    <row r="7" spans="1:13" ht="15" thickBot="1">
      <c r="A7" s="105"/>
      <c r="B7" s="110" t="s">
        <v>124</v>
      </c>
      <c r="C7" s="111"/>
      <c r="D7" s="112"/>
      <c r="E7" s="112"/>
      <c r="F7" s="111"/>
      <c r="G7" s="111"/>
      <c r="H7" s="111"/>
      <c r="I7" s="111"/>
      <c r="J7" s="111"/>
      <c r="K7" s="111"/>
      <c r="L7" s="111"/>
      <c r="M7" s="113"/>
    </row>
    <row r="9" spans="1:13" ht="29.25" customHeight="1">
      <c r="B9" s="142" t="s">
        <v>125</v>
      </c>
      <c r="C9" s="143"/>
      <c r="D9" s="143"/>
      <c r="E9" s="143"/>
      <c r="F9" s="143"/>
      <c r="G9" s="143"/>
      <c r="H9" s="143"/>
      <c r="I9" s="143"/>
      <c r="J9" s="143"/>
      <c r="K9" s="143"/>
      <c r="L9" s="143"/>
      <c r="M9" s="144"/>
    </row>
    <row r="10" spans="1:13" ht="45">
      <c r="B10" s="53" t="s">
        <v>126</v>
      </c>
      <c r="C10" s="54" t="s">
        <v>296</v>
      </c>
      <c r="D10" s="53" t="s">
        <v>128</v>
      </c>
      <c r="F10" s="123" t="s">
        <v>129</v>
      </c>
      <c r="G10" s="123"/>
      <c r="H10" s="3" t="s">
        <v>130</v>
      </c>
      <c r="I10" s="34"/>
      <c r="J10" s="55" t="s">
        <v>131</v>
      </c>
      <c r="K10" s="55" t="s">
        <v>132</v>
      </c>
      <c r="L10" s="55" t="s">
        <v>133</v>
      </c>
      <c r="M10" s="55" t="s">
        <v>134</v>
      </c>
    </row>
    <row r="11" spans="1:13" ht="15">
      <c r="B11" s="15" t="s">
        <v>135</v>
      </c>
      <c r="C11" s="11">
        <v>93</v>
      </c>
      <c r="D11" s="26">
        <f>+C11/G11</f>
        <v>8.1578947368421056E-2</v>
      </c>
      <c r="F11" s="15" t="s">
        <v>135</v>
      </c>
      <c r="G11" s="9">
        <v>1140</v>
      </c>
      <c r="H11" s="2"/>
      <c r="J11" s="48" t="s">
        <v>136</v>
      </c>
      <c r="K11" s="49">
        <v>1</v>
      </c>
      <c r="L11" s="49">
        <v>2</v>
      </c>
      <c r="M11" s="48">
        <v>1</v>
      </c>
    </row>
    <row r="12" spans="1:13" ht="15">
      <c r="B12" s="15" t="s">
        <v>137</v>
      </c>
      <c r="C12" s="4">
        <v>22686</v>
      </c>
      <c r="D12" s="26">
        <f>+C12/G12</f>
        <v>6.817362246369843E-2</v>
      </c>
      <c r="F12" s="15" t="s">
        <v>137</v>
      </c>
      <c r="G12" s="8">
        <v>332768</v>
      </c>
      <c r="H12" s="15" t="s">
        <v>138</v>
      </c>
      <c r="J12" s="48" t="s">
        <v>139</v>
      </c>
      <c r="K12" s="49">
        <v>2</v>
      </c>
      <c r="L12" s="49">
        <v>8</v>
      </c>
      <c r="M12" s="48">
        <v>3</v>
      </c>
    </row>
    <row r="13" spans="1:13" ht="15">
      <c r="B13" s="13" t="s">
        <v>293</v>
      </c>
      <c r="C13" s="23">
        <v>10784</v>
      </c>
      <c r="D13" s="26">
        <f>+C13/G13</f>
        <v>5.0966010057091005E-2</v>
      </c>
      <c r="F13" s="13" t="s">
        <v>140</v>
      </c>
      <c r="G13" s="8">
        <v>211592</v>
      </c>
      <c r="H13" s="26">
        <f>+G13/G12</f>
        <v>0.63585440907779589</v>
      </c>
      <c r="J13" s="48" t="s">
        <v>141</v>
      </c>
      <c r="K13" s="49">
        <v>4</v>
      </c>
      <c r="L13" s="49">
        <v>8</v>
      </c>
      <c r="M13" s="48">
        <v>5</v>
      </c>
    </row>
    <row r="14" spans="1:13" ht="16.5" customHeight="1">
      <c r="B14" s="13" t="s">
        <v>142</v>
      </c>
      <c r="C14" s="23">
        <v>11519</v>
      </c>
      <c r="D14" s="26">
        <f t="shared" ref="D14:D23" si="0">+C14/G14</f>
        <v>0.10021052997877301</v>
      </c>
      <c r="F14" s="13" t="s">
        <v>142</v>
      </c>
      <c r="G14" s="8">
        <v>114948</v>
      </c>
      <c r="H14" s="26">
        <f>+G14/G12</f>
        <v>0.34542984902394464</v>
      </c>
      <c r="J14" s="48" t="s">
        <v>143</v>
      </c>
      <c r="K14" s="49">
        <v>4</v>
      </c>
      <c r="L14" s="49">
        <v>8</v>
      </c>
      <c r="M14" s="48">
        <v>7</v>
      </c>
    </row>
    <row r="15" spans="1:13" ht="42.75" customHeight="1">
      <c r="B15" s="13" t="s">
        <v>144</v>
      </c>
      <c r="C15" s="23">
        <v>383</v>
      </c>
      <c r="D15" s="26">
        <f t="shared" si="0"/>
        <v>6.1496467565831728E-2</v>
      </c>
      <c r="F15" s="28" t="s">
        <v>144</v>
      </c>
      <c r="G15" s="8">
        <v>6228</v>
      </c>
      <c r="H15" s="26">
        <f>+G15/G12</f>
        <v>1.8715741898259447E-2</v>
      </c>
    </row>
    <row r="16" spans="1:13" ht="15">
      <c r="B16" s="35" t="s">
        <v>294</v>
      </c>
      <c r="C16" s="36">
        <v>11902</v>
      </c>
      <c r="D16" s="38">
        <f t="shared" si="0"/>
        <v>9.8220769789397241E-2</v>
      </c>
      <c r="F16" s="39" t="s">
        <v>146</v>
      </c>
      <c r="G16" s="40">
        <v>121176</v>
      </c>
      <c r="H16" s="38">
        <f>+G16/G12</f>
        <v>0.36414559092220405</v>
      </c>
    </row>
    <row r="17" spans="2:16" ht="49.5" customHeight="1">
      <c r="B17" s="124" t="s">
        <v>147</v>
      </c>
      <c r="C17" s="72" t="s">
        <v>297</v>
      </c>
      <c r="D17" s="38"/>
      <c r="F17" s="126" t="s">
        <v>147</v>
      </c>
      <c r="G17" s="128">
        <v>96</v>
      </c>
      <c r="H17" s="130"/>
    </row>
    <row r="18" spans="2:16" ht="15">
      <c r="B18" s="125"/>
      <c r="C18" s="11">
        <v>7</v>
      </c>
      <c r="D18" s="26">
        <f t="shared" si="0"/>
        <v>7.2916666666666671E-2</v>
      </c>
      <c r="F18" s="127" t="s">
        <v>147</v>
      </c>
      <c r="G18" s="129">
        <v>96</v>
      </c>
      <c r="H18" s="130"/>
      <c r="I18" s="7"/>
      <c r="J18" s="7"/>
    </row>
    <row r="19" spans="2:16" ht="15">
      <c r="B19" s="50" t="s">
        <v>149</v>
      </c>
      <c r="C19" s="4">
        <v>1958</v>
      </c>
      <c r="D19" s="26">
        <f t="shared" si="0"/>
        <v>0.21298814315239856</v>
      </c>
      <c r="F19" s="15" t="s">
        <v>149</v>
      </c>
      <c r="G19" s="4">
        <v>9193</v>
      </c>
      <c r="H19" s="3" t="s">
        <v>138</v>
      </c>
      <c r="M19" s="1" t="s">
        <v>150</v>
      </c>
    </row>
    <row r="20" spans="2:16" ht="15">
      <c r="B20" s="13" t="s">
        <v>151</v>
      </c>
      <c r="C20" s="4">
        <v>15</v>
      </c>
      <c r="D20" s="26">
        <f t="shared" si="0"/>
        <v>3.125E-2</v>
      </c>
      <c r="F20" s="13" t="s">
        <v>151</v>
      </c>
      <c r="G20" s="8">
        <v>480</v>
      </c>
      <c r="H20" s="26">
        <f>+G20/G19</f>
        <v>5.2213640813662567E-2</v>
      </c>
      <c r="N20" s="1"/>
      <c r="O20" s="1"/>
      <c r="P20" s="1"/>
    </row>
    <row r="21" spans="2:16" ht="15" customHeight="1">
      <c r="B21" s="13" t="s">
        <v>152</v>
      </c>
      <c r="C21" s="4">
        <v>87</v>
      </c>
      <c r="D21" s="26">
        <f t="shared" si="0"/>
        <v>4.6548956661316213E-2</v>
      </c>
      <c r="F21" s="13" t="s">
        <v>152</v>
      </c>
      <c r="G21" s="8">
        <v>1869</v>
      </c>
      <c r="H21" s="26">
        <f>+G21/G19</f>
        <v>0.20330686391819863</v>
      </c>
      <c r="N21" s="1"/>
      <c r="O21" s="1"/>
      <c r="P21" s="1"/>
    </row>
    <row r="22" spans="2:16" ht="15">
      <c r="B22" s="13" t="s">
        <v>153</v>
      </c>
      <c r="C22" s="4">
        <v>535</v>
      </c>
      <c r="D22" s="26">
        <f t="shared" si="0"/>
        <v>0.11017298187808897</v>
      </c>
      <c r="F22" s="13" t="s">
        <v>153</v>
      </c>
      <c r="G22" s="8">
        <v>4856</v>
      </c>
      <c r="H22" s="26">
        <f>+G22/G19</f>
        <v>0.52822799956488631</v>
      </c>
      <c r="N22" s="1"/>
      <c r="O22" s="1"/>
      <c r="P22" s="1"/>
    </row>
    <row r="23" spans="2:16" ht="15">
      <c r="B23" s="13" t="s">
        <v>154</v>
      </c>
      <c r="C23" s="4">
        <v>1321</v>
      </c>
      <c r="D23" s="26">
        <f t="shared" si="0"/>
        <v>0.6644869215291751</v>
      </c>
      <c r="F23" s="13" t="s">
        <v>154</v>
      </c>
      <c r="G23" s="8">
        <v>1988</v>
      </c>
      <c r="H23" s="26">
        <f>+G23/G19</f>
        <v>0.21625149570325247</v>
      </c>
      <c r="N23" s="1"/>
      <c r="O23" s="1"/>
      <c r="P23" s="1"/>
    </row>
    <row r="24" spans="2:16" ht="15">
      <c r="B24" s="15" t="s">
        <v>155</v>
      </c>
      <c r="C24" s="4">
        <v>4139</v>
      </c>
      <c r="D24" s="26">
        <f>+C24/G24</f>
        <v>0.10227834338242563</v>
      </c>
      <c r="F24" s="15" t="s">
        <v>155</v>
      </c>
      <c r="G24" s="4">
        <v>40468</v>
      </c>
      <c r="H24" s="3" t="s">
        <v>138</v>
      </c>
    </row>
    <row r="25" spans="2:16" ht="15">
      <c r="B25" s="3" t="s">
        <v>151</v>
      </c>
      <c r="C25" s="4">
        <v>7</v>
      </c>
      <c r="D25" s="26">
        <f t="shared" ref="D25:D41" si="1">+C25/G25</f>
        <v>2.6615969581749048E-2</v>
      </c>
      <c r="F25" s="3" t="s">
        <v>151</v>
      </c>
      <c r="G25" s="4">
        <v>263</v>
      </c>
      <c r="H25" s="26">
        <f>+G25/G24</f>
        <v>6.4989621429277456E-3</v>
      </c>
    </row>
    <row r="26" spans="2:16" ht="15">
      <c r="B26" s="13" t="s">
        <v>156</v>
      </c>
      <c r="C26" s="8">
        <v>6</v>
      </c>
      <c r="D26" s="26">
        <f t="shared" si="1"/>
        <v>2.8846153846153848E-2</v>
      </c>
      <c r="F26" s="13" t="s">
        <v>156</v>
      </c>
      <c r="G26" s="8">
        <v>208</v>
      </c>
      <c r="H26" s="26"/>
    </row>
    <row r="27" spans="2:16" ht="15">
      <c r="B27" s="13" t="s">
        <v>142</v>
      </c>
      <c r="C27" s="8">
        <v>0</v>
      </c>
      <c r="D27" s="26">
        <f>+C27/G27</f>
        <v>0</v>
      </c>
      <c r="F27" s="13" t="s">
        <v>142</v>
      </c>
      <c r="G27" s="8">
        <v>31</v>
      </c>
      <c r="H27" s="26"/>
    </row>
    <row r="28" spans="2:16" ht="15">
      <c r="B28" s="13" t="s">
        <v>157</v>
      </c>
      <c r="C28" s="8">
        <v>1</v>
      </c>
      <c r="D28" s="26"/>
      <c r="F28" s="13" t="s">
        <v>157</v>
      </c>
      <c r="G28" s="8">
        <v>24</v>
      </c>
      <c r="H28" s="26"/>
    </row>
    <row r="29" spans="2:16" ht="30">
      <c r="B29" s="35" t="s">
        <v>158</v>
      </c>
      <c r="C29" s="37">
        <v>1</v>
      </c>
      <c r="D29" s="38">
        <f t="shared" si="1"/>
        <v>1.8181818181818181E-2</v>
      </c>
      <c r="F29" s="27" t="s">
        <v>158</v>
      </c>
      <c r="G29" s="37">
        <v>55</v>
      </c>
      <c r="H29" s="38"/>
    </row>
    <row r="30" spans="2:16" ht="15">
      <c r="B30" s="3" t="s">
        <v>152</v>
      </c>
      <c r="C30" s="4">
        <v>71</v>
      </c>
      <c r="D30" s="26">
        <f t="shared" si="1"/>
        <v>4.8864418444597386E-2</v>
      </c>
      <c r="F30" s="3" t="s">
        <v>152</v>
      </c>
      <c r="G30" s="4">
        <v>1453</v>
      </c>
      <c r="H30" s="26">
        <f>+G30/G24</f>
        <v>3.5904912523475337E-2</v>
      </c>
    </row>
    <row r="31" spans="2:16" ht="15">
      <c r="B31" s="13" t="s">
        <v>156</v>
      </c>
      <c r="C31" s="8">
        <v>59</v>
      </c>
      <c r="D31" s="26"/>
      <c r="F31" s="13" t="s">
        <v>156</v>
      </c>
      <c r="G31" s="8">
        <v>1169</v>
      </c>
      <c r="H31" s="26"/>
    </row>
    <row r="32" spans="2:16" ht="15">
      <c r="B32" s="13" t="s">
        <v>142</v>
      </c>
      <c r="C32" s="8">
        <v>10</v>
      </c>
      <c r="D32" s="26"/>
      <c r="F32" s="13" t="s">
        <v>142</v>
      </c>
      <c r="G32" s="8">
        <v>272</v>
      </c>
      <c r="H32" s="26"/>
    </row>
    <row r="33" spans="1:18" ht="15">
      <c r="B33" s="13" t="s">
        <v>157</v>
      </c>
      <c r="C33" s="4">
        <v>2</v>
      </c>
      <c r="D33" s="26"/>
      <c r="F33" s="13" t="s">
        <v>157</v>
      </c>
      <c r="G33" s="8">
        <v>12</v>
      </c>
      <c r="H33" s="26"/>
    </row>
    <row r="34" spans="1:18" ht="30">
      <c r="B34" s="35" t="s">
        <v>145</v>
      </c>
      <c r="C34" s="37">
        <v>12</v>
      </c>
      <c r="D34" s="38"/>
      <c r="F34" s="35" t="s">
        <v>145</v>
      </c>
      <c r="G34" s="37">
        <v>284</v>
      </c>
      <c r="H34" s="38"/>
    </row>
    <row r="35" spans="1:18" ht="15">
      <c r="B35" s="3" t="s">
        <v>153</v>
      </c>
      <c r="C35" s="4">
        <v>565</v>
      </c>
      <c r="D35" s="26">
        <f t="shared" si="1"/>
        <v>6.3008810081409614E-2</v>
      </c>
      <c r="F35" s="3" t="s">
        <v>153</v>
      </c>
      <c r="G35" s="4">
        <v>8967</v>
      </c>
      <c r="H35" s="26">
        <f>+G35/G24</f>
        <v>0.22158248492636157</v>
      </c>
    </row>
    <row r="36" spans="1:18" ht="15">
      <c r="B36" s="13" t="s">
        <v>156</v>
      </c>
      <c r="C36" s="8">
        <v>246</v>
      </c>
      <c r="D36" s="26"/>
      <c r="F36" s="13" t="s">
        <v>156</v>
      </c>
      <c r="G36" s="8">
        <v>5221</v>
      </c>
      <c r="H36" s="26"/>
    </row>
    <row r="37" spans="1:18" ht="15">
      <c r="B37" s="13" t="s">
        <v>142</v>
      </c>
      <c r="C37" s="8">
        <v>315</v>
      </c>
      <c r="D37" s="26"/>
      <c r="F37" s="13" t="s">
        <v>142</v>
      </c>
      <c r="G37" s="8">
        <v>3680</v>
      </c>
      <c r="H37" s="26"/>
    </row>
    <row r="38" spans="1:18" ht="15">
      <c r="B38" s="13" t="s">
        <v>157</v>
      </c>
      <c r="C38" s="8">
        <v>4</v>
      </c>
      <c r="D38" s="26"/>
      <c r="F38" s="13" t="s">
        <v>157</v>
      </c>
      <c r="G38" s="8">
        <v>66</v>
      </c>
      <c r="H38" s="26"/>
    </row>
    <row r="39" spans="1:18" ht="30">
      <c r="B39" s="35" t="s">
        <v>145</v>
      </c>
      <c r="C39" s="37">
        <v>319</v>
      </c>
      <c r="D39" s="38"/>
      <c r="F39" s="35" t="s">
        <v>145</v>
      </c>
      <c r="G39" s="37">
        <v>3746</v>
      </c>
      <c r="H39" s="38"/>
    </row>
    <row r="40" spans="1:18" ht="15">
      <c r="B40" s="3" t="s">
        <v>154</v>
      </c>
      <c r="C40" s="4">
        <v>3496</v>
      </c>
      <c r="D40" s="26">
        <f t="shared" ref="D40" si="2">+C40/G40</f>
        <v>0.11737451737451737</v>
      </c>
      <c r="F40" s="3" t="s">
        <v>154</v>
      </c>
      <c r="G40" s="4">
        <v>29785</v>
      </c>
      <c r="H40" s="26">
        <f>+G40/G24</f>
        <v>0.73601364040723538</v>
      </c>
    </row>
    <row r="41" spans="1:18" ht="15">
      <c r="B41" s="13" t="s">
        <v>156</v>
      </c>
      <c r="C41" s="8">
        <v>182</v>
      </c>
      <c r="D41" s="26">
        <f t="shared" si="1"/>
        <v>6.8757083490744234E-2</v>
      </c>
      <c r="F41" s="13" t="s">
        <v>156</v>
      </c>
      <c r="G41" s="8">
        <v>2647</v>
      </c>
      <c r="H41" s="26"/>
      <c r="I41" s="29"/>
    </row>
    <row r="42" spans="1:18" ht="15">
      <c r="B42" s="13" t="s">
        <v>142</v>
      </c>
      <c r="C42" s="8">
        <v>3307</v>
      </c>
      <c r="D42" s="26"/>
      <c r="F42" s="13" t="s">
        <v>142</v>
      </c>
      <c r="G42" s="8">
        <v>27074</v>
      </c>
      <c r="H42" s="26"/>
      <c r="I42" s="29"/>
    </row>
    <row r="43" spans="1:18" ht="15">
      <c r="B43" s="13" t="s">
        <v>157</v>
      </c>
      <c r="C43" s="8">
        <v>7</v>
      </c>
      <c r="D43" s="26"/>
      <c r="F43" s="13" t="s">
        <v>157</v>
      </c>
      <c r="G43" s="8">
        <v>64</v>
      </c>
      <c r="H43" s="26"/>
      <c r="I43" s="29"/>
    </row>
    <row r="44" spans="1:18" ht="30">
      <c r="B44" s="27" t="s">
        <v>145</v>
      </c>
      <c r="C44" s="37">
        <v>3314</v>
      </c>
      <c r="D44" s="38"/>
      <c r="F44" s="30" t="s">
        <v>145</v>
      </c>
      <c r="G44" s="37">
        <v>27138</v>
      </c>
      <c r="H44" s="38"/>
      <c r="I44" s="29"/>
    </row>
    <row r="45" spans="1:18" ht="15">
      <c r="B45" s="94"/>
      <c r="C45" s="41"/>
      <c r="D45" s="42"/>
      <c r="F45" s="43"/>
      <c r="G45" s="44"/>
      <c r="H45" s="44"/>
      <c r="I45" s="95"/>
      <c r="O45" s="96"/>
      <c r="P45" s="96"/>
    </row>
    <row r="46" spans="1:18" ht="54.95" customHeight="1">
      <c r="A46" s="106" t="s">
        <v>159</v>
      </c>
      <c r="B46" s="3" t="s">
        <v>160</v>
      </c>
      <c r="C46" s="3" t="s">
        <v>161</v>
      </c>
      <c r="D46" s="3" t="s">
        <v>162</v>
      </c>
      <c r="E46" s="14" t="s">
        <v>163</v>
      </c>
      <c r="F46" s="131" t="s">
        <v>164</v>
      </c>
      <c r="G46" s="132"/>
      <c r="H46" s="3" t="s">
        <v>165</v>
      </c>
      <c r="I46" s="3" t="s">
        <v>166</v>
      </c>
      <c r="J46" s="3" t="s">
        <v>167</v>
      </c>
      <c r="K46" s="3" t="s">
        <v>168</v>
      </c>
      <c r="L46" s="3" t="s">
        <v>169</v>
      </c>
      <c r="M46" s="3" t="s">
        <v>170</v>
      </c>
      <c r="N46" s="21" t="s">
        <v>171</v>
      </c>
      <c r="O46" s="19" t="s">
        <v>172</v>
      </c>
      <c r="P46" s="19" t="s">
        <v>312</v>
      </c>
      <c r="Q46" s="6" t="s">
        <v>173</v>
      </c>
    </row>
    <row r="47" spans="1:18" ht="35.25" customHeight="1">
      <c r="A47" s="153">
        <v>2</v>
      </c>
      <c r="B47" s="150" t="s">
        <v>174</v>
      </c>
      <c r="C47" s="150" t="s">
        <v>175</v>
      </c>
      <c r="D47" s="149" t="s">
        <v>176</v>
      </c>
      <c r="E47" s="150" t="s">
        <v>177</v>
      </c>
      <c r="F47" s="147" t="s">
        <v>178</v>
      </c>
      <c r="G47" s="145">
        <v>1</v>
      </c>
      <c r="H47" s="147" t="s">
        <v>179</v>
      </c>
      <c r="I47" s="22" t="s">
        <v>180</v>
      </c>
      <c r="J47" s="33" t="s">
        <v>156</v>
      </c>
      <c r="K47" s="74">
        <v>2</v>
      </c>
      <c r="L47" s="74">
        <v>1</v>
      </c>
      <c r="M47" s="75">
        <v>50</v>
      </c>
      <c r="N47" s="51">
        <v>1724</v>
      </c>
      <c r="O47" s="76"/>
      <c r="P47" s="77">
        <f>+O47*N47</f>
        <v>0</v>
      </c>
      <c r="Q47" s="78"/>
      <c r="R47" s="79">
        <f>+ROUND(((C13*G47)/M47)*K47,0)</f>
        <v>431</v>
      </c>
    </row>
    <row r="48" spans="1:18" ht="35.25" customHeight="1">
      <c r="A48" s="154"/>
      <c r="B48" s="156"/>
      <c r="C48" s="156"/>
      <c r="D48" s="149"/>
      <c r="E48" s="156"/>
      <c r="F48" s="157"/>
      <c r="G48" s="145"/>
      <c r="H48" s="148"/>
      <c r="I48" s="22" t="s">
        <v>180</v>
      </c>
      <c r="J48" s="33" t="s">
        <v>142</v>
      </c>
      <c r="K48" s="47">
        <v>2</v>
      </c>
      <c r="L48" s="47">
        <v>1</v>
      </c>
      <c r="M48" s="80">
        <v>50</v>
      </c>
      <c r="N48" s="51">
        <v>1904</v>
      </c>
      <c r="O48" s="76"/>
      <c r="P48" s="77">
        <f t="shared" ref="P48:P111" si="3">+O48*N48</f>
        <v>0</v>
      </c>
      <c r="Q48" s="78"/>
      <c r="R48" s="51">
        <f>+ROUND(((C16*G47)/M48)*K48,0)</f>
        <v>476</v>
      </c>
    </row>
    <row r="49" spans="1:18" ht="35.25" customHeight="1">
      <c r="A49" s="154"/>
      <c r="B49" s="156"/>
      <c r="C49" s="156"/>
      <c r="D49" s="149"/>
      <c r="E49" s="151"/>
      <c r="F49" s="148"/>
      <c r="G49" s="146"/>
      <c r="H49" s="47" t="s">
        <v>181</v>
      </c>
      <c r="I49" s="22" t="s">
        <v>180</v>
      </c>
      <c r="J49" s="33" t="s">
        <v>182</v>
      </c>
      <c r="K49" s="47">
        <v>2</v>
      </c>
      <c r="L49" s="47">
        <v>1</v>
      </c>
      <c r="M49" s="80">
        <v>3000</v>
      </c>
      <c r="N49" s="51">
        <v>60</v>
      </c>
      <c r="O49" s="76"/>
      <c r="P49" s="77">
        <f t="shared" si="3"/>
        <v>0</v>
      </c>
      <c r="Q49" s="78"/>
      <c r="R49" s="51">
        <f>+ROUND(((C12*G47)/M49)*K49,0)</f>
        <v>15</v>
      </c>
    </row>
    <row r="50" spans="1:18" ht="52.5" customHeight="1">
      <c r="A50" s="154"/>
      <c r="B50" s="156"/>
      <c r="C50" s="156"/>
      <c r="D50" s="149" t="s">
        <v>176</v>
      </c>
      <c r="E50" s="150" t="s">
        <v>183</v>
      </c>
      <c r="F50" s="147" t="s">
        <v>178</v>
      </c>
      <c r="G50" s="152">
        <v>1</v>
      </c>
      <c r="H50" s="147" t="s">
        <v>179</v>
      </c>
      <c r="I50" s="22" t="s">
        <v>180</v>
      </c>
      <c r="J50" s="33" t="s">
        <v>156</v>
      </c>
      <c r="K50" s="47">
        <v>1</v>
      </c>
      <c r="L50" s="47">
        <v>2</v>
      </c>
      <c r="M50" s="80">
        <v>25</v>
      </c>
      <c r="N50" s="51">
        <v>1724</v>
      </c>
      <c r="O50" s="76"/>
      <c r="P50" s="77">
        <f t="shared" si="3"/>
        <v>0</v>
      </c>
      <c r="Q50" s="78"/>
      <c r="R50" s="51">
        <f>+ROUND(((C13*G50)/M50)*K50,0)</f>
        <v>431</v>
      </c>
    </row>
    <row r="51" spans="1:18" ht="48" customHeight="1">
      <c r="A51" s="155"/>
      <c r="B51" s="151"/>
      <c r="C51" s="151"/>
      <c r="D51" s="149"/>
      <c r="E51" s="151"/>
      <c r="F51" s="148"/>
      <c r="G51" s="146"/>
      <c r="H51" s="148"/>
      <c r="I51" s="22" t="s">
        <v>180</v>
      </c>
      <c r="J51" s="33" t="s">
        <v>142</v>
      </c>
      <c r="K51" s="47">
        <v>1</v>
      </c>
      <c r="L51" s="47">
        <v>2</v>
      </c>
      <c r="M51" s="80">
        <v>25</v>
      </c>
      <c r="N51" s="51">
        <v>1904</v>
      </c>
      <c r="O51" s="76"/>
      <c r="P51" s="77">
        <f t="shared" si="3"/>
        <v>0</v>
      </c>
      <c r="Q51" s="78"/>
      <c r="R51" s="51">
        <f>+ROUND(((C16*G50)/M51)*K51,0)</f>
        <v>476</v>
      </c>
    </row>
    <row r="52" spans="1:18" ht="30.75" customHeight="1">
      <c r="A52" s="153">
        <v>3</v>
      </c>
      <c r="B52" s="150" t="s">
        <v>184</v>
      </c>
      <c r="C52" s="150" t="s">
        <v>185</v>
      </c>
      <c r="D52" s="158" t="s">
        <v>186</v>
      </c>
      <c r="E52" s="150" t="s">
        <v>177</v>
      </c>
      <c r="F52" s="147" t="s">
        <v>178</v>
      </c>
      <c r="G52" s="152">
        <v>1</v>
      </c>
      <c r="H52" s="147" t="s">
        <v>179</v>
      </c>
      <c r="I52" s="22" t="s">
        <v>180</v>
      </c>
      <c r="J52" s="33" t="s">
        <v>156</v>
      </c>
      <c r="K52" s="47">
        <v>2</v>
      </c>
      <c r="L52" s="47">
        <v>1</v>
      </c>
      <c r="M52" s="80">
        <v>50</v>
      </c>
      <c r="N52" s="51">
        <v>1724</v>
      </c>
      <c r="O52" s="76"/>
      <c r="P52" s="77">
        <f t="shared" si="3"/>
        <v>0</v>
      </c>
      <c r="Q52" s="78"/>
      <c r="R52" s="51">
        <f>+ROUND(((C13*G52)/M52)*K52,0)</f>
        <v>431</v>
      </c>
    </row>
    <row r="53" spans="1:18" ht="30.75" customHeight="1">
      <c r="A53" s="154"/>
      <c r="B53" s="156"/>
      <c r="C53" s="156"/>
      <c r="D53" s="159"/>
      <c r="E53" s="156"/>
      <c r="F53" s="157"/>
      <c r="G53" s="145"/>
      <c r="H53" s="148"/>
      <c r="I53" s="22" t="s">
        <v>180</v>
      </c>
      <c r="J53" s="33" t="s">
        <v>142</v>
      </c>
      <c r="K53" s="47">
        <v>2</v>
      </c>
      <c r="L53" s="47">
        <v>1</v>
      </c>
      <c r="M53" s="80">
        <v>50</v>
      </c>
      <c r="N53" s="51">
        <v>1904</v>
      </c>
      <c r="O53" s="76"/>
      <c r="P53" s="77">
        <f t="shared" si="3"/>
        <v>0</v>
      </c>
      <c r="Q53" s="78"/>
      <c r="R53" s="51">
        <f>+ROUND(((C16*G52)/M53)*K53,0)</f>
        <v>476</v>
      </c>
    </row>
    <row r="54" spans="1:18" ht="40.5" customHeight="1">
      <c r="A54" s="154"/>
      <c r="B54" s="156"/>
      <c r="C54" s="156"/>
      <c r="D54" s="159"/>
      <c r="E54" s="151"/>
      <c r="F54" s="148"/>
      <c r="G54" s="146"/>
      <c r="H54" s="47" t="s">
        <v>181</v>
      </c>
      <c r="I54" s="22" t="s">
        <v>180</v>
      </c>
      <c r="J54" s="33" t="s">
        <v>182</v>
      </c>
      <c r="K54" s="47">
        <v>2</v>
      </c>
      <c r="L54" s="47">
        <v>1</v>
      </c>
      <c r="M54" s="80">
        <v>3000</v>
      </c>
      <c r="N54" s="51">
        <v>60</v>
      </c>
      <c r="O54" s="76"/>
      <c r="P54" s="77">
        <f t="shared" si="3"/>
        <v>0</v>
      </c>
      <c r="Q54" s="78"/>
      <c r="R54" s="51">
        <f>+ROUND(((C12*G52)/M54)*K54,0)</f>
        <v>15</v>
      </c>
    </row>
    <row r="55" spans="1:18" ht="42.75" customHeight="1">
      <c r="A55" s="154"/>
      <c r="B55" s="156"/>
      <c r="C55" s="156"/>
      <c r="D55" s="149" t="s">
        <v>187</v>
      </c>
      <c r="E55" s="150" t="s">
        <v>183</v>
      </c>
      <c r="F55" s="147" t="s">
        <v>178</v>
      </c>
      <c r="G55" s="152">
        <v>1</v>
      </c>
      <c r="H55" s="147" t="s">
        <v>179</v>
      </c>
      <c r="I55" s="22" t="s">
        <v>180</v>
      </c>
      <c r="J55" s="33" t="s">
        <v>156</v>
      </c>
      <c r="K55" s="47">
        <v>1</v>
      </c>
      <c r="L55" s="47">
        <v>2</v>
      </c>
      <c r="M55" s="80">
        <v>25</v>
      </c>
      <c r="N55" s="51">
        <v>1724</v>
      </c>
      <c r="O55" s="76"/>
      <c r="P55" s="77">
        <f t="shared" si="3"/>
        <v>0</v>
      </c>
      <c r="Q55" s="78"/>
      <c r="R55" s="51">
        <f>+ROUND(((C13*G55)/M55)*K55,0)</f>
        <v>431</v>
      </c>
    </row>
    <row r="56" spans="1:18" ht="47.25" customHeight="1">
      <c r="A56" s="155"/>
      <c r="B56" s="151"/>
      <c r="C56" s="151"/>
      <c r="D56" s="149"/>
      <c r="E56" s="156"/>
      <c r="F56" s="148"/>
      <c r="G56" s="146"/>
      <c r="H56" s="148"/>
      <c r="I56" s="22" t="s">
        <v>180</v>
      </c>
      <c r="J56" s="33" t="s">
        <v>142</v>
      </c>
      <c r="K56" s="47">
        <v>1</v>
      </c>
      <c r="L56" s="47">
        <v>2</v>
      </c>
      <c r="M56" s="80">
        <v>25</v>
      </c>
      <c r="N56" s="51">
        <v>1904</v>
      </c>
      <c r="O56" s="76"/>
      <c r="P56" s="77">
        <f t="shared" si="3"/>
        <v>0</v>
      </c>
      <c r="Q56" s="78"/>
      <c r="R56" s="51">
        <f>+ROUND(((C16*G55)/M56)*K56,0)</f>
        <v>476</v>
      </c>
    </row>
    <row r="57" spans="1:18" ht="69.95" customHeight="1">
      <c r="A57" s="107">
        <v>4</v>
      </c>
      <c r="B57" s="12" t="s">
        <v>188</v>
      </c>
      <c r="C57" s="12" t="s">
        <v>189</v>
      </c>
      <c r="D57" s="24" t="s">
        <v>190</v>
      </c>
      <c r="E57" s="46" t="s">
        <v>191</v>
      </c>
      <c r="F57" s="73" t="s">
        <v>147</v>
      </c>
      <c r="G57" s="81">
        <v>1</v>
      </c>
      <c r="H57" s="82" t="s">
        <v>181</v>
      </c>
      <c r="I57" s="22" t="s">
        <v>180</v>
      </c>
      <c r="J57" s="33" t="s">
        <v>182</v>
      </c>
      <c r="K57" s="47">
        <v>4</v>
      </c>
      <c r="L57" s="47" t="s">
        <v>180</v>
      </c>
      <c r="M57" s="80" t="s">
        <v>180</v>
      </c>
      <c r="N57" s="51">
        <v>112</v>
      </c>
      <c r="O57" s="76"/>
      <c r="P57" s="77">
        <f t="shared" si="3"/>
        <v>0</v>
      </c>
      <c r="Q57" s="78"/>
      <c r="R57" s="51">
        <f>+ROUND(C18*K57,0)</f>
        <v>28</v>
      </c>
    </row>
    <row r="58" spans="1:18" ht="46.5" customHeight="1">
      <c r="A58" s="153">
        <v>5</v>
      </c>
      <c r="B58" s="150" t="s">
        <v>192</v>
      </c>
      <c r="C58" s="150" t="s">
        <v>193</v>
      </c>
      <c r="D58" s="149" t="s">
        <v>194</v>
      </c>
      <c r="E58" s="150" t="s">
        <v>177</v>
      </c>
      <c r="F58" s="147" t="s">
        <v>178</v>
      </c>
      <c r="G58" s="152">
        <v>1</v>
      </c>
      <c r="H58" s="147" t="s">
        <v>179</v>
      </c>
      <c r="I58" s="22" t="s">
        <v>180</v>
      </c>
      <c r="J58" s="33" t="s">
        <v>156</v>
      </c>
      <c r="K58" s="47">
        <v>2</v>
      </c>
      <c r="L58" s="47">
        <v>1</v>
      </c>
      <c r="M58" s="80">
        <v>50</v>
      </c>
      <c r="N58" s="51">
        <v>1724</v>
      </c>
      <c r="O58" s="76"/>
      <c r="P58" s="77">
        <f t="shared" si="3"/>
        <v>0</v>
      </c>
      <c r="Q58" s="78"/>
      <c r="R58" s="51">
        <f>+ROUND(((C13*G58)/M58)*K58,0)</f>
        <v>431</v>
      </c>
    </row>
    <row r="59" spans="1:18" ht="46.5" customHeight="1">
      <c r="A59" s="154"/>
      <c r="B59" s="156"/>
      <c r="C59" s="156"/>
      <c r="D59" s="149"/>
      <c r="E59" s="156"/>
      <c r="F59" s="157"/>
      <c r="G59" s="145"/>
      <c r="H59" s="148"/>
      <c r="I59" s="22" t="s">
        <v>180</v>
      </c>
      <c r="J59" s="33" t="s">
        <v>142</v>
      </c>
      <c r="K59" s="47">
        <v>2</v>
      </c>
      <c r="L59" s="47">
        <v>1</v>
      </c>
      <c r="M59" s="80">
        <v>50</v>
      </c>
      <c r="N59" s="51">
        <v>1904</v>
      </c>
      <c r="O59" s="76"/>
      <c r="P59" s="77">
        <f t="shared" si="3"/>
        <v>0</v>
      </c>
      <c r="Q59" s="78"/>
      <c r="R59" s="51">
        <f>+ROUND(((C16*G58)/M59)*K59,0)</f>
        <v>476</v>
      </c>
    </row>
    <row r="60" spans="1:18" ht="46.5" customHeight="1">
      <c r="A60" s="154"/>
      <c r="B60" s="156"/>
      <c r="C60" s="156"/>
      <c r="D60" s="149"/>
      <c r="E60" s="151"/>
      <c r="F60" s="148"/>
      <c r="G60" s="146"/>
      <c r="H60" s="47" t="s">
        <v>181</v>
      </c>
      <c r="I60" s="22" t="s">
        <v>180</v>
      </c>
      <c r="J60" s="33" t="s">
        <v>182</v>
      </c>
      <c r="K60" s="47">
        <v>2</v>
      </c>
      <c r="L60" s="47">
        <v>1</v>
      </c>
      <c r="M60" s="80">
        <v>3000</v>
      </c>
      <c r="N60" s="51">
        <v>60</v>
      </c>
      <c r="O60" s="76"/>
      <c r="P60" s="77">
        <f t="shared" si="3"/>
        <v>0</v>
      </c>
      <c r="Q60" s="78"/>
      <c r="R60" s="51">
        <f>+ROUND(((C12*G58)/M60)*K60,0)</f>
        <v>15</v>
      </c>
    </row>
    <row r="61" spans="1:18" ht="69" customHeight="1">
      <c r="A61" s="154"/>
      <c r="B61" s="156"/>
      <c r="C61" s="156"/>
      <c r="D61" s="149" t="s">
        <v>195</v>
      </c>
      <c r="E61" s="150" t="s">
        <v>183</v>
      </c>
      <c r="F61" s="147" t="s">
        <v>178</v>
      </c>
      <c r="G61" s="152">
        <v>1</v>
      </c>
      <c r="H61" s="147" t="s">
        <v>179</v>
      </c>
      <c r="I61" s="22" t="s">
        <v>180</v>
      </c>
      <c r="J61" s="33" t="s">
        <v>156</v>
      </c>
      <c r="K61" s="47">
        <v>1</v>
      </c>
      <c r="L61" s="47">
        <v>2</v>
      </c>
      <c r="M61" s="80">
        <v>25</v>
      </c>
      <c r="N61" s="51">
        <v>1724</v>
      </c>
      <c r="O61" s="76"/>
      <c r="P61" s="77">
        <f t="shared" si="3"/>
        <v>0</v>
      </c>
      <c r="Q61" s="78"/>
      <c r="R61" s="51">
        <f>+ROUND(((C13*G61)/M61)*K61,0)</f>
        <v>431</v>
      </c>
    </row>
    <row r="62" spans="1:18" ht="99" customHeight="1">
      <c r="A62" s="155"/>
      <c r="B62" s="151"/>
      <c r="C62" s="151"/>
      <c r="D62" s="149"/>
      <c r="E62" s="156"/>
      <c r="F62" s="148"/>
      <c r="G62" s="146"/>
      <c r="H62" s="148"/>
      <c r="I62" s="22" t="s">
        <v>180</v>
      </c>
      <c r="J62" s="33" t="s">
        <v>142</v>
      </c>
      <c r="K62" s="47">
        <v>1</v>
      </c>
      <c r="L62" s="47">
        <v>2</v>
      </c>
      <c r="M62" s="80">
        <v>25</v>
      </c>
      <c r="N62" s="51">
        <v>1904</v>
      </c>
      <c r="O62" s="76"/>
      <c r="P62" s="77">
        <f t="shared" si="3"/>
        <v>0</v>
      </c>
      <c r="Q62" s="78"/>
      <c r="R62" s="51">
        <f>+ROUND(((C16*G61)/M62)*K62,0)</f>
        <v>476</v>
      </c>
    </row>
    <row r="63" spans="1:18" ht="32.25" customHeight="1">
      <c r="A63" s="153">
        <v>6</v>
      </c>
      <c r="B63" s="150" t="s">
        <v>196</v>
      </c>
      <c r="C63" s="150" t="s">
        <v>197</v>
      </c>
      <c r="D63" s="160" t="s">
        <v>198</v>
      </c>
      <c r="E63" s="150" t="s">
        <v>177</v>
      </c>
      <c r="F63" s="147" t="s">
        <v>178</v>
      </c>
      <c r="G63" s="152">
        <v>1</v>
      </c>
      <c r="H63" s="147" t="s">
        <v>179</v>
      </c>
      <c r="I63" s="22" t="s">
        <v>180</v>
      </c>
      <c r="J63" s="33" t="s">
        <v>156</v>
      </c>
      <c r="K63" s="47">
        <v>2</v>
      </c>
      <c r="L63" s="47">
        <v>2</v>
      </c>
      <c r="M63" s="80">
        <v>50</v>
      </c>
      <c r="N63" s="51">
        <v>1724</v>
      </c>
      <c r="O63" s="76"/>
      <c r="P63" s="77">
        <f t="shared" si="3"/>
        <v>0</v>
      </c>
      <c r="Q63" s="78"/>
      <c r="R63" s="51">
        <f>+ROUND(((C13*G63)/M63)*K63,0)</f>
        <v>431</v>
      </c>
    </row>
    <row r="64" spans="1:18" ht="32.25" customHeight="1">
      <c r="A64" s="154"/>
      <c r="B64" s="156"/>
      <c r="C64" s="156"/>
      <c r="D64" s="160"/>
      <c r="E64" s="156"/>
      <c r="F64" s="157"/>
      <c r="G64" s="145"/>
      <c r="H64" s="148"/>
      <c r="I64" s="22" t="s">
        <v>180</v>
      </c>
      <c r="J64" s="33" t="s">
        <v>142</v>
      </c>
      <c r="K64" s="47">
        <v>2</v>
      </c>
      <c r="L64" s="47">
        <v>2</v>
      </c>
      <c r="M64" s="80">
        <v>50</v>
      </c>
      <c r="N64" s="51">
        <v>1904</v>
      </c>
      <c r="O64" s="76"/>
      <c r="P64" s="77">
        <f t="shared" si="3"/>
        <v>0</v>
      </c>
      <c r="Q64" s="78"/>
      <c r="R64" s="51">
        <f>+ROUND(((C16*G63)/M64)*K64,0)</f>
        <v>476</v>
      </c>
    </row>
    <row r="65" spans="1:18" ht="32.25" customHeight="1">
      <c r="A65" s="154"/>
      <c r="B65" s="156"/>
      <c r="C65" s="156"/>
      <c r="D65" s="160"/>
      <c r="E65" s="151"/>
      <c r="F65" s="148"/>
      <c r="G65" s="146"/>
      <c r="H65" s="47" t="s">
        <v>181</v>
      </c>
      <c r="I65" s="22" t="s">
        <v>180</v>
      </c>
      <c r="J65" s="33" t="s">
        <v>182</v>
      </c>
      <c r="K65" s="47">
        <v>2</v>
      </c>
      <c r="L65" s="47">
        <v>2</v>
      </c>
      <c r="M65" s="80">
        <v>3000</v>
      </c>
      <c r="N65" s="51">
        <v>60</v>
      </c>
      <c r="O65" s="76"/>
      <c r="P65" s="77">
        <f t="shared" si="3"/>
        <v>0</v>
      </c>
      <c r="Q65" s="78"/>
      <c r="R65" s="51">
        <f>+ROUND(((C12*G63)/M65)*K65,0)</f>
        <v>15</v>
      </c>
    </row>
    <row r="66" spans="1:18" ht="48" customHeight="1">
      <c r="A66" s="153">
        <v>7</v>
      </c>
      <c r="B66" s="150" t="s">
        <v>199</v>
      </c>
      <c r="C66" s="150" t="s">
        <v>200</v>
      </c>
      <c r="D66" s="160" t="s">
        <v>201</v>
      </c>
      <c r="E66" s="150" t="s">
        <v>177</v>
      </c>
      <c r="F66" s="147" t="s">
        <v>178</v>
      </c>
      <c r="G66" s="152">
        <v>1</v>
      </c>
      <c r="H66" s="147" t="s">
        <v>179</v>
      </c>
      <c r="I66" s="22" t="s">
        <v>180</v>
      </c>
      <c r="J66" s="33" t="s">
        <v>156</v>
      </c>
      <c r="K66" s="47">
        <v>3</v>
      </c>
      <c r="L66" s="47">
        <v>2</v>
      </c>
      <c r="M66" s="80">
        <v>50</v>
      </c>
      <c r="N66" s="51">
        <v>2588</v>
      </c>
      <c r="O66" s="76"/>
      <c r="P66" s="77">
        <f t="shared" si="3"/>
        <v>0</v>
      </c>
      <c r="Q66" s="78"/>
      <c r="R66" s="51">
        <f>+ROUND(((C13*G66)/M66)*K66,0)</f>
        <v>647</v>
      </c>
    </row>
    <row r="67" spans="1:18" ht="48" customHeight="1">
      <c r="A67" s="154"/>
      <c r="B67" s="156"/>
      <c r="C67" s="156"/>
      <c r="D67" s="160"/>
      <c r="E67" s="156"/>
      <c r="F67" s="157"/>
      <c r="G67" s="145"/>
      <c r="H67" s="148"/>
      <c r="I67" s="22" t="s">
        <v>180</v>
      </c>
      <c r="J67" s="33" t="s">
        <v>142</v>
      </c>
      <c r="K67" s="47">
        <v>3</v>
      </c>
      <c r="L67" s="47">
        <v>2</v>
      </c>
      <c r="M67" s="80">
        <v>50</v>
      </c>
      <c r="N67" s="51">
        <v>2856</v>
      </c>
      <c r="O67" s="76"/>
      <c r="P67" s="77">
        <f t="shared" si="3"/>
        <v>0</v>
      </c>
      <c r="Q67" s="78"/>
      <c r="R67" s="51">
        <f>+ROUND(((C16*G66)/M67)*K67,0)</f>
        <v>714</v>
      </c>
    </row>
    <row r="68" spans="1:18" ht="48" customHeight="1">
      <c r="A68" s="154"/>
      <c r="B68" s="156"/>
      <c r="C68" s="156"/>
      <c r="D68" s="160"/>
      <c r="E68" s="151"/>
      <c r="F68" s="148"/>
      <c r="G68" s="146"/>
      <c r="H68" s="47" t="s">
        <v>181</v>
      </c>
      <c r="I68" s="22" t="s">
        <v>180</v>
      </c>
      <c r="J68" s="33" t="s">
        <v>182</v>
      </c>
      <c r="K68" s="47">
        <v>2</v>
      </c>
      <c r="L68" s="47">
        <v>2</v>
      </c>
      <c r="M68" s="80">
        <v>3000</v>
      </c>
      <c r="N68" s="51">
        <v>60</v>
      </c>
      <c r="O68" s="76"/>
      <c r="P68" s="77">
        <f t="shared" si="3"/>
        <v>0</v>
      </c>
      <c r="Q68" s="78"/>
      <c r="R68" s="51">
        <f>+ROUND(((C12*G66)/M68)*K68,0)</f>
        <v>15</v>
      </c>
    </row>
    <row r="69" spans="1:18" ht="69.95" customHeight="1">
      <c r="A69" s="153">
        <v>8</v>
      </c>
      <c r="B69" s="150" t="s">
        <v>202</v>
      </c>
      <c r="C69" s="161" t="s">
        <v>203</v>
      </c>
      <c r="D69" s="149" t="s">
        <v>204</v>
      </c>
      <c r="E69" s="150" t="s">
        <v>205</v>
      </c>
      <c r="F69" s="147" t="s">
        <v>206</v>
      </c>
      <c r="G69" s="152">
        <v>0.12</v>
      </c>
      <c r="H69" s="147" t="s">
        <v>179</v>
      </c>
      <c r="I69" s="22" t="s">
        <v>180</v>
      </c>
      <c r="J69" s="33" t="s">
        <v>156</v>
      </c>
      <c r="K69" s="47" t="s">
        <v>207</v>
      </c>
      <c r="L69" s="47" t="s">
        <v>180</v>
      </c>
      <c r="M69" s="80" t="s">
        <v>180</v>
      </c>
      <c r="N69" s="51">
        <v>5176</v>
      </c>
      <c r="O69" s="76"/>
      <c r="P69" s="77">
        <f t="shared" si="3"/>
        <v>0</v>
      </c>
      <c r="Q69" s="78"/>
      <c r="R69" s="51">
        <f>+ROUND(C13*G69,0)</f>
        <v>1294</v>
      </c>
    </row>
    <row r="70" spans="1:18" ht="69.95" customHeight="1">
      <c r="A70" s="155"/>
      <c r="B70" s="151"/>
      <c r="C70" s="161"/>
      <c r="D70" s="149"/>
      <c r="E70" s="151"/>
      <c r="F70" s="148"/>
      <c r="G70" s="146"/>
      <c r="H70" s="148"/>
      <c r="I70" s="22" t="s">
        <v>180</v>
      </c>
      <c r="J70" s="33" t="s">
        <v>142</v>
      </c>
      <c r="K70" s="47" t="s">
        <v>207</v>
      </c>
      <c r="L70" s="47" t="s">
        <v>180</v>
      </c>
      <c r="M70" s="80" t="s">
        <v>180</v>
      </c>
      <c r="N70" s="51">
        <v>5712</v>
      </c>
      <c r="O70" s="76"/>
      <c r="P70" s="77">
        <f t="shared" si="3"/>
        <v>0</v>
      </c>
      <c r="Q70" s="78"/>
      <c r="R70" s="51">
        <f>+ROUND((C16*G69),0)</f>
        <v>1428</v>
      </c>
    </row>
    <row r="71" spans="1:18" ht="69.95" customHeight="1">
      <c r="A71" s="153">
        <v>9</v>
      </c>
      <c r="B71" s="150" t="s">
        <v>208</v>
      </c>
      <c r="C71" s="161" t="s">
        <v>209</v>
      </c>
      <c r="D71" s="149" t="s">
        <v>204</v>
      </c>
      <c r="E71" s="150" t="s">
        <v>205</v>
      </c>
      <c r="F71" s="162" t="s">
        <v>206</v>
      </c>
      <c r="G71" s="163">
        <v>0.5</v>
      </c>
      <c r="H71" s="147" t="s">
        <v>179</v>
      </c>
      <c r="I71" s="22" t="s">
        <v>180</v>
      </c>
      <c r="J71" s="33" t="s">
        <v>156</v>
      </c>
      <c r="K71" s="47">
        <v>1</v>
      </c>
      <c r="L71" s="47" t="s">
        <v>180</v>
      </c>
      <c r="M71" s="47" t="s">
        <v>180</v>
      </c>
      <c r="N71" s="51">
        <v>21568</v>
      </c>
      <c r="O71" s="76"/>
      <c r="P71" s="77">
        <f t="shared" si="3"/>
        <v>0</v>
      </c>
      <c r="Q71" s="78"/>
      <c r="R71" s="51">
        <f>+ROUND(C13*G71,0)</f>
        <v>5392</v>
      </c>
    </row>
    <row r="72" spans="1:18" ht="69.95" customHeight="1">
      <c r="A72" s="155"/>
      <c r="B72" s="151"/>
      <c r="C72" s="161"/>
      <c r="D72" s="149"/>
      <c r="E72" s="151"/>
      <c r="F72" s="162"/>
      <c r="G72" s="163"/>
      <c r="H72" s="148"/>
      <c r="I72" s="22" t="s">
        <v>180</v>
      </c>
      <c r="J72" s="33" t="s">
        <v>142</v>
      </c>
      <c r="K72" s="47">
        <v>1</v>
      </c>
      <c r="L72" s="47" t="s">
        <v>180</v>
      </c>
      <c r="M72" s="47" t="s">
        <v>180</v>
      </c>
      <c r="N72" s="51">
        <v>23804</v>
      </c>
      <c r="O72" s="76"/>
      <c r="P72" s="77">
        <f t="shared" si="3"/>
        <v>0</v>
      </c>
      <c r="Q72" s="78"/>
      <c r="R72" s="51">
        <f>+ROUND((C16*G71),0)</f>
        <v>5951</v>
      </c>
    </row>
    <row r="73" spans="1:18" ht="69.95" customHeight="1">
      <c r="A73" s="153">
        <v>10</v>
      </c>
      <c r="B73" s="150" t="s">
        <v>210</v>
      </c>
      <c r="C73" s="150" t="s">
        <v>211</v>
      </c>
      <c r="D73" s="158" t="s">
        <v>212</v>
      </c>
      <c r="E73" s="150" t="s">
        <v>205</v>
      </c>
      <c r="F73" s="147" t="s">
        <v>206</v>
      </c>
      <c r="G73" s="164">
        <v>1.0500000000000001E-2</v>
      </c>
      <c r="H73" s="147" t="s">
        <v>179</v>
      </c>
      <c r="I73" s="22" t="s">
        <v>180</v>
      </c>
      <c r="J73" s="33" t="s">
        <v>156</v>
      </c>
      <c r="K73" s="47">
        <v>1</v>
      </c>
      <c r="L73" s="47" t="s">
        <v>180</v>
      </c>
      <c r="M73" s="47" t="s">
        <v>180</v>
      </c>
      <c r="N73" s="51">
        <v>452</v>
      </c>
      <c r="O73" s="76"/>
      <c r="P73" s="77">
        <f t="shared" si="3"/>
        <v>0</v>
      </c>
      <c r="Q73" s="78"/>
      <c r="R73" s="51">
        <f>+ROUND(C13*G73,0)</f>
        <v>113</v>
      </c>
    </row>
    <row r="74" spans="1:18" ht="69.95" customHeight="1">
      <c r="A74" s="155"/>
      <c r="B74" s="151"/>
      <c r="C74" s="151"/>
      <c r="D74" s="166"/>
      <c r="E74" s="151"/>
      <c r="F74" s="148"/>
      <c r="G74" s="165"/>
      <c r="H74" s="148"/>
      <c r="I74" s="22" t="s">
        <v>180</v>
      </c>
      <c r="J74" s="33" t="s">
        <v>142</v>
      </c>
      <c r="K74" s="47">
        <v>1</v>
      </c>
      <c r="L74" s="47" t="s">
        <v>180</v>
      </c>
      <c r="M74" s="47" t="s">
        <v>180</v>
      </c>
      <c r="N74" s="51">
        <v>500</v>
      </c>
      <c r="O74" s="76"/>
      <c r="P74" s="77">
        <f t="shared" si="3"/>
        <v>0</v>
      </c>
      <c r="Q74" s="78"/>
      <c r="R74" s="51">
        <f>+ROUND(C16*G73,0)</f>
        <v>125</v>
      </c>
    </row>
    <row r="75" spans="1:18" ht="69.95" customHeight="1">
      <c r="A75" s="153">
        <v>11</v>
      </c>
      <c r="B75" s="149" t="s">
        <v>213</v>
      </c>
      <c r="C75" s="161" t="s">
        <v>214</v>
      </c>
      <c r="D75" s="149" t="s">
        <v>215</v>
      </c>
      <c r="E75" s="150" t="s">
        <v>205</v>
      </c>
      <c r="F75" s="147" t="s">
        <v>206</v>
      </c>
      <c r="G75" s="164">
        <v>7.3000000000000001E-3</v>
      </c>
      <c r="H75" s="147" t="s">
        <v>179</v>
      </c>
      <c r="I75" s="22" t="s">
        <v>180</v>
      </c>
      <c r="J75" s="33" t="s">
        <v>156</v>
      </c>
      <c r="K75" s="47" t="s">
        <v>207</v>
      </c>
      <c r="L75" s="47" t="s">
        <v>180</v>
      </c>
      <c r="M75" s="80" t="s">
        <v>180</v>
      </c>
      <c r="N75" s="51">
        <v>348</v>
      </c>
      <c r="O75" s="76"/>
      <c r="P75" s="77">
        <f t="shared" si="3"/>
        <v>0</v>
      </c>
      <c r="Q75" s="78"/>
      <c r="R75" s="51">
        <f>+ROUND((C16*G75),0)</f>
        <v>87</v>
      </c>
    </row>
    <row r="76" spans="1:18" ht="69.95" customHeight="1">
      <c r="A76" s="155"/>
      <c r="B76" s="149"/>
      <c r="C76" s="161"/>
      <c r="D76" s="149"/>
      <c r="E76" s="151"/>
      <c r="F76" s="148"/>
      <c r="G76" s="165"/>
      <c r="H76" s="148"/>
      <c r="I76" s="22" t="s">
        <v>180</v>
      </c>
      <c r="J76" s="33" t="s">
        <v>142</v>
      </c>
      <c r="K76" s="47" t="s">
        <v>207</v>
      </c>
      <c r="L76" s="47" t="s">
        <v>180</v>
      </c>
      <c r="M76" s="80" t="s">
        <v>180</v>
      </c>
      <c r="N76" s="51">
        <v>348</v>
      </c>
      <c r="O76" s="76"/>
      <c r="P76" s="77">
        <f t="shared" si="3"/>
        <v>0</v>
      </c>
      <c r="Q76" s="78"/>
      <c r="R76" s="51">
        <f>+ROUND((C16*G75),0)</f>
        <v>87</v>
      </c>
    </row>
    <row r="77" spans="1:18" ht="51.75" customHeight="1">
      <c r="A77" s="153">
        <v>12</v>
      </c>
      <c r="B77" s="150" t="s">
        <v>216</v>
      </c>
      <c r="C77" s="150" t="s">
        <v>217</v>
      </c>
      <c r="D77" s="158" t="s">
        <v>218</v>
      </c>
      <c r="E77" s="150" t="s">
        <v>219</v>
      </c>
      <c r="F77" s="167" t="s">
        <v>147</v>
      </c>
      <c r="G77" s="168">
        <v>0.01</v>
      </c>
      <c r="H77" s="147" t="s">
        <v>179</v>
      </c>
      <c r="I77" s="22" t="s">
        <v>180</v>
      </c>
      <c r="J77" s="33" t="s">
        <v>156</v>
      </c>
      <c r="K77" s="47" t="s">
        <v>207</v>
      </c>
      <c r="L77" s="47" t="s">
        <v>180</v>
      </c>
      <c r="M77" s="80" t="s">
        <v>180</v>
      </c>
      <c r="N77" s="51">
        <v>432</v>
      </c>
      <c r="O77" s="76"/>
      <c r="P77" s="77">
        <f t="shared" si="3"/>
        <v>0</v>
      </c>
      <c r="Q77" s="78"/>
      <c r="R77" s="51">
        <f>+ROUND((C13*G77),0)</f>
        <v>108</v>
      </c>
    </row>
    <row r="78" spans="1:18" ht="51.75" customHeight="1">
      <c r="A78" s="154"/>
      <c r="B78" s="156"/>
      <c r="C78" s="156"/>
      <c r="D78" s="166"/>
      <c r="E78" s="151"/>
      <c r="F78" s="167"/>
      <c r="G78" s="169"/>
      <c r="H78" s="148"/>
      <c r="I78" s="22" t="s">
        <v>180</v>
      </c>
      <c r="J78" s="33" t="s">
        <v>142</v>
      </c>
      <c r="K78" s="47" t="s">
        <v>207</v>
      </c>
      <c r="L78" s="47" t="s">
        <v>180</v>
      </c>
      <c r="M78" s="80" t="s">
        <v>180</v>
      </c>
      <c r="N78" s="51">
        <v>476</v>
      </c>
      <c r="O78" s="76"/>
      <c r="P78" s="77">
        <f t="shared" si="3"/>
        <v>0</v>
      </c>
      <c r="Q78" s="78"/>
      <c r="R78" s="51">
        <f>+ROUND((C16*G77),0)</f>
        <v>119</v>
      </c>
    </row>
    <row r="79" spans="1:18" ht="78" customHeight="1">
      <c r="A79" s="154"/>
      <c r="B79" s="156"/>
      <c r="C79" s="156"/>
      <c r="D79" s="17" t="s">
        <v>220</v>
      </c>
      <c r="E79" s="12" t="s">
        <v>191</v>
      </c>
      <c r="F79" s="33" t="s">
        <v>147</v>
      </c>
      <c r="G79" s="81">
        <v>1</v>
      </c>
      <c r="H79" s="73" t="s">
        <v>181</v>
      </c>
      <c r="I79" s="22" t="s">
        <v>180</v>
      </c>
      <c r="J79" s="33" t="s">
        <v>182</v>
      </c>
      <c r="K79" s="47">
        <v>12</v>
      </c>
      <c r="L79" s="47" t="s">
        <v>180</v>
      </c>
      <c r="M79" s="80" t="s">
        <v>180</v>
      </c>
      <c r="N79" s="51">
        <v>336</v>
      </c>
      <c r="O79" s="76"/>
      <c r="P79" s="77">
        <f t="shared" si="3"/>
        <v>0</v>
      </c>
      <c r="Q79" s="78"/>
      <c r="R79" s="52">
        <f>+C18*12</f>
        <v>84</v>
      </c>
    </row>
    <row r="80" spans="1:18" ht="49.5" customHeight="1">
      <c r="A80" s="154"/>
      <c r="B80" s="156"/>
      <c r="C80" s="156"/>
      <c r="D80" s="158" t="s">
        <v>221</v>
      </c>
      <c r="E80" s="150" t="s">
        <v>222</v>
      </c>
      <c r="F80" s="167" t="s">
        <v>147</v>
      </c>
      <c r="G80" s="164">
        <v>0.01</v>
      </c>
      <c r="H80" s="147" t="s">
        <v>179</v>
      </c>
      <c r="I80" s="22" t="s">
        <v>180</v>
      </c>
      <c r="J80" s="33" t="s">
        <v>156</v>
      </c>
      <c r="K80" s="47" t="s">
        <v>207</v>
      </c>
      <c r="L80" s="47" t="s">
        <v>180</v>
      </c>
      <c r="M80" s="80" t="s">
        <v>180</v>
      </c>
      <c r="N80" s="51">
        <v>432</v>
      </c>
      <c r="O80" s="76"/>
      <c r="P80" s="77">
        <f t="shared" si="3"/>
        <v>0</v>
      </c>
      <c r="Q80" s="78"/>
      <c r="R80" s="51">
        <f>+ROUND((C13*G80),0)</f>
        <v>108</v>
      </c>
    </row>
    <row r="81" spans="1:18" ht="49.5" customHeight="1">
      <c r="A81" s="154"/>
      <c r="B81" s="156"/>
      <c r="C81" s="156"/>
      <c r="D81" s="166"/>
      <c r="E81" s="151"/>
      <c r="F81" s="167"/>
      <c r="G81" s="165"/>
      <c r="H81" s="148"/>
      <c r="I81" s="22" t="s">
        <v>180</v>
      </c>
      <c r="J81" s="33" t="s">
        <v>142</v>
      </c>
      <c r="K81" s="47" t="s">
        <v>207</v>
      </c>
      <c r="L81" s="47" t="s">
        <v>180</v>
      </c>
      <c r="M81" s="80" t="s">
        <v>180</v>
      </c>
      <c r="N81" s="51">
        <v>476</v>
      </c>
      <c r="O81" s="76"/>
      <c r="P81" s="77">
        <f t="shared" si="3"/>
        <v>0</v>
      </c>
      <c r="Q81" s="78"/>
      <c r="R81" s="51">
        <f>+ROUND((C16*G80),0)</f>
        <v>119</v>
      </c>
    </row>
    <row r="82" spans="1:18" ht="78.75" customHeight="1">
      <c r="A82" s="154"/>
      <c r="B82" s="156"/>
      <c r="C82" s="156"/>
      <c r="D82" s="17" t="s">
        <v>223</v>
      </c>
      <c r="E82" s="12" t="s">
        <v>191</v>
      </c>
      <c r="F82" s="33" t="s">
        <v>147</v>
      </c>
      <c r="G82" s="81">
        <v>1</v>
      </c>
      <c r="H82" s="73" t="s">
        <v>181</v>
      </c>
      <c r="I82" s="22" t="s">
        <v>180</v>
      </c>
      <c r="J82" s="33" t="s">
        <v>182</v>
      </c>
      <c r="K82" s="47">
        <v>12</v>
      </c>
      <c r="L82" s="47" t="s">
        <v>180</v>
      </c>
      <c r="M82" s="80" t="s">
        <v>180</v>
      </c>
      <c r="N82" s="51">
        <v>336</v>
      </c>
      <c r="O82" s="76"/>
      <c r="P82" s="77">
        <f t="shared" si="3"/>
        <v>0</v>
      </c>
      <c r="Q82" s="78"/>
      <c r="R82" s="52">
        <f>+C18*12</f>
        <v>84</v>
      </c>
    </row>
    <row r="83" spans="1:18" ht="69.95" customHeight="1">
      <c r="A83" s="154"/>
      <c r="B83" s="156"/>
      <c r="C83" s="156"/>
      <c r="D83" s="158" t="s">
        <v>224</v>
      </c>
      <c r="E83" s="150" t="s">
        <v>225</v>
      </c>
      <c r="F83" s="167" t="s">
        <v>155</v>
      </c>
      <c r="G83" s="164">
        <v>4.0000000000000001E-3</v>
      </c>
      <c r="H83" s="147" t="s">
        <v>179</v>
      </c>
      <c r="I83" s="22" t="s">
        <v>180</v>
      </c>
      <c r="J83" s="33" t="s">
        <v>156</v>
      </c>
      <c r="K83" s="47" t="s">
        <v>180</v>
      </c>
      <c r="L83" s="47" t="s">
        <v>180</v>
      </c>
      <c r="M83" s="80" t="s">
        <v>180</v>
      </c>
      <c r="N83" s="51">
        <v>172</v>
      </c>
      <c r="O83" s="76"/>
      <c r="P83" s="77">
        <f t="shared" si="3"/>
        <v>0</v>
      </c>
      <c r="Q83" s="78"/>
      <c r="R83" s="51">
        <f>+ROUND((C13*G83),0)</f>
        <v>43</v>
      </c>
    </row>
    <row r="84" spans="1:18" ht="69.95" customHeight="1">
      <c r="A84" s="154"/>
      <c r="B84" s="156"/>
      <c r="C84" s="156"/>
      <c r="D84" s="166"/>
      <c r="E84" s="151"/>
      <c r="F84" s="167"/>
      <c r="G84" s="165"/>
      <c r="H84" s="148"/>
      <c r="I84" s="22" t="s">
        <v>180</v>
      </c>
      <c r="J84" s="33" t="s">
        <v>142</v>
      </c>
      <c r="K84" s="47" t="s">
        <v>180</v>
      </c>
      <c r="L84" s="47" t="s">
        <v>180</v>
      </c>
      <c r="M84" s="80" t="s">
        <v>180</v>
      </c>
      <c r="N84" s="51">
        <v>184</v>
      </c>
      <c r="O84" s="76"/>
      <c r="P84" s="77">
        <f t="shared" si="3"/>
        <v>0</v>
      </c>
      <c r="Q84" s="78"/>
      <c r="R84" s="51">
        <f>+ROUND((C14*G83),0)</f>
        <v>46</v>
      </c>
    </row>
    <row r="85" spans="1:18" ht="69.95" customHeight="1">
      <c r="A85" s="154"/>
      <c r="B85" s="156"/>
      <c r="C85" s="156"/>
      <c r="D85" s="158" t="s">
        <v>226</v>
      </c>
      <c r="E85" s="150" t="s">
        <v>225</v>
      </c>
      <c r="F85" s="167" t="s">
        <v>155</v>
      </c>
      <c r="G85" s="164">
        <v>4.0000000000000001E-3</v>
      </c>
      <c r="H85" s="147" t="s">
        <v>179</v>
      </c>
      <c r="I85" s="22" t="s">
        <v>180</v>
      </c>
      <c r="J85" s="33" t="s">
        <v>156</v>
      </c>
      <c r="K85" s="47" t="s">
        <v>180</v>
      </c>
      <c r="L85" s="47" t="s">
        <v>180</v>
      </c>
      <c r="M85" s="80" t="s">
        <v>180</v>
      </c>
      <c r="N85" s="51">
        <v>172</v>
      </c>
      <c r="O85" s="76"/>
      <c r="P85" s="77">
        <f t="shared" si="3"/>
        <v>0</v>
      </c>
      <c r="Q85" s="78"/>
      <c r="R85" s="51">
        <f>+ROUND((C13*G85),0)</f>
        <v>43</v>
      </c>
    </row>
    <row r="86" spans="1:18" ht="69.95" customHeight="1">
      <c r="A86" s="154"/>
      <c r="B86" s="156"/>
      <c r="C86" s="156"/>
      <c r="D86" s="166"/>
      <c r="E86" s="151"/>
      <c r="F86" s="167"/>
      <c r="G86" s="165"/>
      <c r="H86" s="148"/>
      <c r="I86" s="22" t="s">
        <v>180</v>
      </c>
      <c r="J86" s="33" t="s">
        <v>142</v>
      </c>
      <c r="K86" s="47" t="s">
        <v>180</v>
      </c>
      <c r="L86" s="47" t="s">
        <v>180</v>
      </c>
      <c r="M86" s="80" t="s">
        <v>180</v>
      </c>
      <c r="N86" s="51">
        <v>192</v>
      </c>
      <c r="O86" s="76"/>
      <c r="P86" s="77">
        <f t="shared" si="3"/>
        <v>0</v>
      </c>
      <c r="Q86" s="78"/>
      <c r="R86" s="51">
        <f>+ROUND((C16*G85),0)</f>
        <v>48</v>
      </c>
    </row>
    <row r="87" spans="1:18" ht="69.95" customHeight="1">
      <c r="A87" s="154"/>
      <c r="B87" s="156"/>
      <c r="C87" s="156"/>
      <c r="D87" s="158" t="s">
        <v>227</v>
      </c>
      <c r="E87" s="150" t="s">
        <v>225</v>
      </c>
      <c r="F87" s="167" t="s">
        <v>155</v>
      </c>
      <c r="G87" s="164">
        <v>4.0000000000000001E-3</v>
      </c>
      <c r="H87" s="147" t="s">
        <v>179</v>
      </c>
      <c r="I87" s="22" t="s">
        <v>180</v>
      </c>
      <c r="J87" s="33" t="s">
        <v>156</v>
      </c>
      <c r="K87" s="47" t="s">
        <v>180</v>
      </c>
      <c r="L87" s="47" t="s">
        <v>180</v>
      </c>
      <c r="M87" s="80" t="s">
        <v>180</v>
      </c>
      <c r="N87" s="51">
        <v>172</v>
      </c>
      <c r="O87" s="76"/>
      <c r="P87" s="77">
        <f t="shared" si="3"/>
        <v>0</v>
      </c>
      <c r="Q87" s="78"/>
      <c r="R87" s="51">
        <f>+ROUND((C13*G87),0)</f>
        <v>43</v>
      </c>
    </row>
    <row r="88" spans="1:18" ht="69.95" customHeight="1">
      <c r="A88" s="154"/>
      <c r="B88" s="156"/>
      <c r="C88" s="156"/>
      <c r="D88" s="166"/>
      <c r="E88" s="151"/>
      <c r="F88" s="167"/>
      <c r="G88" s="165"/>
      <c r="H88" s="148"/>
      <c r="I88" s="22" t="s">
        <v>180</v>
      </c>
      <c r="J88" s="33" t="s">
        <v>142</v>
      </c>
      <c r="K88" s="47" t="s">
        <v>180</v>
      </c>
      <c r="L88" s="47" t="s">
        <v>180</v>
      </c>
      <c r="M88" s="80" t="s">
        <v>180</v>
      </c>
      <c r="N88" s="51">
        <v>192</v>
      </c>
      <c r="O88" s="76"/>
      <c r="P88" s="77">
        <f t="shared" si="3"/>
        <v>0</v>
      </c>
      <c r="Q88" s="78"/>
      <c r="R88" s="51">
        <f>+ROUND((C16*G87),0)</f>
        <v>48</v>
      </c>
    </row>
    <row r="89" spans="1:18" ht="69.95" customHeight="1">
      <c r="A89" s="154"/>
      <c r="B89" s="156"/>
      <c r="C89" s="156"/>
      <c r="D89" s="158" t="s">
        <v>228</v>
      </c>
      <c r="E89" s="150" t="s">
        <v>225</v>
      </c>
      <c r="F89" s="167" t="s">
        <v>155</v>
      </c>
      <c r="G89" s="164">
        <v>4.0000000000000001E-3</v>
      </c>
      <c r="H89" s="147" t="s">
        <v>179</v>
      </c>
      <c r="I89" s="22" t="s">
        <v>180</v>
      </c>
      <c r="J89" s="33" t="s">
        <v>156</v>
      </c>
      <c r="K89" s="47" t="s">
        <v>180</v>
      </c>
      <c r="L89" s="47" t="s">
        <v>180</v>
      </c>
      <c r="M89" s="80" t="s">
        <v>180</v>
      </c>
      <c r="N89" s="51">
        <v>172</v>
      </c>
      <c r="O89" s="76"/>
      <c r="P89" s="77">
        <f t="shared" si="3"/>
        <v>0</v>
      </c>
      <c r="Q89" s="78"/>
      <c r="R89" s="51">
        <f>+ROUND((C13*G89),0)</f>
        <v>43</v>
      </c>
    </row>
    <row r="90" spans="1:18" ht="69.95" customHeight="1">
      <c r="A90" s="154"/>
      <c r="B90" s="156"/>
      <c r="C90" s="156"/>
      <c r="D90" s="166"/>
      <c r="E90" s="151"/>
      <c r="F90" s="167"/>
      <c r="G90" s="165"/>
      <c r="H90" s="148"/>
      <c r="I90" s="22" t="s">
        <v>180</v>
      </c>
      <c r="J90" s="33" t="s">
        <v>142</v>
      </c>
      <c r="K90" s="47" t="s">
        <v>180</v>
      </c>
      <c r="L90" s="47" t="s">
        <v>180</v>
      </c>
      <c r="M90" s="80" t="s">
        <v>180</v>
      </c>
      <c r="N90" s="51">
        <v>192</v>
      </c>
      <c r="O90" s="76"/>
      <c r="P90" s="77">
        <f t="shared" si="3"/>
        <v>0</v>
      </c>
      <c r="Q90" s="78"/>
      <c r="R90" s="51">
        <f>+ROUND((C16*G89),0)</f>
        <v>48</v>
      </c>
    </row>
    <row r="91" spans="1:18" ht="69.95" customHeight="1">
      <c r="A91" s="154"/>
      <c r="B91" s="156"/>
      <c r="C91" s="156"/>
      <c r="D91" s="158" t="s">
        <v>229</v>
      </c>
      <c r="E91" s="150" t="s">
        <v>225</v>
      </c>
      <c r="F91" s="167" t="s">
        <v>155</v>
      </c>
      <c r="G91" s="164">
        <v>4.0000000000000001E-3</v>
      </c>
      <c r="H91" s="147" t="s">
        <v>179</v>
      </c>
      <c r="I91" s="22" t="s">
        <v>180</v>
      </c>
      <c r="J91" s="33" t="s">
        <v>156</v>
      </c>
      <c r="K91" s="47" t="s">
        <v>180</v>
      </c>
      <c r="L91" s="47" t="s">
        <v>180</v>
      </c>
      <c r="M91" s="80" t="s">
        <v>180</v>
      </c>
      <c r="N91" s="51">
        <v>172</v>
      </c>
      <c r="O91" s="76"/>
      <c r="P91" s="77">
        <f t="shared" si="3"/>
        <v>0</v>
      </c>
      <c r="Q91" s="78"/>
      <c r="R91" s="51">
        <f>+ROUND((C13*G91),0)</f>
        <v>43</v>
      </c>
    </row>
    <row r="92" spans="1:18" ht="69.95" customHeight="1">
      <c r="A92" s="155"/>
      <c r="B92" s="151"/>
      <c r="C92" s="151"/>
      <c r="D92" s="166"/>
      <c r="E92" s="151"/>
      <c r="F92" s="167"/>
      <c r="G92" s="165"/>
      <c r="H92" s="148"/>
      <c r="I92" s="22" t="s">
        <v>180</v>
      </c>
      <c r="J92" s="33" t="s">
        <v>142</v>
      </c>
      <c r="K92" s="47" t="s">
        <v>180</v>
      </c>
      <c r="L92" s="47" t="s">
        <v>180</v>
      </c>
      <c r="M92" s="80" t="s">
        <v>180</v>
      </c>
      <c r="N92" s="51">
        <v>192</v>
      </c>
      <c r="O92" s="76"/>
      <c r="P92" s="77">
        <f t="shared" si="3"/>
        <v>0</v>
      </c>
      <c r="Q92" s="78"/>
      <c r="R92" s="51">
        <f>+ROUND((C16*G91),0)</f>
        <v>48</v>
      </c>
    </row>
    <row r="93" spans="1:18" ht="108" customHeight="1">
      <c r="A93" s="107">
        <v>13</v>
      </c>
      <c r="B93" s="25" t="s">
        <v>230</v>
      </c>
      <c r="C93" s="33" t="s">
        <v>231</v>
      </c>
      <c r="D93" s="25" t="s">
        <v>232</v>
      </c>
      <c r="E93" s="32" t="s">
        <v>233</v>
      </c>
      <c r="F93" s="73" t="s">
        <v>147</v>
      </c>
      <c r="G93" s="81">
        <v>1</v>
      </c>
      <c r="H93" s="73" t="s">
        <v>181</v>
      </c>
      <c r="I93" s="22" t="s">
        <v>180</v>
      </c>
      <c r="J93" s="33" t="s">
        <v>182</v>
      </c>
      <c r="K93" s="47">
        <v>3</v>
      </c>
      <c r="L93" s="47" t="s">
        <v>180</v>
      </c>
      <c r="M93" s="80" t="s">
        <v>180</v>
      </c>
      <c r="N93" s="51">
        <v>84</v>
      </c>
      <c r="O93" s="76"/>
      <c r="P93" s="77">
        <f t="shared" si="3"/>
        <v>0</v>
      </c>
      <c r="Q93" s="78"/>
      <c r="R93" s="52">
        <f>C18*K93</f>
        <v>21</v>
      </c>
    </row>
    <row r="94" spans="1:18" ht="14.25" customHeight="1">
      <c r="A94" s="153">
        <v>14</v>
      </c>
      <c r="B94" s="150" t="s">
        <v>234</v>
      </c>
      <c r="C94" s="150" t="s">
        <v>235</v>
      </c>
      <c r="D94" s="158" t="s">
        <v>236</v>
      </c>
      <c r="E94" s="150" t="s">
        <v>237</v>
      </c>
      <c r="F94" s="147" t="s">
        <v>155</v>
      </c>
      <c r="G94" s="81">
        <v>1</v>
      </c>
      <c r="H94" s="147" t="s">
        <v>179</v>
      </c>
      <c r="I94" s="147" t="s">
        <v>238</v>
      </c>
      <c r="J94" s="33" t="s">
        <v>156</v>
      </c>
      <c r="K94" s="47">
        <v>1</v>
      </c>
      <c r="L94" s="47" t="s">
        <v>180</v>
      </c>
      <c r="M94" s="80" t="s">
        <v>180</v>
      </c>
      <c r="N94" s="51">
        <v>24</v>
      </c>
      <c r="O94" s="76"/>
      <c r="P94" s="77">
        <f t="shared" si="3"/>
        <v>0</v>
      </c>
      <c r="Q94" s="78"/>
      <c r="R94" s="51">
        <f>+(C26*1)*G94</f>
        <v>6</v>
      </c>
    </row>
    <row r="95" spans="1:18">
      <c r="A95" s="154"/>
      <c r="B95" s="156"/>
      <c r="C95" s="156"/>
      <c r="D95" s="159"/>
      <c r="E95" s="156"/>
      <c r="F95" s="157"/>
      <c r="G95" s="84">
        <v>1</v>
      </c>
      <c r="H95" s="157"/>
      <c r="I95" s="148"/>
      <c r="J95" s="33" t="s">
        <v>142</v>
      </c>
      <c r="K95" s="47">
        <v>1</v>
      </c>
      <c r="L95" s="47" t="s">
        <v>180</v>
      </c>
      <c r="M95" s="80" t="s">
        <v>180</v>
      </c>
      <c r="N95" s="51">
        <v>0</v>
      </c>
      <c r="O95" s="76"/>
      <c r="P95" s="77">
        <f t="shared" si="3"/>
        <v>0</v>
      </c>
      <c r="Q95" s="78"/>
      <c r="R95" s="51">
        <f>+(C27*1)*G95</f>
        <v>0</v>
      </c>
    </row>
    <row r="96" spans="1:18">
      <c r="A96" s="154"/>
      <c r="B96" s="156"/>
      <c r="C96" s="156"/>
      <c r="D96" s="159"/>
      <c r="E96" s="156"/>
      <c r="F96" s="157"/>
      <c r="G96" s="81">
        <v>0.1</v>
      </c>
      <c r="H96" s="157"/>
      <c r="I96" s="147" t="s">
        <v>239</v>
      </c>
      <c r="J96" s="33" t="s">
        <v>156</v>
      </c>
      <c r="K96" s="47">
        <v>1</v>
      </c>
      <c r="L96" s="47" t="s">
        <v>180</v>
      </c>
      <c r="M96" s="80" t="s">
        <v>180</v>
      </c>
      <c r="N96" s="51">
        <v>24</v>
      </c>
      <c r="O96" s="76"/>
      <c r="P96" s="77">
        <f t="shared" si="3"/>
        <v>0</v>
      </c>
      <c r="Q96" s="78"/>
      <c r="R96" s="51">
        <f>+(C31*1)*G96</f>
        <v>5.9</v>
      </c>
    </row>
    <row r="97" spans="1:18">
      <c r="A97" s="154"/>
      <c r="B97" s="156"/>
      <c r="C97" s="156"/>
      <c r="D97" s="159"/>
      <c r="E97" s="156"/>
      <c r="F97" s="157"/>
      <c r="G97" s="81">
        <v>0.1</v>
      </c>
      <c r="H97" s="157"/>
      <c r="I97" s="148"/>
      <c r="J97" s="33" t="s">
        <v>142</v>
      </c>
      <c r="K97" s="47">
        <v>1</v>
      </c>
      <c r="L97" s="47" t="s">
        <v>180</v>
      </c>
      <c r="M97" s="80" t="s">
        <v>180</v>
      </c>
      <c r="N97" s="51">
        <v>4</v>
      </c>
      <c r="O97" s="76"/>
      <c r="P97" s="77">
        <f t="shared" si="3"/>
        <v>0</v>
      </c>
      <c r="Q97" s="78"/>
      <c r="R97" s="51">
        <f>+(C32*1)*G97</f>
        <v>1</v>
      </c>
    </row>
    <row r="98" spans="1:18">
      <c r="A98" s="154"/>
      <c r="B98" s="156"/>
      <c r="C98" s="156"/>
      <c r="D98" s="159"/>
      <c r="E98" s="156"/>
      <c r="F98" s="157"/>
      <c r="G98" s="81">
        <v>0.1</v>
      </c>
      <c r="H98" s="157"/>
      <c r="I98" s="147" t="s">
        <v>240</v>
      </c>
      <c r="J98" s="33" t="s">
        <v>156</v>
      </c>
      <c r="K98" s="47">
        <v>1</v>
      </c>
      <c r="L98" s="47" t="s">
        <v>180</v>
      </c>
      <c r="M98" s="80" t="s">
        <v>180</v>
      </c>
      <c r="N98" s="51">
        <v>100</v>
      </c>
      <c r="O98" s="76"/>
      <c r="P98" s="77">
        <f t="shared" si="3"/>
        <v>0</v>
      </c>
      <c r="Q98" s="78"/>
      <c r="R98" s="51">
        <f>+(C36*1)*G98</f>
        <v>24.6</v>
      </c>
    </row>
    <row r="99" spans="1:18">
      <c r="A99" s="154"/>
      <c r="B99" s="156"/>
      <c r="C99" s="156"/>
      <c r="D99" s="159"/>
      <c r="E99" s="156"/>
      <c r="F99" s="157"/>
      <c r="G99" s="81">
        <v>0.04</v>
      </c>
      <c r="H99" s="157"/>
      <c r="I99" s="148"/>
      <c r="J99" s="33" t="s">
        <v>142</v>
      </c>
      <c r="K99" s="47">
        <v>1</v>
      </c>
      <c r="L99" s="47" t="s">
        <v>180</v>
      </c>
      <c r="M99" s="80" t="s">
        <v>180</v>
      </c>
      <c r="N99" s="51">
        <v>52</v>
      </c>
      <c r="O99" s="76"/>
      <c r="P99" s="77">
        <f t="shared" si="3"/>
        <v>0</v>
      </c>
      <c r="Q99" s="78"/>
      <c r="R99" s="51">
        <f>+(C37*1)*G99</f>
        <v>12.6</v>
      </c>
    </row>
    <row r="100" spans="1:18">
      <c r="A100" s="154"/>
      <c r="B100" s="156"/>
      <c r="C100" s="156"/>
      <c r="D100" s="159"/>
      <c r="E100" s="156"/>
      <c r="F100" s="157"/>
      <c r="G100" s="81">
        <v>0.1</v>
      </c>
      <c r="H100" s="157"/>
      <c r="I100" s="147" t="s">
        <v>241</v>
      </c>
      <c r="J100" s="33" t="s">
        <v>156</v>
      </c>
      <c r="K100" s="47">
        <v>1</v>
      </c>
      <c r="L100" s="47" t="s">
        <v>180</v>
      </c>
      <c r="M100" s="80" t="s">
        <v>180</v>
      </c>
      <c r="N100" s="51">
        <v>72</v>
      </c>
      <c r="O100" s="76"/>
      <c r="P100" s="77">
        <f t="shared" si="3"/>
        <v>0</v>
      </c>
      <c r="Q100" s="78"/>
      <c r="R100" s="51">
        <f>+(C41*1)*G100</f>
        <v>18.2</v>
      </c>
    </row>
    <row r="101" spans="1:18" ht="42.75" customHeight="1">
      <c r="A101" s="155"/>
      <c r="B101" s="151"/>
      <c r="C101" s="151"/>
      <c r="D101" s="166"/>
      <c r="E101" s="151"/>
      <c r="F101" s="148"/>
      <c r="G101" s="81">
        <v>0.1</v>
      </c>
      <c r="H101" s="148"/>
      <c r="I101" s="148"/>
      <c r="J101" s="33" t="s">
        <v>142</v>
      </c>
      <c r="K101" s="47">
        <v>1</v>
      </c>
      <c r="L101" s="47" t="s">
        <v>180</v>
      </c>
      <c r="M101" s="80" t="s">
        <v>180</v>
      </c>
      <c r="N101" s="51">
        <v>1324</v>
      </c>
      <c r="O101" s="76"/>
      <c r="P101" s="77">
        <f t="shared" si="3"/>
        <v>0</v>
      </c>
      <c r="Q101" s="78"/>
      <c r="R101" s="51">
        <f>+(C44*1)*G101</f>
        <v>331.40000000000003</v>
      </c>
    </row>
    <row r="102" spans="1:18" ht="14.25" customHeight="1">
      <c r="A102" s="153">
        <v>15</v>
      </c>
      <c r="B102" s="150" t="s">
        <v>242</v>
      </c>
      <c r="C102" s="150" t="s">
        <v>243</v>
      </c>
      <c r="D102" s="173" t="s">
        <v>244</v>
      </c>
      <c r="E102" s="170" t="s">
        <v>245</v>
      </c>
      <c r="F102" s="162" t="s">
        <v>155</v>
      </c>
      <c r="G102" s="84">
        <v>1</v>
      </c>
      <c r="H102" s="147" t="s">
        <v>179</v>
      </c>
      <c r="I102" s="147" t="s">
        <v>238</v>
      </c>
      <c r="J102" s="33" t="s">
        <v>156</v>
      </c>
      <c r="K102" s="47" t="s">
        <v>207</v>
      </c>
      <c r="L102" s="47" t="s">
        <v>180</v>
      </c>
      <c r="M102" s="80" t="s">
        <v>180</v>
      </c>
      <c r="N102" s="51">
        <v>24</v>
      </c>
      <c r="O102" s="76"/>
      <c r="P102" s="77">
        <f t="shared" si="3"/>
        <v>0</v>
      </c>
      <c r="Q102" s="78"/>
      <c r="R102" s="51">
        <f>+(C26*1)*G102</f>
        <v>6</v>
      </c>
    </row>
    <row r="103" spans="1:18">
      <c r="A103" s="154"/>
      <c r="B103" s="156"/>
      <c r="C103" s="156"/>
      <c r="D103" s="174"/>
      <c r="E103" s="171"/>
      <c r="F103" s="162"/>
      <c r="G103" s="84">
        <v>1</v>
      </c>
      <c r="H103" s="157"/>
      <c r="I103" s="148"/>
      <c r="J103" s="33" t="s">
        <v>142</v>
      </c>
      <c r="K103" s="47" t="s">
        <v>207</v>
      </c>
      <c r="L103" s="47" t="s">
        <v>180</v>
      </c>
      <c r="M103" s="80" t="s">
        <v>180</v>
      </c>
      <c r="N103" s="51">
        <v>0</v>
      </c>
      <c r="O103" s="76"/>
      <c r="P103" s="77">
        <f t="shared" si="3"/>
        <v>0</v>
      </c>
      <c r="Q103" s="78"/>
      <c r="R103" s="51">
        <f>+(C27*1)*G103</f>
        <v>0</v>
      </c>
    </row>
    <row r="104" spans="1:18">
      <c r="A104" s="154"/>
      <c r="B104" s="156"/>
      <c r="C104" s="156"/>
      <c r="D104" s="174"/>
      <c r="E104" s="171"/>
      <c r="F104" s="162"/>
      <c r="G104" s="81">
        <v>0.05</v>
      </c>
      <c r="H104" s="157"/>
      <c r="I104" s="147" t="s">
        <v>239</v>
      </c>
      <c r="J104" s="33" t="s">
        <v>156</v>
      </c>
      <c r="K104" s="47" t="s">
        <v>207</v>
      </c>
      <c r="L104" s="47" t="s">
        <v>180</v>
      </c>
      <c r="M104" s="80" t="s">
        <v>180</v>
      </c>
      <c r="N104" s="51">
        <v>12</v>
      </c>
      <c r="O104" s="76"/>
      <c r="P104" s="77">
        <f t="shared" si="3"/>
        <v>0</v>
      </c>
      <c r="Q104" s="78"/>
      <c r="R104" s="51">
        <f>+(C31*1)*G104</f>
        <v>2.95</v>
      </c>
    </row>
    <row r="105" spans="1:18">
      <c r="A105" s="154"/>
      <c r="B105" s="156"/>
      <c r="C105" s="156"/>
      <c r="D105" s="174"/>
      <c r="E105" s="171"/>
      <c r="F105" s="162"/>
      <c r="G105" s="81">
        <v>0.05</v>
      </c>
      <c r="H105" s="157"/>
      <c r="I105" s="148"/>
      <c r="J105" s="33" t="s">
        <v>142</v>
      </c>
      <c r="K105" s="47" t="s">
        <v>207</v>
      </c>
      <c r="L105" s="47" t="s">
        <v>180</v>
      </c>
      <c r="M105" s="80" t="s">
        <v>180</v>
      </c>
      <c r="N105" s="51">
        <v>4</v>
      </c>
      <c r="O105" s="76"/>
      <c r="P105" s="77">
        <f t="shared" si="3"/>
        <v>0</v>
      </c>
      <c r="Q105" s="78"/>
      <c r="R105" s="51">
        <f>+(C32*1)*G105</f>
        <v>0.5</v>
      </c>
    </row>
    <row r="106" spans="1:18">
      <c r="A106" s="154"/>
      <c r="B106" s="156"/>
      <c r="C106" s="156"/>
      <c r="D106" s="174"/>
      <c r="E106" s="171"/>
      <c r="F106" s="162"/>
      <c r="G106" s="81">
        <v>0.05</v>
      </c>
      <c r="H106" s="157"/>
      <c r="I106" s="147" t="s">
        <v>240</v>
      </c>
      <c r="J106" s="33" t="s">
        <v>156</v>
      </c>
      <c r="K106" s="47" t="s">
        <v>207</v>
      </c>
      <c r="L106" s="47" t="s">
        <v>180</v>
      </c>
      <c r="M106" s="80" t="s">
        <v>180</v>
      </c>
      <c r="N106" s="51">
        <v>48</v>
      </c>
      <c r="O106" s="76"/>
      <c r="P106" s="77">
        <f t="shared" si="3"/>
        <v>0</v>
      </c>
      <c r="Q106" s="78"/>
      <c r="R106" s="51">
        <f>+(C36*1)*G106</f>
        <v>12.3</v>
      </c>
    </row>
    <row r="107" spans="1:18">
      <c r="A107" s="154"/>
      <c r="B107" s="156"/>
      <c r="C107" s="156"/>
      <c r="D107" s="174"/>
      <c r="E107" s="171"/>
      <c r="F107" s="162"/>
      <c r="G107" s="81">
        <v>0.05</v>
      </c>
      <c r="H107" s="157"/>
      <c r="I107" s="148"/>
      <c r="J107" s="33" t="s">
        <v>142</v>
      </c>
      <c r="K107" s="47" t="s">
        <v>207</v>
      </c>
      <c r="L107" s="47" t="s">
        <v>180</v>
      </c>
      <c r="M107" s="80" t="s">
        <v>180</v>
      </c>
      <c r="N107" s="51">
        <v>64</v>
      </c>
      <c r="O107" s="76"/>
      <c r="P107" s="77">
        <f t="shared" si="3"/>
        <v>0</v>
      </c>
      <c r="Q107" s="78"/>
      <c r="R107" s="51">
        <f>+(C37*1)*G107</f>
        <v>15.75</v>
      </c>
    </row>
    <row r="108" spans="1:18">
      <c r="A108" s="154"/>
      <c r="B108" s="156"/>
      <c r="C108" s="156"/>
      <c r="D108" s="174"/>
      <c r="E108" s="171"/>
      <c r="F108" s="162"/>
      <c r="G108" s="81">
        <v>0.05</v>
      </c>
      <c r="H108" s="157"/>
      <c r="I108" s="147" t="s">
        <v>241</v>
      </c>
      <c r="J108" s="33" t="s">
        <v>156</v>
      </c>
      <c r="K108" s="47" t="s">
        <v>207</v>
      </c>
      <c r="L108" s="47" t="s">
        <v>180</v>
      </c>
      <c r="M108" s="80" t="s">
        <v>180</v>
      </c>
      <c r="N108" s="51">
        <v>36</v>
      </c>
      <c r="O108" s="76"/>
      <c r="P108" s="77">
        <f t="shared" si="3"/>
        <v>0</v>
      </c>
      <c r="Q108" s="78"/>
      <c r="R108" s="51">
        <f>+(C41*1)*G108</f>
        <v>9.1</v>
      </c>
    </row>
    <row r="109" spans="1:18">
      <c r="A109" s="154"/>
      <c r="B109" s="156"/>
      <c r="C109" s="156"/>
      <c r="D109" s="175"/>
      <c r="E109" s="172"/>
      <c r="F109" s="162"/>
      <c r="G109" s="81">
        <v>0.05</v>
      </c>
      <c r="H109" s="148"/>
      <c r="I109" s="148"/>
      <c r="J109" s="33" t="s">
        <v>142</v>
      </c>
      <c r="K109" s="47" t="s">
        <v>207</v>
      </c>
      <c r="L109" s="47" t="s">
        <v>180</v>
      </c>
      <c r="M109" s="80" t="s">
        <v>180</v>
      </c>
      <c r="N109" s="51">
        <v>664</v>
      </c>
      <c r="O109" s="76"/>
      <c r="P109" s="77">
        <f t="shared" si="3"/>
        <v>0</v>
      </c>
      <c r="Q109" s="78"/>
      <c r="R109" s="51">
        <f>+(C44*1)*G109</f>
        <v>165.70000000000002</v>
      </c>
    </row>
    <row r="110" spans="1:18" ht="14.25" customHeight="1">
      <c r="A110" s="154"/>
      <c r="B110" s="156"/>
      <c r="C110" s="156"/>
      <c r="D110" s="158" t="s">
        <v>246</v>
      </c>
      <c r="E110" s="170" t="s">
        <v>245</v>
      </c>
      <c r="F110" s="147" t="s">
        <v>155</v>
      </c>
      <c r="G110" s="81">
        <v>0.05</v>
      </c>
      <c r="H110" s="147" t="s">
        <v>179</v>
      </c>
      <c r="I110" s="147" t="s">
        <v>238</v>
      </c>
      <c r="J110" s="33" t="s">
        <v>156</v>
      </c>
      <c r="K110" s="47" t="s">
        <v>207</v>
      </c>
      <c r="L110" s="47" t="s">
        <v>180</v>
      </c>
      <c r="M110" s="80" t="s">
        <v>180</v>
      </c>
      <c r="N110" s="51">
        <v>0</v>
      </c>
      <c r="O110" s="76"/>
      <c r="P110" s="77">
        <f t="shared" si="3"/>
        <v>0</v>
      </c>
      <c r="Q110" s="78"/>
      <c r="R110" s="51">
        <f>+(C26*1)*G110</f>
        <v>0.30000000000000004</v>
      </c>
    </row>
    <row r="111" spans="1:18">
      <c r="A111" s="154"/>
      <c r="B111" s="156"/>
      <c r="C111" s="156"/>
      <c r="D111" s="159"/>
      <c r="E111" s="171"/>
      <c r="F111" s="157"/>
      <c r="G111" s="84">
        <v>1</v>
      </c>
      <c r="H111" s="157"/>
      <c r="I111" s="148"/>
      <c r="J111" s="33" t="s">
        <v>142</v>
      </c>
      <c r="K111" s="47" t="s">
        <v>207</v>
      </c>
      <c r="L111" s="47" t="s">
        <v>180</v>
      </c>
      <c r="M111" s="80" t="s">
        <v>180</v>
      </c>
      <c r="N111" s="51">
        <v>0</v>
      </c>
      <c r="O111" s="76"/>
      <c r="P111" s="77">
        <f t="shared" si="3"/>
        <v>0</v>
      </c>
      <c r="Q111" s="78"/>
      <c r="R111" s="51">
        <f>+(C27*1)*G111</f>
        <v>0</v>
      </c>
    </row>
    <row r="112" spans="1:18">
      <c r="A112" s="154"/>
      <c r="B112" s="156"/>
      <c r="C112" s="156"/>
      <c r="D112" s="159"/>
      <c r="E112" s="171"/>
      <c r="F112" s="157"/>
      <c r="G112" s="81">
        <v>0.05</v>
      </c>
      <c r="H112" s="157"/>
      <c r="I112" s="147" t="s">
        <v>239</v>
      </c>
      <c r="J112" s="33" t="s">
        <v>156</v>
      </c>
      <c r="K112" s="47" t="s">
        <v>207</v>
      </c>
      <c r="L112" s="47" t="s">
        <v>180</v>
      </c>
      <c r="M112" s="80" t="s">
        <v>180</v>
      </c>
      <c r="N112" s="51">
        <v>12</v>
      </c>
      <c r="O112" s="76"/>
      <c r="P112" s="77">
        <f t="shared" ref="P112:P175" si="4">+O112*N112</f>
        <v>0</v>
      </c>
      <c r="Q112" s="78"/>
      <c r="R112" s="51">
        <f>+(C31*1)*G112</f>
        <v>2.95</v>
      </c>
    </row>
    <row r="113" spans="1:18">
      <c r="A113" s="154"/>
      <c r="B113" s="156"/>
      <c r="C113" s="156"/>
      <c r="D113" s="159"/>
      <c r="E113" s="171"/>
      <c r="F113" s="157"/>
      <c r="G113" s="81">
        <v>0.05</v>
      </c>
      <c r="H113" s="157"/>
      <c r="I113" s="148"/>
      <c r="J113" s="33" t="s">
        <v>142</v>
      </c>
      <c r="K113" s="47" t="s">
        <v>207</v>
      </c>
      <c r="L113" s="47" t="s">
        <v>180</v>
      </c>
      <c r="M113" s="80" t="s">
        <v>180</v>
      </c>
      <c r="N113" s="51">
        <v>4</v>
      </c>
      <c r="O113" s="76"/>
      <c r="P113" s="77">
        <f t="shared" si="4"/>
        <v>0</v>
      </c>
      <c r="Q113" s="78"/>
      <c r="R113" s="51">
        <f>+(C32*1)*G113</f>
        <v>0.5</v>
      </c>
    </row>
    <row r="114" spans="1:18">
      <c r="A114" s="154"/>
      <c r="B114" s="156"/>
      <c r="C114" s="156"/>
      <c r="D114" s="159"/>
      <c r="E114" s="171"/>
      <c r="F114" s="157"/>
      <c r="G114" s="81">
        <v>0.05</v>
      </c>
      <c r="H114" s="157"/>
      <c r="I114" s="147" t="s">
        <v>240</v>
      </c>
      <c r="J114" s="33" t="s">
        <v>156</v>
      </c>
      <c r="K114" s="47" t="s">
        <v>207</v>
      </c>
      <c r="L114" s="47" t="s">
        <v>180</v>
      </c>
      <c r="M114" s="80" t="s">
        <v>180</v>
      </c>
      <c r="N114" s="51">
        <v>48</v>
      </c>
      <c r="O114" s="76"/>
      <c r="P114" s="77">
        <f t="shared" si="4"/>
        <v>0</v>
      </c>
      <c r="Q114" s="78"/>
      <c r="R114" s="51">
        <f>+(C36*1)*G114</f>
        <v>12.3</v>
      </c>
    </row>
    <row r="115" spans="1:18">
      <c r="A115" s="154"/>
      <c r="B115" s="156"/>
      <c r="C115" s="156"/>
      <c r="D115" s="159"/>
      <c r="E115" s="171"/>
      <c r="F115" s="157"/>
      <c r="G115" s="81">
        <v>0.05</v>
      </c>
      <c r="H115" s="157"/>
      <c r="I115" s="148"/>
      <c r="J115" s="33" t="s">
        <v>142</v>
      </c>
      <c r="K115" s="47" t="s">
        <v>207</v>
      </c>
      <c r="L115" s="47" t="s">
        <v>180</v>
      </c>
      <c r="M115" s="80" t="s">
        <v>180</v>
      </c>
      <c r="N115" s="51">
        <v>64</v>
      </c>
      <c r="O115" s="76"/>
      <c r="P115" s="77">
        <f t="shared" si="4"/>
        <v>0</v>
      </c>
      <c r="Q115" s="78"/>
      <c r="R115" s="51">
        <f>+(C37*1)*G115</f>
        <v>15.75</v>
      </c>
    </row>
    <row r="116" spans="1:18">
      <c r="A116" s="154"/>
      <c r="B116" s="156"/>
      <c r="C116" s="156"/>
      <c r="D116" s="159"/>
      <c r="E116" s="171"/>
      <c r="F116" s="157"/>
      <c r="G116" s="81">
        <v>0.05</v>
      </c>
      <c r="H116" s="157"/>
      <c r="I116" s="147" t="s">
        <v>241</v>
      </c>
      <c r="J116" s="33" t="s">
        <v>156</v>
      </c>
      <c r="K116" s="47" t="s">
        <v>207</v>
      </c>
      <c r="L116" s="47" t="s">
        <v>180</v>
      </c>
      <c r="M116" s="80" t="s">
        <v>180</v>
      </c>
      <c r="N116" s="51">
        <v>36</v>
      </c>
      <c r="O116" s="76"/>
      <c r="P116" s="77">
        <f t="shared" si="4"/>
        <v>0</v>
      </c>
      <c r="Q116" s="78"/>
      <c r="R116" s="51">
        <f>+(C41*1)*G116</f>
        <v>9.1</v>
      </c>
    </row>
    <row r="117" spans="1:18" ht="50.25" customHeight="1">
      <c r="A117" s="155"/>
      <c r="B117" s="151"/>
      <c r="C117" s="151"/>
      <c r="D117" s="166"/>
      <c r="E117" s="172"/>
      <c r="F117" s="148"/>
      <c r="G117" s="81">
        <v>0.05</v>
      </c>
      <c r="H117" s="148"/>
      <c r="I117" s="148" t="s">
        <v>241</v>
      </c>
      <c r="J117" s="33" t="s">
        <v>142</v>
      </c>
      <c r="K117" s="47" t="s">
        <v>207</v>
      </c>
      <c r="L117" s="47" t="s">
        <v>180</v>
      </c>
      <c r="M117" s="80" t="s">
        <v>180</v>
      </c>
      <c r="N117" s="51">
        <v>664</v>
      </c>
      <c r="O117" s="76"/>
      <c r="P117" s="77">
        <f t="shared" si="4"/>
        <v>0</v>
      </c>
      <c r="Q117" s="78"/>
      <c r="R117" s="51">
        <f>+(C44*1)*G117</f>
        <v>165.70000000000002</v>
      </c>
    </row>
    <row r="118" spans="1:18" ht="23.25" customHeight="1">
      <c r="A118" s="153">
        <v>16</v>
      </c>
      <c r="B118" s="150" t="s">
        <v>247</v>
      </c>
      <c r="C118" s="150" t="s">
        <v>248</v>
      </c>
      <c r="D118" s="173" t="s">
        <v>249</v>
      </c>
      <c r="E118" s="150" t="s">
        <v>250</v>
      </c>
      <c r="F118" s="147" t="s">
        <v>206</v>
      </c>
      <c r="G118" s="81">
        <v>1</v>
      </c>
      <c r="H118" s="147" t="s">
        <v>179</v>
      </c>
      <c r="I118" s="147" t="s">
        <v>238</v>
      </c>
      <c r="J118" s="33" t="s">
        <v>156</v>
      </c>
      <c r="K118" s="47">
        <v>1</v>
      </c>
      <c r="L118" s="47">
        <v>2</v>
      </c>
      <c r="M118" s="80" t="s">
        <v>180</v>
      </c>
      <c r="N118" s="51">
        <v>24</v>
      </c>
      <c r="O118" s="76"/>
      <c r="P118" s="77">
        <f t="shared" si="4"/>
        <v>0</v>
      </c>
      <c r="Q118" s="78"/>
      <c r="R118" s="51">
        <f>+(C26*1)*G118</f>
        <v>6</v>
      </c>
    </row>
    <row r="119" spans="1:18" ht="23.25" customHeight="1">
      <c r="A119" s="154"/>
      <c r="B119" s="156"/>
      <c r="C119" s="156"/>
      <c r="D119" s="174"/>
      <c r="E119" s="156"/>
      <c r="F119" s="157"/>
      <c r="G119" s="83">
        <v>1</v>
      </c>
      <c r="H119" s="157"/>
      <c r="I119" s="148"/>
      <c r="J119" s="33" t="s">
        <v>142</v>
      </c>
      <c r="K119" s="47">
        <v>1</v>
      </c>
      <c r="L119" s="47">
        <v>2</v>
      </c>
      <c r="M119" s="80" t="s">
        <v>180</v>
      </c>
      <c r="N119" s="51">
        <v>0</v>
      </c>
      <c r="O119" s="76"/>
      <c r="P119" s="77">
        <f t="shared" si="4"/>
        <v>0</v>
      </c>
      <c r="Q119" s="78"/>
      <c r="R119" s="51">
        <f>+(C27*1)*G119</f>
        <v>0</v>
      </c>
    </row>
    <row r="120" spans="1:18" ht="23.25" customHeight="1">
      <c r="A120" s="154"/>
      <c r="B120" s="156"/>
      <c r="C120" s="156"/>
      <c r="D120" s="174"/>
      <c r="E120" s="156"/>
      <c r="F120" s="157"/>
      <c r="G120" s="81">
        <v>0.5</v>
      </c>
      <c r="H120" s="157"/>
      <c r="I120" s="147" t="s">
        <v>239</v>
      </c>
      <c r="J120" s="33" t="s">
        <v>156</v>
      </c>
      <c r="K120" s="47">
        <v>1</v>
      </c>
      <c r="L120" s="47">
        <v>2</v>
      </c>
      <c r="M120" s="80" t="s">
        <v>180</v>
      </c>
      <c r="N120" s="51">
        <v>120</v>
      </c>
      <c r="O120" s="76"/>
      <c r="P120" s="77">
        <f t="shared" si="4"/>
        <v>0</v>
      </c>
      <c r="Q120" s="78"/>
      <c r="R120" s="51">
        <f>+(C31*1)*G120</f>
        <v>29.5</v>
      </c>
    </row>
    <row r="121" spans="1:18" ht="23.25" customHeight="1">
      <c r="A121" s="154"/>
      <c r="B121" s="156"/>
      <c r="C121" s="156"/>
      <c r="D121" s="174"/>
      <c r="E121" s="156"/>
      <c r="F121" s="157"/>
      <c r="G121" s="81">
        <v>0.5</v>
      </c>
      <c r="H121" s="157"/>
      <c r="I121" s="148"/>
      <c r="J121" s="33" t="s">
        <v>142</v>
      </c>
      <c r="K121" s="47">
        <v>1</v>
      </c>
      <c r="L121" s="47">
        <v>2</v>
      </c>
      <c r="M121" s="80" t="s">
        <v>180</v>
      </c>
      <c r="N121" s="51">
        <v>20</v>
      </c>
      <c r="O121" s="76"/>
      <c r="P121" s="77">
        <f t="shared" si="4"/>
        <v>0</v>
      </c>
      <c r="Q121" s="78"/>
      <c r="R121" s="51">
        <f>+(C32*1)*G121</f>
        <v>5</v>
      </c>
    </row>
    <row r="122" spans="1:18" ht="23.25" customHeight="1">
      <c r="A122" s="154"/>
      <c r="B122" s="156"/>
      <c r="C122" s="156"/>
      <c r="D122" s="174"/>
      <c r="E122" s="156"/>
      <c r="F122" s="157"/>
      <c r="G122" s="81">
        <v>0.5</v>
      </c>
      <c r="H122" s="157"/>
      <c r="I122" s="147" t="s">
        <v>240</v>
      </c>
      <c r="J122" s="33" t="s">
        <v>156</v>
      </c>
      <c r="K122" s="47">
        <v>1</v>
      </c>
      <c r="L122" s="47">
        <v>2</v>
      </c>
      <c r="M122" s="80" t="s">
        <v>180</v>
      </c>
      <c r="N122" s="51">
        <v>492</v>
      </c>
      <c r="O122" s="76"/>
      <c r="P122" s="77">
        <f t="shared" si="4"/>
        <v>0</v>
      </c>
      <c r="Q122" s="78"/>
      <c r="R122" s="51">
        <f>+(C36*1)*G122</f>
        <v>123</v>
      </c>
    </row>
    <row r="123" spans="1:18" ht="23.25" customHeight="1">
      <c r="A123" s="154"/>
      <c r="B123" s="156"/>
      <c r="C123" s="156"/>
      <c r="D123" s="174"/>
      <c r="E123" s="156"/>
      <c r="F123" s="157"/>
      <c r="G123" s="81">
        <v>0.5</v>
      </c>
      <c r="H123" s="157"/>
      <c r="I123" s="148"/>
      <c r="J123" s="33" t="s">
        <v>142</v>
      </c>
      <c r="K123" s="47">
        <v>1</v>
      </c>
      <c r="L123" s="47">
        <v>2</v>
      </c>
      <c r="M123" s="80" t="s">
        <v>180</v>
      </c>
      <c r="N123" s="51">
        <v>632</v>
      </c>
      <c r="O123" s="76"/>
      <c r="P123" s="77">
        <f t="shared" si="4"/>
        <v>0</v>
      </c>
      <c r="Q123" s="78"/>
      <c r="R123" s="51">
        <f>+(C37*1)*G123</f>
        <v>157.5</v>
      </c>
    </row>
    <row r="124" spans="1:18" ht="23.25" customHeight="1">
      <c r="A124" s="154"/>
      <c r="B124" s="156"/>
      <c r="C124" s="156"/>
      <c r="D124" s="174"/>
      <c r="E124" s="156"/>
      <c r="F124" s="157"/>
      <c r="G124" s="81">
        <v>0.5</v>
      </c>
      <c r="H124" s="157"/>
      <c r="I124" s="147" t="s">
        <v>241</v>
      </c>
      <c r="J124" s="33" t="s">
        <v>156</v>
      </c>
      <c r="K124" s="47">
        <v>1</v>
      </c>
      <c r="L124" s="47">
        <v>2</v>
      </c>
      <c r="M124" s="80" t="s">
        <v>180</v>
      </c>
      <c r="N124" s="51">
        <v>364</v>
      </c>
      <c r="O124" s="76"/>
      <c r="P124" s="77">
        <f t="shared" si="4"/>
        <v>0</v>
      </c>
      <c r="Q124" s="78"/>
      <c r="R124" s="51">
        <f>+(C41*1)*G124</f>
        <v>91</v>
      </c>
    </row>
    <row r="125" spans="1:18" ht="28.5" customHeight="1">
      <c r="A125" s="154"/>
      <c r="B125" s="156"/>
      <c r="C125" s="156"/>
      <c r="D125" s="174"/>
      <c r="E125" s="156"/>
      <c r="F125" s="157"/>
      <c r="G125" s="81">
        <v>0.5</v>
      </c>
      <c r="H125" s="148"/>
      <c r="I125" s="148" t="s">
        <v>241</v>
      </c>
      <c r="J125" s="33" t="s">
        <v>142</v>
      </c>
      <c r="K125" s="47">
        <v>1</v>
      </c>
      <c r="L125" s="47">
        <v>2</v>
      </c>
      <c r="M125" s="80" t="s">
        <v>180</v>
      </c>
      <c r="N125" s="51">
        <v>6616</v>
      </c>
      <c r="O125" s="76"/>
      <c r="P125" s="77">
        <f t="shared" si="4"/>
        <v>0</v>
      </c>
      <c r="Q125" s="78"/>
      <c r="R125" s="51">
        <f>+(C42*1)*G125</f>
        <v>1653.5</v>
      </c>
    </row>
    <row r="126" spans="1:18" ht="14.25" customHeight="1">
      <c r="A126" s="153">
        <v>17</v>
      </c>
      <c r="B126" s="150" t="s">
        <v>251</v>
      </c>
      <c r="C126" s="150" t="s">
        <v>252</v>
      </c>
      <c r="D126" s="158" t="s">
        <v>253</v>
      </c>
      <c r="E126" s="150" t="s">
        <v>254</v>
      </c>
      <c r="F126" s="147" t="s">
        <v>155</v>
      </c>
      <c r="G126" s="83">
        <v>1</v>
      </c>
      <c r="H126" s="147" t="s">
        <v>179</v>
      </c>
      <c r="I126" s="147" t="s">
        <v>238</v>
      </c>
      <c r="J126" s="33" t="s">
        <v>156</v>
      </c>
      <c r="K126" s="47">
        <v>1</v>
      </c>
      <c r="L126" s="47" t="s">
        <v>180</v>
      </c>
      <c r="M126" s="80" t="s">
        <v>180</v>
      </c>
      <c r="N126" s="51">
        <v>24</v>
      </c>
      <c r="O126" s="76"/>
      <c r="P126" s="77">
        <f t="shared" si="4"/>
        <v>0</v>
      </c>
      <c r="Q126" s="78"/>
      <c r="R126" s="51">
        <f>+(C26*1)*G126</f>
        <v>6</v>
      </c>
    </row>
    <row r="127" spans="1:18" ht="14.25" customHeight="1">
      <c r="A127" s="154"/>
      <c r="B127" s="156"/>
      <c r="C127" s="156"/>
      <c r="D127" s="159"/>
      <c r="E127" s="156"/>
      <c r="F127" s="157"/>
      <c r="G127" s="81">
        <v>1</v>
      </c>
      <c r="H127" s="157"/>
      <c r="I127" s="148"/>
      <c r="J127" s="33" t="s">
        <v>142</v>
      </c>
      <c r="K127" s="47">
        <v>1</v>
      </c>
      <c r="L127" s="47" t="s">
        <v>180</v>
      </c>
      <c r="M127" s="80" t="s">
        <v>180</v>
      </c>
      <c r="N127" s="51">
        <v>0</v>
      </c>
      <c r="O127" s="76"/>
      <c r="P127" s="77">
        <f t="shared" si="4"/>
        <v>0</v>
      </c>
      <c r="Q127" s="78"/>
      <c r="R127" s="51">
        <f>+(C27*1)*G127</f>
        <v>0</v>
      </c>
    </row>
    <row r="128" spans="1:18" ht="14.25" customHeight="1">
      <c r="A128" s="154"/>
      <c r="B128" s="156"/>
      <c r="C128" s="156"/>
      <c r="D128" s="159"/>
      <c r="E128" s="156"/>
      <c r="F128" s="157"/>
      <c r="G128" s="81">
        <v>0.3</v>
      </c>
      <c r="H128" s="157"/>
      <c r="I128" s="147" t="s">
        <v>239</v>
      </c>
      <c r="J128" s="33" t="s">
        <v>156</v>
      </c>
      <c r="K128" s="47">
        <v>1</v>
      </c>
      <c r="L128" s="47" t="s">
        <v>180</v>
      </c>
      <c r="M128" s="80" t="s">
        <v>180</v>
      </c>
      <c r="N128" s="51">
        <v>72</v>
      </c>
      <c r="O128" s="76"/>
      <c r="P128" s="77">
        <f t="shared" si="4"/>
        <v>0</v>
      </c>
      <c r="Q128" s="78"/>
      <c r="R128" s="51">
        <f>+(C31*1)*G128</f>
        <v>17.7</v>
      </c>
    </row>
    <row r="129" spans="1:18" ht="14.25" customHeight="1">
      <c r="A129" s="154"/>
      <c r="B129" s="156"/>
      <c r="C129" s="156"/>
      <c r="D129" s="159"/>
      <c r="E129" s="156"/>
      <c r="F129" s="157"/>
      <c r="G129" s="81">
        <v>0.3</v>
      </c>
      <c r="H129" s="157"/>
      <c r="I129" s="148"/>
      <c r="J129" s="33" t="s">
        <v>142</v>
      </c>
      <c r="K129" s="47">
        <v>1</v>
      </c>
      <c r="L129" s="47" t="s">
        <v>180</v>
      </c>
      <c r="M129" s="80" t="s">
        <v>180</v>
      </c>
      <c r="N129" s="51">
        <v>12</v>
      </c>
      <c r="O129" s="76"/>
      <c r="P129" s="77">
        <f t="shared" si="4"/>
        <v>0</v>
      </c>
      <c r="Q129" s="78"/>
      <c r="R129" s="51">
        <f>+(C32*1)*G129</f>
        <v>3</v>
      </c>
    </row>
    <row r="130" spans="1:18" ht="14.25" customHeight="1">
      <c r="A130" s="154"/>
      <c r="B130" s="156"/>
      <c r="C130" s="156"/>
      <c r="D130" s="159"/>
      <c r="E130" s="156"/>
      <c r="F130" s="157"/>
      <c r="G130" s="81">
        <v>0.3</v>
      </c>
      <c r="H130" s="157"/>
      <c r="I130" s="147" t="s">
        <v>240</v>
      </c>
      <c r="J130" s="33" t="s">
        <v>156</v>
      </c>
      <c r="K130" s="47">
        <v>1</v>
      </c>
      <c r="L130" s="47" t="s">
        <v>180</v>
      </c>
      <c r="M130" s="80" t="s">
        <v>180</v>
      </c>
      <c r="N130" s="51">
        <v>296</v>
      </c>
      <c r="O130" s="76"/>
      <c r="P130" s="77">
        <f t="shared" si="4"/>
        <v>0</v>
      </c>
      <c r="Q130" s="78"/>
      <c r="R130" s="51">
        <f>+(C36*1)*G130</f>
        <v>73.8</v>
      </c>
    </row>
    <row r="131" spans="1:18" ht="14.25" customHeight="1">
      <c r="A131" s="154"/>
      <c r="B131" s="156"/>
      <c r="C131" s="156"/>
      <c r="D131" s="159"/>
      <c r="E131" s="156"/>
      <c r="F131" s="157"/>
      <c r="G131" s="81">
        <v>0.3</v>
      </c>
      <c r="H131" s="157"/>
      <c r="I131" s="148"/>
      <c r="J131" s="33" t="s">
        <v>142</v>
      </c>
      <c r="K131" s="47">
        <v>1</v>
      </c>
      <c r="L131" s="47" t="s">
        <v>180</v>
      </c>
      <c r="M131" s="80" t="s">
        <v>180</v>
      </c>
      <c r="N131" s="51">
        <v>380</v>
      </c>
      <c r="O131" s="76"/>
      <c r="P131" s="77">
        <f t="shared" si="4"/>
        <v>0</v>
      </c>
      <c r="Q131" s="78"/>
      <c r="R131" s="51">
        <f>+(C37*1)*G131</f>
        <v>94.5</v>
      </c>
    </row>
    <row r="132" spans="1:18" ht="14.25" customHeight="1">
      <c r="A132" s="154"/>
      <c r="B132" s="156"/>
      <c r="C132" s="156"/>
      <c r="D132" s="159"/>
      <c r="E132" s="156"/>
      <c r="F132" s="157"/>
      <c r="G132" s="81">
        <v>0.3</v>
      </c>
      <c r="H132" s="157"/>
      <c r="I132" s="147" t="s">
        <v>241</v>
      </c>
      <c r="J132" s="33" t="s">
        <v>156</v>
      </c>
      <c r="K132" s="47">
        <v>1</v>
      </c>
      <c r="L132" s="47" t="s">
        <v>180</v>
      </c>
      <c r="M132" s="80" t="s">
        <v>180</v>
      </c>
      <c r="N132" s="51">
        <v>220</v>
      </c>
      <c r="O132" s="76"/>
      <c r="P132" s="77">
        <f t="shared" si="4"/>
        <v>0</v>
      </c>
      <c r="Q132" s="78"/>
      <c r="R132" s="51">
        <f>+(C41*1)*G132</f>
        <v>54.6</v>
      </c>
    </row>
    <row r="133" spans="1:18" ht="15" customHeight="1">
      <c r="A133" s="154"/>
      <c r="B133" s="156"/>
      <c r="C133" s="156"/>
      <c r="D133" s="159"/>
      <c r="E133" s="156"/>
      <c r="F133" s="157"/>
      <c r="G133" s="81">
        <v>0.3</v>
      </c>
      <c r="H133" s="157"/>
      <c r="I133" s="148" t="s">
        <v>241</v>
      </c>
      <c r="J133" s="33" t="s">
        <v>142</v>
      </c>
      <c r="K133" s="47">
        <v>1</v>
      </c>
      <c r="L133" s="47" t="s">
        <v>180</v>
      </c>
      <c r="M133" s="80" t="s">
        <v>180</v>
      </c>
      <c r="N133" s="51">
        <v>3968</v>
      </c>
      <c r="O133" s="76"/>
      <c r="P133" s="77">
        <f t="shared" si="4"/>
        <v>0</v>
      </c>
      <c r="Q133" s="78"/>
      <c r="R133" s="51">
        <f>+(C42*1)*G133</f>
        <v>992.09999999999991</v>
      </c>
    </row>
    <row r="134" spans="1:18" ht="14.25" customHeight="1">
      <c r="A134" s="154"/>
      <c r="B134" s="156"/>
      <c r="C134" s="156"/>
      <c r="D134" s="159"/>
      <c r="E134" s="150" t="s">
        <v>255</v>
      </c>
      <c r="F134" s="147" t="s">
        <v>155</v>
      </c>
      <c r="G134" s="83">
        <v>1</v>
      </c>
      <c r="H134" s="147" t="s">
        <v>179</v>
      </c>
      <c r="I134" s="147" t="s">
        <v>238</v>
      </c>
      <c r="J134" s="33" t="s">
        <v>156</v>
      </c>
      <c r="K134" s="47">
        <v>1</v>
      </c>
      <c r="L134" s="47" t="s">
        <v>180</v>
      </c>
      <c r="M134" s="80" t="s">
        <v>180</v>
      </c>
      <c r="N134" s="51">
        <v>24</v>
      </c>
      <c r="O134" s="76"/>
      <c r="P134" s="77">
        <f t="shared" si="4"/>
        <v>0</v>
      </c>
      <c r="Q134" s="78"/>
      <c r="R134" s="51">
        <f>+(C26*1)*G134</f>
        <v>6</v>
      </c>
    </row>
    <row r="135" spans="1:18" ht="14.25" customHeight="1">
      <c r="A135" s="154"/>
      <c r="B135" s="156"/>
      <c r="C135" s="156"/>
      <c r="D135" s="159"/>
      <c r="E135" s="156"/>
      <c r="F135" s="157"/>
      <c r="G135" s="84">
        <v>1</v>
      </c>
      <c r="H135" s="157"/>
      <c r="I135" s="148"/>
      <c r="J135" s="33" t="s">
        <v>142</v>
      </c>
      <c r="K135" s="47">
        <v>1</v>
      </c>
      <c r="L135" s="47" t="s">
        <v>180</v>
      </c>
      <c r="M135" s="80" t="s">
        <v>180</v>
      </c>
      <c r="N135" s="51">
        <v>0</v>
      </c>
      <c r="O135" s="76"/>
      <c r="P135" s="77">
        <f t="shared" si="4"/>
        <v>0</v>
      </c>
      <c r="Q135" s="78"/>
      <c r="R135" s="51">
        <f>+(C27*1)*G135</f>
        <v>0</v>
      </c>
    </row>
    <row r="136" spans="1:18" ht="14.25" customHeight="1">
      <c r="A136" s="154"/>
      <c r="B136" s="156"/>
      <c r="C136" s="156"/>
      <c r="D136" s="159"/>
      <c r="E136" s="156"/>
      <c r="F136" s="157"/>
      <c r="G136" s="81">
        <v>0.3</v>
      </c>
      <c r="H136" s="157"/>
      <c r="I136" s="147" t="s">
        <v>239</v>
      </c>
      <c r="J136" s="33" t="s">
        <v>156</v>
      </c>
      <c r="K136" s="47">
        <v>1</v>
      </c>
      <c r="L136" s="47" t="s">
        <v>180</v>
      </c>
      <c r="M136" s="80" t="s">
        <v>180</v>
      </c>
      <c r="N136" s="51">
        <v>72</v>
      </c>
      <c r="O136" s="76"/>
      <c r="P136" s="77">
        <f t="shared" si="4"/>
        <v>0</v>
      </c>
      <c r="Q136" s="78"/>
      <c r="R136" s="51">
        <f>+(C31*1)*G136</f>
        <v>17.7</v>
      </c>
    </row>
    <row r="137" spans="1:18" ht="14.25" customHeight="1">
      <c r="A137" s="154"/>
      <c r="B137" s="156"/>
      <c r="C137" s="156"/>
      <c r="D137" s="159"/>
      <c r="E137" s="156"/>
      <c r="F137" s="157"/>
      <c r="G137" s="81">
        <v>0.3</v>
      </c>
      <c r="H137" s="157"/>
      <c r="I137" s="148"/>
      <c r="J137" s="33" t="s">
        <v>142</v>
      </c>
      <c r="K137" s="47">
        <v>1</v>
      </c>
      <c r="L137" s="47" t="s">
        <v>180</v>
      </c>
      <c r="M137" s="80" t="s">
        <v>180</v>
      </c>
      <c r="N137" s="51">
        <v>12</v>
      </c>
      <c r="O137" s="76"/>
      <c r="P137" s="77">
        <f t="shared" si="4"/>
        <v>0</v>
      </c>
      <c r="Q137" s="78"/>
      <c r="R137" s="51">
        <f>+(C32*1)*G137</f>
        <v>3</v>
      </c>
    </row>
    <row r="138" spans="1:18" ht="14.25" customHeight="1">
      <c r="A138" s="154"/>
      <c r="B138" s="156"/>
      <c r="C138" s="156"/>
      <c r="D138" s="159"/>
      <c r="E138" s="156"/>
      <c r="F138" s="157"/>
      <c r="G138" s="81">
        <v>0.3</v>
      </c>
      <c r="H138" s="157"/>
      <c r="I138" s="147" t="s">
        <v>240</v>
      </c>
      <c r="J138" s="33" t="s">
        <v>156</v>
      </c>
      <c r="K138" s="47">
        <v>1</v>
      </c>
      <c r="L138" s="47" t="s">
        <v>180</v>
      </c>
      <c r="M138" s="80" t="s">
        <v>180</v>
      </c>
      <c r="N138" s="51">
        <v>296</v>
      </c>
      <c r="O138" s="76"/>
      <c r="P138" s="77">
        <f t="shared" si="4"/>
        <v>0</v>
      </c>
      <c r="Q138" s="78"/>
      <c r="R138" s="51">
        <f>+(C36*1)*G138</f>
        <v>73.8</v>
      </c>
    </row>
    <row r="139" spans="1:18" ht="14.25" customHeight="1">
      <c r="A139" s="154"/>
      <c r="B139" s="156"/>
      <c r="C139" s="156"/>
      <c r="D139" s="159"/>
      <c r="E139" s="156"/>
      <c r="F139" s="157"/>
      <c r="G139" s="81">
        <v>0.3</v>
      </c>
      <c r="H139" s="157"/>
      <c r="I139" s="148"/>
      <c r="J139" s="33" t="s">
        <v>142</v>
      </c>
      <c r="K139" s="47">
        <v>1</v>
      </c>
      <c r="L139" s="47" t="s">
        <v>180</v>
      </c>
      <c r="M139" s="80" t="s">
        <v>180</v>
      </c>
      <c r="N139" s="51">
        <v>380</v>
      </c>
      <c r="O139" s="76"/>
      <c r="P139" s="77">
        <f t="shared" si="4"/>
        <v>0</v>
      </c>
      <c r="Q139" s="78"/>
      <c r="R139" s="51">
        <f>+(C37*1)*G139</f>
        <v>94.5</v>
      </c>
    </row>
    <row r="140" spans="1:18" ht="14.25" customHeight="1">
      <c r="A140" s="154"/>
      <c r="B140" s="156"/>
      <c r="C140" s="156"/>
      <c r="D140" s="159"/>
      <c r="E140" s="156"/>
      <c r="F140" s="157"/>
      <c r="G140" s="81">
        <v>0.3</v>
      </c>
      <c r="H140" s="157"/>
      <c r="I140" s="147" t="s">
        <v>241</v>
      </c>
      <c r="J140" s="33" t="s">
        <v>156</v>
      </c>
      <c r="K140" s="47">
        <v>1</v>
      </c>
      <c r="L140" s="47" t="s">
        <v>180</v>
      </c>
      <c r="M140" s="80" t="s">
        <v>180</v>
      </c>
      <c r="N140" s="51">
        <v>220</v>
      </c>
      <c r="O140" s="76"/>
      <c r="P140" s="77">
        <f t="shared" si="4"/>
        <v>0</v>
      </c>
      <c r="Q140" s="78"/>
      <c r="R140" s="51">
        <f>+(C41*1)*G140</f>
        <v>54.6</v>
      </c>
    </row>
    <row r="141" spans="1:18" ht="15" customHeight="1">
      <c r="A141" s="155"/>
      <c r="B141" s="151"/>
      <c r="C141" s="151"/>
      <c r="D141" s="166"/>
      <c r="E141" s="156"/>
      <c r="F141" s="157"/>
      <c r="G141" s="81">
        <v>0.3</v>
      </c>
      <c r="H141" s="157"/>
      <c r="I141" s="148" t="s">
        <v>241</v>
      </c>
      <c r="J141" s="33" t="s">
        <v>142</v>
      </c>
      <c r="K141" s="47">
        <v>1</v>
      </c>
      <c r="L141" s="47" t="s">
        <v>180</v>
      </c>
      <c r="M141" s="80" t="s">
        <v>180</v>
      </c>
      <c r="N141" s="51">
        <v>3968</v>
      </c>
      <c r="O141" s="76"/>
      <c r="P141" s="77">
        <f t="shared" si="4"/>
        <v>0</v>
      </c>
      <c r="Q141" s="78"/>
      <c r="R141" s="51">
        <f>+(C42*1)*G141</f>
        <v>992.09999999999991</v>
      </c>
    </row>
    <row r="142" spans="1:18" ht="14.25" customHeight="1">
      <c r="A142" s="153">
        <v>18</v>
      </c>
      <c r="B142" s="150" t="s">
        <v>256</v>
      </c>
      <c r="C142" s="170" t="s">
        <v>257</v>
      </c>
      <c r="D142" s="173" t="s">
        <v>258</v>
      </c>
      <c r="E142" s="150" t="s">
        <v>259</v>
      </c>
      <c r="F142" s="147" t="s">
        <v>155</v>
      </c>
      <c r="G142" s="81">
        <v>1</v>
      </c>
      <c r="H142" s="147" t="s">
        <v>179</v>
      </c>
      <c r="I142" s="147" t="s">
        <v>238</v>
      </c>
      <c r="J142" s="33" t="s">
        <v>156</v>
      </c>
      <c r="K142" s="47">
        <v>1</v>
      </c>
      <c r="L142" s="47" t="s">
        <v>180</v>
      </c>
      <c r="M142" s="80" t="s">
        <v>180</v>
      </c>
      <c r="N142" s="51">
        <v>24</v>
      </c>
      <c r="O142" s="76"/>
      <c r="P142" s="77">
        <f t="shared" si="4"/>
        <v>0</v>
      </c>
      <c r="Q142" s="78"/>
      <c r="R142" s="51">
        <f>+(C26*1)*G142</f>
        <v>6</v>
      </c>
    </row>
    <row r="143" spans="1:18">
      <c r="A143" s="154"/>
      <c r="B143" s="156"/>
      <c r="C143" s="171"/>
      <c r="D143" s="174"/>
      <c r="E143" s="156"/>
      <c r="F143" s="157"/>
      <c r="G143" s="84">
        <v>1</v>
      </c>
      <c r="H143" s="157"/>
      <c r="I143" s="148"/>
      <c r="J143" s="33" t="s">
        <v>142</v>
      </c>
      <c r="K143" s="47">
        <v>1</v>
      </c>
      <c r="L143" s="47" t="s">
        <v>180</v>
      </c>
      <c r="M143" s="80" t="s">
        <v>180</v>
      </c>
      <c r="N143" s="51">
        <v>0</v>
      </c>
      <c r="O143" s="76"/>
      <c r="P143" s="77">
        <f t="shared" si="4"/>
        <v>0</v>
      </c>
      <c r="Q143" s="78"/>
      <c r="R143" s="51">
        <f>+(C27*1)*G143</f>
        <v>0</v>
      </c>
    </row>
    <row r="144" spans="1:18">
      <c r="A144" s="154"/>
      <c r="B144" s="156"/>
      <c r="C144" s="171"/>
      <c r="D144" s="174"/>
      <c r="E144" s="156"/>
      <c r="F144" s="157"/>
      <c r="G144" s="81">
        <v>0.2</v>
      </c>
      <c r="H144" s="157"/>
      <c r="I144" s="147" t="s">
        <v>239</v>
      </c>
      <c r="J144" s="33" t="s">
        <v>156</v>
      </c>
      <c r="K144" s="47">
        <v>1</v>
      </c>
      <c r="L144" s="47" t="s">
        <v>180</v>
      </c>
      <c r="M144" s="80" t="s">
        <v>180</v>
      </c>
      <c r="N144" s="51">
        <v>48</v>
      </c>
      <c r="O144" s="76"/>
      <c r="P144" s="77">
        <f t="shared" si="4"/>
        <v>0</v>
      </c>
      <c r="Q144" s="78"/>
      <c r="R144" s="51">
        <f>+(C31*1)*G144</f>
        <v>11.8</v>
      </c>
    </row>
    <row r="145" spans="1:18">
      <c r="A145" s="154"/>
      <c r="B145" s="156"/>
      <c r="C145" s="171"/>
      <c r="D145" s="174"/>
      <c r="E145" s="156"/>
      <c r="F145" s="157"/>
      <c r="G145" s="81">
        <v>0.2</v>
      </c>
      <c r="H145" s="157"/>
      <c r="I145" s="148"/>
      <c r="J145" s="33" t="s">
        <v>142</v>
      </c>
      <c r="K145" s="47">
        <v>1</v>
      </c>
      <c r="L145" s="47" t="s">
        <v>180</v>
      </c>
      <c r="M145" s="80" t="s">
        <v>180</v>
      </c>
      <c r="N145" s="51">
        <v>8</v>
      </c>
      <c r="O145" s="76"/>
      <c r="P145" s="77">
        <f t="shared" si="4"/>
        <v>0</v>
      </c>
      <c r="Q145" s="78"/>
      <c r="R145" s="51">
        <f>+(C32*1)*G145</f>
        <v>2</v>
      </c>
    </row>
    <row r="146" spans="1:18">
      <c r="A146" s="154"/>
      <c r="B146" s="156"/>
      <c r="C146" s="171"/>
      <c r="D146" s="174"/>
      <c r="E146" s="156"/>
      <c r="F146" s="157"/>
      <c r="G146" s="81">
        <v>0.2</v>
      </c>
      <c r="H146" s="157"/>
      <c r="I146" s="147" t="s">
        <v>240</v>
      </c>
      <c r="J146" s="33" t="s">
        <v>156</v>
      </c>
      <c r="K146" s="47">
        <v>1</v>
      </c>
      <c r="L146" s="47" t="s">
        <v>180</v>
      </c>
      <c r="M146" s="80" t="s">
        <v>180</v>
      </c>
      <c r="N146" s="51">
        <v>196</v>
      </c>
      <c r="O146" s="76"/>
      <c r="P146" s="77">
        <f t="shared" si="4"/>
        <v>0</v>
      </c>
      <c r="Q146" s="78"/>
      <c r="R146" s="51">
        <f>+(C36*1)*G146</f>
        <v>49.2</v>
      </c>
    </row>
    <row r="147" spans="1:18">
      <c r="A147" s="154"/>
      <c r="B147" s="156"/>
      <c r="C147" s="171"/>
      <c r="D147" s="174"/>
      <c r="E147" s="156"/>
      <c r="F147" s="157"/>
      <c r="G147" s="81">
        <v>0.2</v>
      </c>
      <c r="H147" s="157"/>
      <c r="I147" s="148"/>
      <c r="J147" s="33" t="s">
        <v>142</v>
      </c>
      <c r="K147" s="47">
        <v>1</v>
      </c>
      <c r="L147" s="47" t="s">
        <v>180</v>
      </c>
      <c r="M147" s="80" t="s">
        <v>180</v>
      </c>
      <c r="N147" s="51">
        <v>252</v>
      </c>
      <c r="O147" s="76"/>
      <c r="P147" s="77">
        <f t="shared" si="4"/>
        <v>0</v>
      </c>
      <c r="Q147" s="78"/>
      <c r="R147" s="51">
        <f>+(C37*1)*G147</f>
        <v>63</v>
      </c>
    </row>
    <row r="148" spans="1:18">
      <c r="A148" s="154"/>
      <c r="B148" s="156"/>
      <c r="C148" s="171"/>
      <c r="D148" s="174"/>
      <c r="E148" s="156"/>
      <c r="F148" s="157"/>
      <c r="G148" s="81">
        <v>0.2</v>
      </c>
      <c r="H148" s="157"/>
      <c r="I148" s="147" t="s">
        <v>241</v>
      </c>
      <c r="J148" s="33" t="s">
        <v>156</v>
      </c>
      <c r="K148" s="47">
        <v>1</v>
      </c>
      <c r="L148" s="47" t="s">
        <v>180</v>
      </c>
      <c r="M148" s="80" t="s">
        <v>180</v>
      </c>
      <c r="N148" s="51">
        <v>144</v>
      </c>
      <c r="O148" s="76"/>
      <c r="P148" s="77">
        <f t="shared" si="4"/>
        <v>0</v>
      </c>
      <c r="Q148" s="78"/>
      <c r="R148" s="51">
        <f>+(C41*1)*G148</f>
        <v>36.4</v>
      </c>
    </row>
    <row r="149" spans="1:18">
      <c r="A149" s="155"/>
      <c r="B149" s="151"/>
      <c r="C149" s="172"/>
      <c r="D149" s="175"/>
      <c r="E149" s="151"/>
      <c r="F149" s="148"/>
      <c r="G149" s="81">
        <v>0.2</v>
      </c>
      <c r="H149" s="148"/>
      <c r="I149" s="148" t="s">
        <v>241</v>
      </c>
      <c r="J149" s="33" t="s">
        <v>142</v>
      </c>
      <c r="K149" s="47">
        <v>1</v>
      </c>
      <c r="L149" s="47" t="s">
        <v>180</v>
      </c>
      <c r="M149" s="80" t="s">
        <v>180</v>
      </c>
      <c r="N149" s="51">
        <v>2644</v>
      </c>
      <c r="O149" s="76"/>
      <c r="P149" s="77">
        <f t="shared" si="4"/>
        <v>0</v>
      </c>
      <c r="Q149" s="78"/>
      <c r="R149" s="51">
        <f>+(C42*1)*G149</f>
        <v>661.40000000000009</v>
      </c>
    </row>
    <row r="150" spans="1:18" ht="14.25" customHeight="1">
      <c r="A150" s="153">
        <v>19</v>
      </c>
      <c r="B150" s="150" t="s">
        <v>260</v>
      </c>
      <c r="C150" s="170" t="s">
        <v>261</v>
      </c>
      <c r="D150" s="158" t="s">
        <v>262</v>
      </c>
      <c r="E150" s="150" t="s">
        <v>263</v>
      </c>
      <c r="F150" s="162" t="s">
        <v>264</v>
      </c>
      <c r="G150" s="83">
        <v>1</v>
      </c>
      <c r="H150" s="162" t="s">
        <v>179</v>
      </c>
      <c r="I150" s="147" t="s">
        <v>238</v>
      </c>
      <c r="J150" s="33" t="s">
        <v>156</v>
      </c>
      <c r="K150" s="47">
        <v>1</v>
      </c>
      <c r="L150" s="47" t="s">
        <v>180</v>
      </c>
      <c r="M150" s="80" t="s">
        <v>180</v>
      </c>
      <c r="N150" s="51">
        <v>24</v>
      </c>
      <c r="O150" s="76"/>
      <c r="P150" s="77">
        <f t="shared" si="4"/>
        <v>0</v>
      </c>
      <c r="Q150" s="78"/>
      <c r="R150" s="51">
        <f>+(C26*1)*G150</f>
        <v>6</v>
      </c>
    </row>
    <row r="151" spans="1:18">
      <c r="A151" s="154"/>
      <c r="B151" s="156"/>
      <c r="C151" s="171"/>
      <c r="D151" s="159"/>
      <c r="E151" s="156"/>
      <c r="F151" s="162"/>
      <c r="G151" s="83">
        <v>1</v>
      </c>
      <c r="H151" s="162"/>
      <c r="I151" s="148"/>
      <c r="J151" s="33" t="s">
        <v>142</v>
      </c>
      <c r="K151" s="47">
        <v>1</v>
      </c>
      <c r="L151" s="47" t="s">
        <v>180</v>
      </c>
      <c r="M151" s="80" t="s">
        <v>180</v>
      </c>
      <c r="N151" s="51">
        <v>0</v>
      </c>
      <c r="O151" s="76"/>
      <c r="P151" s="77">
        <f t="shared" si="4"/>
        <v>0</v>
      </c>
      <c r="Q151" s="78"/>
      <c r="R151" s="51">
        <f>+(C27*1)*G151</f>
        <v>0</v>
      </c>
    </row>
    <row r="152" spans="1:18">
      <c r="A152" s="154"/>
      <c r="B152" s="156"/>
      <c r="C152" s="171"/>
      <c r="D152" s="159"/>
      <c r="E152" s="156"/>
      <c r="F152" s="162"/>
      <c r="G152" s="83">
        <v>0.1</v>
      </c>
      <c r="H152" s="162"/>
      <c r="I152" s="147" t="s">
        <v>239</v>
      </c>
      <c r="J152" s="33" t="s">
        <v>156</v>
      </c>
      <c r="K152" s="47">
        <v>1</v>
      </c>
      <c r="L152" s="47" t="s">
        <v>180</v>
      </c>
      <c r="M152" s="80" t="s">
        <v>180</v>
      </c>
      <c r="N152" s="51">
        <v>24</v>
      </c>
      <c r="O152" s="76"/>
      <c r="P152" s="77">
        <f t="shared" si="4"/>
        <v>0</v>
      </c>
      <c r="Q152" s="78"/>
      <c r="R152" s="51">
        <f>+(C31*1)*G152</f>
        <v>5.9</v>
      </c>
    </row>
    <row r="153" spans="1:18">
      <c r="A153" s="154"/>
      <c r="B153" s="156"/>
      <c r="C153" s="171"/>
      <c r="D153" s="159"/>
      <c r="E153" s="156"/>
      <c r="F153" s="162"/>
      <c r="G153" s="83">
        <v>0.1</v>
      </c>
      <c r="H153" s="162"/>
      <c r="I153" s="148"/>
      <c r="J153" s="33" t="s">
        <v>142</v>
      </c>
      <c r="K153" s="47">
        <v>1</v>
      </c>
      <c r="L153" s="47" t="s">
        <v>180</v>
      </c>
      <c r="M153" s="80" t="s">
        <v>180</v>
      </c>
      <c r="N153" s="51">
        <v>4</v>
      </c>
      <c r="O153" s="76"/>
      <c r="P153" s="77">
        <f t="shared" si="4"/>
        <v>0</v>
      </c>
      <c r="Q153" s="78"/>
      <c r="R153" s="51">
        <f>+(C32*1)*G153</f>
        <v>1</v>
      </c>
    </row>
    <row r="154" spans="1:18">
      <c r="A154" s="154"/>
      <c r="B154" s="156"/>
      <c r="C154" s="171"/>
      <c r="D154" s="159"/>
      <c r="E154" s="156"/>
      <c r="F154" s="162"/>
      <c r="G154" s="83">
        <v>0.1</v>
      </c>
      <c r="H154" s="162"/>
      <c r="I154" s="147" t="s">
        <v>240</v>
      </c>
      <c r="J154" s="33" t="s">
        <v>156</v>
      </c>
      <c r="K154" s="47">
        <v>1</v>
      </c>
      <c r="L154" s="47" t="s">
        <v>180</v>
      </c>
      <c r="M154" s="80" t="s">
        <v>180</v>
      </c>
      <c r="N154" s="51">
        <v>100</v>
      </c>
      <c r="O154" s="76"/>
      <c r="P154" s="77">
        <f t="shared" si="4"/>
        <v>0</v>
      </c>
      <c r="Q154" s="78"/>
      <c r="R154" s="51">
        <f>+(C36*1)*G154</f>
        <v>24.6</v>
      </c>
    </row>
    <row r="155" spans="1:18">
      <c r="A155" s="154"/>
      <c r="B155" s="156"/>
      <c r="C155" s="171"/>
      <c r="D155" s="159"/>
      <c r="E155" s="156"/>
      <c r="F155" s="162"/>
      <c r="G155" s="83">
        <v>0.1</v>
      </c>
      <c r="H155" s="162"/>
      <c r="I155" s="148"/>
      <c r="J155" s="33" t="s">
        <v>142</v>
      </c>
      <c r="K155" s="47">
        <v>1</v>
      </c>
      <c r="L155" s="47" t="s">
        <v>180</v>
      </c>
      <c r="M155" s="80" t="s">
        <v>180</v>
      </c>
      <c r="N155" s="51">
        <v>128</v>
      </c>
      <c r="O155" s="76"/>
      <c r="P155" s="77">
        <f t="shared" si="4"/>
        <v>0</v>
      </c>
      <c r="Q155" s="78"/>
      <c r="R155" s="51">
        <f>+(C37*1)*G155</f>
        <v>31.5</v>
      </c>
    </row>
    <row r="156" spans="1:18">
      <c r="A156" s="154"/>
      <c r="B156" s="156"/>
      <c r="C156" s="171"/>
      <c r="D156" s="159"/>
      <c r="E156" s="156"/>
      <c r="F156" s="162"/>
      <c r="G156" s="83">
        <v>0.1</v>
      </c>
      <c r="H156" s="162"/>
      <c r="I156" s="147" t="s">
        <v>241</v>
      </c>
      <c r="J156" s="33" t="s">
        <v>156</v>
      </c>
      <c r="K156" s="47">
        <v>1</v>
      </c>
      <c r="L156" s="47" t="s">
        <v>180</v>
      </c>
      <c r="M156" s="80" t="s">
        <v>180</v>
      </c>
      <c r="N156" s="51">
        <v>72</v>
      </c>
      <c r="O156" s="76"/>
      <c r="P156" s="77">
        <f t="shared" si="4"/>
        <v>0</v>
      </c>
      <c r="Q156" s="78"/>
      <c r="R156" s="51">
        <f>+(C41*1)*G156</f>
        <v>18.2</v>
      </c>
    </row>
    <row r="157" spans="1:18">
      <c r="A157" s="154"/>
      <c r="B157" s="156"/>
      <c r="C157" s="171"/>
      <c r="D157" s="166"/>
      <c r="E157" s="151"/>
      <c r="F157" s="162"/>
      <c r="G157" s="83">
        <v>0.1</v>
      </c>
      <c r="H157" s="162"/>
      <c r="I157" s="148"/>
      <c r="J157" s="33" t="s">
        <v>142</v>
      </c>
      <c r="K157" s="47">
        <v>1</v>
      </c>
      <c r="L157" s="47" t="s">
        <v>180</v>
      </c>
      <c r="M157" s="80" t="s">
        <v>180</v>
      </c>
      <c r="N157" s="51">
        <v>1324</v>
      </c>
      <c r="O157" s="76"/>
      <c r="P157" s="77">
        <f t="shared" si="4"/>
        <v>0</v>
      </c>
      <c r="Q157" s="78"/>
      <c r="R157" s="51">
        <f>+(C42*1)*G157</f>
        <v>330.70000000000005</v>
      </c>
    </row>
    <row r="158" spans="1:18" ht="14.25" customHeight="1">
      <c r="A158" s="154"/>
      <c r="B158" s="156"/>
      <c r="C158" s="171"/>
      <c r="D158" s="150" t="s">
        <v>265</v>
      </c>
      <c r="E158" s="150" t="s">
        <v>263</v>
      </c>
      <c r="F158" s="147" t="s">
        <v>264</v>
      </c>
      <c r="G158" s="83">
        <v>1</v>
      </c>
      <c r="H158" s="162" t="s">
        <v>179</v>
      </c>
      <c r="I158" s="147" t="s">
        <v>238</v>
      </c>
      <c r="J158" s="33" t="s">
        <v>156</v>
      </c>
      <c r="K158" s="47">
        <v>1</v>
      </c>
      <c r="L158" s="47" t="s">
        <v>180</v>
      </c>
      <c r="M158" s="80" t="s">
        <v>180</v>
      </c>
      <c r="N158" s="51">
        <v>24</v>
      </c>
      <c r="O158" s="76"/>
      <c r="P158" s="77">
        <f t="shared" si="4"/>
        <v>0</v>
      </c>
      <c r="Q158" s="78"/>
      <c r="R158" s="51">
        <f>+(C26*1)*G158</f>
        <v>6</v>
      </c>
    </row>
    <row r="159" spans="1:18">
      <c r="A159" s="154"/>
      <c r="B159" s="156"/>
      <c r="C159" s="171"/>
      <c r="D159" s="156"/>
      <c r="E159" s="156"/>
      <c r="F159" s="157"/>
      <c r="G159" s="83">
        <v>1</v>
      </c>
      <c r="H159" s="162"/>
      <c r="I159" s="148"/>
      <c r="J159" s="33" t="s">
        <v>142</v>
      </c>
      <c r="K159" s="47">
        <v>1</v>
      </c>
      <c r="L159" s="47" t="s">
        <v>180</v>
      </c>
      <c r="M159" s="80" t="s">
        <v>180</v>
      </c>
      <c r="N159" s="51">
        <v>0</v>
      </c>
      <c r="O159" s="76"/>
      <c r="P159" s="77">
        <f t="shared" si="4"/>
        <v>0</v>
      </c>
      <c r="Q159" s="78"/>
      <c r="R159" s="51">
        <f>+(C27*1)*G159</f>
        <v>0</v>
      </c>
    </row>
    <row r="160" spans="1:18">
      <c r="A160" s="154"/>
      <c r="B160" s="156"/>
      <c r="C160" s="171"/>
      <c r="D160" s="156"/>
      <c r="E160" s="156"/>
      <c r="F160" s="157"/>
      <c r="G160" s="83">
        <v>0.1</v>
      </c>
      <c r="H160" s="162"/>
      <c r="I160" s="147" t="s">
        <v>239</v>
      </c>
      <c r="J160" s="33" t="s">
        <v>156</v>
      </c>
      <c r="K160" s="47">
        <v>1</v>
      </c>
      <c r="L160" s="47" t="s">
        <v>180</v>
      </c>
      <c r="M160" s="80" t="s">
        <v>180</v>
      </c>
      <c r="N160" s="51">
        <v>24</v>
      </c>
      <c r="O160" s="76"/>
      <c r="P160" s="77">
        <f t="shared" si="4"/>
        <v>0</v>
      </c>
      <c r="Q160" s="78"/>
      <c r="R160" s="51">
        <f>+(C31*1)*G160</f>
        <v>5.9</v>
      </c>
    </row>
    <row r="161" spans="1:18">
      <c r="A161" s="154"/>
      <c r="B161" s="156"/>
      <c r="C161" s="171"/>
      <c r="D161" s="156"/>
      <c r="E161" s="156"/>
      <c r="F161" s="157"/>
      <c r="G161" s="83">
        <v>0.1</v>
      </c>
      <c r="H161" s="162"/>
      <c r="I161" s="148"/>
      <c r="J161" s="33" t="s">
        <v>142</v>
      </c>
      <c r="K161" s="47">
        <v>1</v>
      </c>
      <c r="L161" s="47" t="s">
        <v>180</v>
      </c>
      <c r="M161" s="80" t="s">
        <v>180</v>
      </c>
      <c r="N161" s="51">
        <v>4</v>
      </c>
      <c r="O161" s="76"/>
      <c r="P161" s="77">
        <f t="shared" si="4"/>
        <v>0</v>
      </c>
      <c r="Q161" s="78"/>
      <c r="R161" s="51">
        <f>+(C32*1)*G161</f>
        <v>1</v>
      </c>
    </row>
    <row r="162" spans="1:18">
      <c r="A162" s="154"/>
      <c r="B162" s="156"/>
      <c r="C162" s="171"/>
      <c r="D162" s="156"/>
      <c r="E162" s="156"/>
      <c r="F162" s="157"/>
      <c r="G162" s="83">
        <v>0.1</v>
      </c>
      <c r="H162" s="162"/>
      <c r="I162" s="147" t="s">
        <v>240</v>
      </c>
      <c r="J162" s="33" t="s">
        <v>156</v>
      </c>
      <c r="K162" s="47">
        <v>1</v>
      </c>
      <c r="L162" s="47" t="s">
        <v>180</v>
      </c>
      <c r="M162" s="80" t="s">
        <v>180</v>
      </c>
      <c r="N162" s="51">
        <v>100</v>
      </c>
      <c r="O162" s="76"/>
      <c r="P162" s="77">
        <f t="shared" si="4"/>
        <v>0</v>
      </c>
      <c r="Q162" s="78"/>
      <c r="R162" s="51">
        <f>+(C36*1)*G162</f>
        <v>24.6</v>
      </c>
    </row>
    <row r="163" spans="1:18">
      <c r="A163" s="154"/>
      <c r="B163" s="156"/>
      <c r="C163" s="171"/>
      <c r="D163" s="156"/>
      <c r="E163" s="156"/>
      <c r="F163" s="157"/>
      <c r="G163" s="83">
        <v>0.1</v>
      </c>
      <c r="H163" s="162"/>
      <c r="I163" s="148"/>
      <c r="J163" s="33" t="s">
        <v>142</v>
      </c>
      <c r="K163" s="47">
        <v>1</v>
      </c>
      <c r="L163" s="47" t="s">
        <v>180</v>
      </c>
      <c r="M163" s="80" t="s">
        <v>180</v>
      </c>
      <c r="N163" s="51">
        <v>128</v>
      </c>
      <c r="O163" s="76"/>
      <c r="P163" s="77">
        <f t="shared" si="4"/>
        <v>0</v>
      </c>
      <c r="Q163" s="78"/>
      <c r="R163" s="51">
        <f>+(C37*1)*G163</f>
        <v>31.5</v>
      </c>
    </row>
    <row r="164" spans="1:18">
      <c r="A164" s="154"/>
      <c r="B164" s="156"/>
      <c r="C164" s="171"/>
      <c r="D164" s="156"/>
      <c r="E164" s="156"/>
      <c r="F164" s="157"/>
      <c r="G164" s="83">
        <v>0.1</v>
      </c>
      <c r="H164" s="162"/>
      <c r="I164" s="147" t="s">
        <v>241</v>
      </c>
      <c r="J164" s="33" t="s">
        <v>156</v>
      </c>
      <c r="K164" s="47">
        <v>1</v>
      </c>
      <c r="L164" s="47" t="s">
        <v>180</v>
      </c>
      <c r="M164" s="80" t="s">
        <v>180</v>
      </c>
      <c r="N164" s="51">
        <v>72</v>
      </c>
      <c r="O164" s="76"/>
      <c r="P164" s="77">
        <f t="shared" si="4"/>
        <v>0</v>
      </c>
      <c r="Q164" s="78"/>
      <c r="R164" s="51">
        <f>+(C41*1)*G164</f>
        <v>18.2</v>
      </c>
    </row>
    <row r="165" spans="1:18">
      <c r="A165" s="154"/>
      <c r="B165" s="156"/>
      <c r="C165" s="171"/>
      <c r="D165" s="151"/>
      <c r="E165" s="151"/>
      <c r="F165" s="148"/>
      <c r="G165" s="83">
        <v>0.1</v>
      </c>
      <c r="H165" s="162"/>
      <c r="I165" s="148"/>
      <c r="J165" s="33" t="s">
        <v>142</v>
      </c>
      <c r="K165" s="47">
        <v>1</v>
      </c>
      <c r="L165" s="47" t="s">
        <v>180</v>
      </c>
      <c r="M165" s="80" t="s">
        <v>180</v>
      </c>
      <c r="N165" s="51">
        <v>1324</v>
      </c>
      <c r="O165" s="76"/>
      <c r="P165" s="77">
        <f t="shared" si="4"/>
        <v>0</v>
      </c>
      <c r="Q165" s="78"/>
      <c r="R165" s="51">
        <f>+(C42*1)*G165</f>
        <v>330.70000000000005</v>
      </c>
    </row>
    <row r="166" spans="1:18" ht="15" customHeight="1">
      <c r="A166" s="154"/>
      <c r="B166" s="156"/>
      <c r="C166" s="171"/>
      <c r="D166" s="150" t="s">
        <v>266</v>
      </c>
      <c r="E166" s="150" t="s">
        <v>263</v>
      </c>
      <c r="F166" s="147" t="s">
        <v>264</v>
      </c>
      <c r="G166" s="83">
        <v>1</v>
      </c>
      <c r="H166" s="162" t="s">
        <v>179</v>
      </c>
      <c r="I166" s="147" t="s">
        <v>238</v>
      </c>
      <c r="J166" s="33" t="s">
        <v>156</v>
      </c>
      <c r="K166" s="47">
        <v>1</v>
      </c>
      <c r="L166" s="47" t="s">
        <v>180</v>
      </c>
      <c r="M166" s="80" t="s">
        <v>180</v>
      </c>
      <c r="N166" s="51">
        <v>24</v>
      </c>
      <c r="O166" s="76"/>
      <c r="P166" s="77">
        <f t="shared" si="4"/>
        <v>0</v>
      </c>
      <c r="Q166" s="78"/>
      <c r="R166" s="51">
        <f>+(C26*1)*G166</f>
        <v>6</v>
      </c>
    </row>
    <row r="167" spans="1:18" ht="15" customHeight="1">
      <c r="A167" s="154"/>
      <c r="B167" s="156"/>
      <c r="C167" s="171"/>
      <c r="D167" s="156"/>
      <c r="E167" s="156"/>
      <c r="F167" s="157"/>
      <c r="G167" s="83">
        <v>1</v>
      </c>
      <c r="H167" s="162"/>
      <c r="I167" s="148"/>
      <c r="J167" s="33" t="s">
        <v>142</v>
      </c>
      <c r="K167" s="47">
        <v>1</v>
      </c>
      <c r="L167" s="47" t="s">
        <v>180</v>
      </c>
      <c r="M167" s="80" t="s">
        <v>180</v>
      </c>
      <c r="N167" s="51">
        <v>0</v>
      </c>
      <c r="O167" s="76"/>
      <c r="P167" s="77">
        <f t="shared" si="4"/>
        <v>0</v>
      </c>
      <c r="Q167" s="78"/>
      <c r="R167" s="51">
        <f>+(C27*1)*G167</f>
        <v>0</v>
      </c>
    </row>
    <row r="168" spans="1:18" ht="15" customHeight="1">
      <c r="A168" s="154"/>
      <c r="B168" s="156"/>
      <c r="C168" s="171"/>
      <c r="D168" s="156"/>
      <c r="E168" s="156"/>
      <c r="F168" s="157"/>
      <c r="G168" s="83">
        <v>0.1</v>
      </c>
      <c r="H168" s="162"/>
      <c r="I168" s="147" t="s">
        <v>239</v>
      </c>
      <c r="J168" s="33" t="s">
        <v>156</v>
      </c>
      <c r="K168" s="47">
        <v>1</v>
      </c>
      <c r="L168" s="47" t="s">
        <v>180</v>
      </c>
      <c r="M168" s="80" t="s">
        <v>180</v>
      </c>
      <c r="N168" s="51">
        <v>24</v>
      </c>
      <c r="O168" s="76"/>
      <c r="P168" s="77">
        <f t="shared" si="4"/>
        <v>0</v>
      </c>
      <c r="Q168" s="78"/>
      <c r="R168" s="51">
        <f>+(C31*1)*G168</f>
        <v>5.9</v>
      </c>
    </row>
    <row r="169" spans="1:18" ht="15" customHeight="1">
      <c r="A169" s="154"/>
      <c r="B169" s="156"/>
      <c r="C169" s="171"/>
      <c r="D169" s="156"/>
      <c r="E169" s="156"/>
      <c r="F169" s="157"/>
      <c r="G169" s="83">
        <v>0.1</v>
      </c>
      <c r="H169" s="162"/>
      <c r="I169" s="148"/>
      <c r="J169" s="33" t="s">
        <v>142</v>
      </c>
      <c r="K169" s="47">
        <v>1</v>
      </c>
      <c r="L169" s="47" t="s">
        <v>180</v>
      </c>
      <c r="M169" s="80" t="s">
        <v>180</v>
      </c>
      <c r="N169" s="51">
        <v>4</v>
      </c>
      <c r="O169" s="76"/>
      <c r="P169" s="77">
        <f t="shared" si="4"/>
        <v>0</v>
      </c>
      <c r="Q169" s="78"/>
      <c r="R169" s="51">
        <f>+(C32*1)*G169</f>
        <v>1</v>
      </c>
    </row>
    <row r="170" spans="1:18" ht="15" customHeight="1">
      <c r="A170" s="154"/>
      <c r="B170" s="156"/>
      <c r="C170" s="171"/>
      <c r="D170" s="156"/>
      <c r="E170" s="156"/>
      <c r="F170" s="157"/>
      <c r="G170" s="83">
        <v>0.1</v>
      </c>
      <c r="H170" s="162"/>
      <c r="I170" s="147" t="s">
        <v>240</v>
      </c>
      <c r="J170" s="33" t="s">
        <v>156</v>
      </c>
      <c r="K170" s="47">
        <v>1</v>
      </c>
      <c r="L170" s="47" t="s">
        <v>180</v>
      </c>
      <c r="M170" s="80" t="s">
        <v>180</v>
      </c>
      <c r="N170" s="51">
        <v>100</v>
      </c>
      <c r="O170" s="76"/>
      <c r="P170" s="77">
        <f t="shared" si="4"/>
        <v>0</v>
      </c>
      <c r="Q170" s="78"/>
      <c r="R170" s="51">
        <f>+(C36*1)*G170</f>
        <v>24.6</v>
      </c>
    </row>
    <row r="171" spans="1:18" ht="15" customHeight="1">
      <c r="A171" s="154"/>
      <c r="B171" s="156"/>
      <c r="C171" s="171"/>
      <c r="D171" s="156"/>
      <c r="E171" s="156"/>
      <c r="F171" s="157"/>
      <c r="G171" s="83">
        <v>0.1</v>
      </c>
      <c r="H171" s="162"/>
      <c r="I171" s="148"/>
      <c r="J171" s="33" t="s">
        <v>142</v>
      </c>
      <c r="K171" s="47">
        <v>1</v>
      </c>
      <c r="L171" s="47" t="s">
        <v>180</v>
      </c>
      <c r="M171" s="80" t="s">
        <v>180</v>
      </c>
      <c r="N171" s="51">
        <v>128</v>
      </c>
      <c r="O171" s="76"/>
      <c r="P171" s="77">
        <f t="shared" si="4"/>
        <v>0</v>
      </c>
      <c r="Q171" s="78"/>
      <c r="R171" s="51">
        <f>+(C37*1)*G171</f>
        <v>31.5</v>
      </c>
    </row>
    <row r="172" spans="1:18" ht="15" customHeight="1">
      <c r="A172" s="154"/>
      <c r="B172" s="156"/>
      <c r="C172" s="171"/>
      <c r="D172" s="156"/>
      <c r="E172" s="156"/>
      <c r="F172" s="157"/>
      <c r="G172" s="83">
        <v>0.1</v>
      </c>
      <c r="H172" s="162"/>
      <c r="I172" s="147" t="s">
        <v>241</v>
      </c>
      <c r="J172" s="33" t="s">
        <v>156</v>
      </c>
      <c r="K172" s="47">
        <v>1</v>
      </c>
      <c r="L172" s="47" t="s">
        <v>180</v>
      </c>
      <c r="M172" s="80" t="s">
        <v>180</v>
      </c>
      <c r="N172" s="51">
        <v>72</v>
      </c>
      <c r="O172" s="76"/>
      <c r="P172" s="77">
        <f t="shared" si="4"/>
        <v>0</v>
      </c>
      <c r="Q172" s="78"/>
      <c r="R172" s="51">
        <f>+(C41*1)*G172</f>
        <v>18.2</v>
      </c>
    </row>
    <row r="173" spans="1:18" ht="22.5" customHeight="1">
      <c r="A173" s="155"/>
      <c r="B173" s="151"/>
      <c r="C173" s="172"/>
      <c r="D173" s="151"/>
      <c r="E173" s="151"/>
      <c r="F173" s="148"/>
      <c r="G173" s="83">
        <v>0.1</v>
      </c>
      <c r="H173" s="162"/>
      <c r="I173" s="148"/>
      <c r="J173" s="33" t="s">
        <v>142</v>
      </c>
      <c r="K173" s="47">
        <v>1</v>
      </c>
      <c r="L173" s="47" t="s">
        <v>180</v>
      </c>
      <c r="M173" s="80" t="s">
        <v>180</v>
      </c>
      <c r="N173" s="51">
        <v>1324</v>
      </c>
      <c r="O173" s="76"/>
      <c r="P173" s="77">
        <f t="shared" si="4"/>
        <v>0</v>
      </c>
      <c r="Q173" s="78"/>
      <c r="R173" s="51">
        <f>+(C42*1)*G173</f>
        <v>330.70000000000005</v>
      </c>
    </row>
    <row r="174" spans="1:18" ht="69.75" customHeight="1">
      <c r="A174" s="153">
        <v>20</v>
      </c>
      <c r="B174" s="150" t="s">
        <v>267</v>
      </c>
      <c r="C174" s="170" t="s">
        <v>268</v>
      </c>
      <c r="D174" s="173" t="s">
        <v>269</v>
      </c>
      <c r="E174" s="170" t="s">
        <v>259</v>
      </c>
      <c r="F174" s="162" t="s">
        <v>206</v>
      </c>
      <c r="G174" s="83">
        <v>0.01</v>
      </c>
      <c r="H174" s="147" t="s">
        <v>179</v>
      </c>
      <c r="I174" s="47" t="s">
        <v>180</v>
      </c>
      <c r="J174" s="33" t="s">
        <v>156</v>
      </c>
      <c r="K174" s="47">
        <v>1</v>
      </c>
      <c r="L174" s="47" t="s">
        <v>180</v>
      </c>
      <c r="M174" s="80" t="s">
        <v>180</v>
      </c>
      <c r="N174" s="51">
        <v>4</v>
      </c>
      <c r="O174" s="76"/>
      <c r="P174" s="77">
        <f t="shared" si="4"/>
        <v>0</v>
      </c>
      <c r="Q174" s="78"/>
      <c r="R174" s="51">
        <f t="shared" ref="R174:R179" si="5">K174</f>
        <v>1</v>
      </c>
    </row>
    <row r="175" spans="1:18" ht="92.25" customHeight="1">
      <c r="A175" s="154"/>
      <c r="B175" s="156"/>
      <c r="C175" s="171"/>
      <c r="D175" s="174"/>
      <c r="E175" s="171"/>
      <c r="F175" s="162"/>
      <c r="G175" s="83">
        <v>0.01</v>
      </c>
      <c r="H175" s="148"/>
      <c r="I175" s="47" t="s">
        <v>180</v>
      </c>
      <c r="J175" s="33" t="s">
        <v>142</v>
      </c>
      <c r="K175" s="47">
        <v>1</v>
      </c>
      <c r="L175" s="47" t="s">
        <v>180</v>
      </c>
      <c r="M175" s="80" t="s">
        <v>180</v>
      </c>
      <c r="N175" s="51">
        <v>4</v>
      </c>
      <c r="O175" s="76"/>
      <c r="P175" s="77">
        <f t="shared" si="4"/>
        <v>0</v>
      </c>
      <c r="Q175" s="78"/>
      <c r="R175" s="51">
        <f t="shared" si="5"/>
        <v>1</v>
      </c>
    </row>
    <row r="176" spans="1:18" ht="69.75" customHeight="1">
      <c r="A176" s="154"/>
      <c r="B176" s="156"/>
      <c r="C176" s="170" t="s">
        <v>270</v>
      </c>
      <c r="D176" s="173" t="s">
        <v>271</v>
      </c>
      <c r="E176" s="170" t="s">
        <v>259</v>
      </c>
      <c r="F176" s="162" t="s">
        <v>206</v>
      </c>
      <c r="G176" s="83">
        <v>0.01</v>
      </c>
      <c r="H176" s="147" t="s">
        <v>179</v>
      </c>
      <c r="I176" s="47" t="s">
        <v>180</v>
      </c>
      <c r="J176" s="33" t="s">
        <v>156</v>
      </c>
      <c r="K176" s="47">
        <v>1</v>
      </c>
      <c r="L176" s="47" t="s">
        <v>180</v>
      </c>
      <c r="M176" s="80" t="s">
        <v>180</v>
      </c>
      <c r="N176" s="51">
        <v>4</v>
      </c>
      <c r="O176" s="76"/>
      <c r="P176" s="77">
        <f t="shared" ref="P176:P179" si="6">+O176*N176</f>
        <v>0</v>
      </c>
      <c r="Q176" s="78"/>
      <c r="R176" s="51">
        <f t="shared" si="5"/>
        <v>1</v>
      </c>
    </row>
    <row r="177" spans="1:18" ht="78" customHeight="1">
      <c r="A177" s="154"/>
      <c r="B177" s="156"/>
      <c r="C177" s="171"/>
      <c r="D177" s="174"/>
      <c r="E177" s="171"/>
      <c r="F177" s="162"/>
      <c r="G177" s="83">
        <v>0.01</v>
      </c>
      <c r="H177" s="148"/>
      <c r="I177" s="47" t="s">
        <v>180</v>
      </c>
      <c r="J177" s="33" t="s">
        <v>142</v>
      </c>
      <c r="K177" s="47">
        <v>1</v>
      </c>
      <c r="L177" s="47" t="s">
        <v>180</v>
      </c>
      <c r="M177" s="80" t="s">
        <v>180</v>
      </c>
      <c r="N177" s="51">
        <v>4</v>
      </c>
      <c r="O177" s="76"/>
      <c r="P177" s="77">
        <f t="shared" si="6"/>
        <v>0</v>
      </c>
      <c r="Q177" s="78"/>
      <c r="R177" s="51">
        <f t="shared" si="5"/>
        <v>1</v>
      </c>
    </row>
    <row r="178" spans="1:18" ht="69.75" customHeight="1">
      <c r="A178" s="154"/>
      <c r="B178" s="156"/>
      <c r="C178" s="170" t="s">
        <v>272</v>
      </c>
      <c r="D178" s="173" t="s">
        <v>273</v>
      </c>
      <c r="E178" s="170" t="s">
        <v>259</v>
      </c>
      <c r="F178" s="162" t="s">
        <v>206</v>
      </c>
      <c r="G178" s="83">
        <v>0.01</v>
      </c>
      <c r="H178" s="147" t="s">
        <v>179</v>
      </c>
      <c r="I178" s="47" t="s">
        <v>180</v>
      </c>
      <c r="J178" s="33" t="s">
        <v>156</v>
      </c>
      <c r="K178" s="47">
        <v>1</v>
      </c>
      <c r="L178" s="47" t="s">
        <v>180</v>
      </c>
      <c r="M178" s="80" t="s">
        <v>180</v>
      </c>
      <c r="N178" s="51">
        <v>4</v>
      </c>
      <c r="O178" s="76"/>
      <c r="P178" s="77">
        <f t="shared" si="6"/>
        <v>0</v>
      </c>
      <c r="Q178" s="78"/>
      <c r="R178" s="51">
        <f t="shared" si="5"/>
        <v>1</v>
      </c>
    </row>
    <row r="179" spans="1:18" ht="87.75" customHeight="1">
      <c r="A179" s="155"/>
      <c r="B179" s="156"/>
      <c r="C179" s="171"/>
      <c r="D179" s="174"/>
      <c r="E179" s="171"/>
      <c r="F179" s="162"/>
      <c r="G179" s="83">
        <v>0.01</v>
      </c>
      <c r="H179" s="148"/>
      <c r="I179" s="47" t="s">
        <v>180</v>
      </c>
      <c r="J179" s="33" t="s">
        <v>142</v>
      </c>
      <c r="K179" s="47">
        <v>1</v>
      </c>
      <c r="L179" s="47" t="s">
        <v>180</v>
      </c>
      <c r="M179" s="80" t="s">
        <v>180</v>
      </c>
      <c r="N179" s="51">
        <v>4</v>
      </c>
      <c r="O179" s="76"/>
      <c r="P179" s="77">
        <f t="shared" si="6"/>
        <v>0</v>
      </c>
      <c r="Q179" s="78"/>
      <c r="R179" s="51">
        <f t="shared" si="5"/>
        <v>1</v>
      </c>
    </row>
    <row r="180" spans="1:18" ht="14.25" customHeight="1">
      <c r="A180" s="153">
        <v>21</v>
      </c>
      <c r="B180" s="161" t="s">
        <v>274</v>
      </c>
      <c r="C180" s="150" t="s">
        <v>275</v>
      </c>
      <c r="D180" s="158" t="s">
        <v>276</v>
      </c>
      <c r="E180" s="150" t="s">
        <v>277</v>
      </c>
      <c r="F180" s="147" t="s">
        <v>206</v>
      </c>
      <c r="G180" s="83">
        <v>1</v>
      </c>
      <c r="H180" s="162" t="s">
        <v>181</v>
      </c>
      <c r="I180" s="73" t="s">
        <v>238</v>
      </c>
      <c r="J180" s="33" t="s">
        <v>182</v>
      </c>
      <c r="K180" s="98">
        <v>1</v>
      </c>
      <c r="L180" s="98">
        <v>2</v>
      </c>
      <c r="M180" s="176">
        <v>500</v>
      </c>
      <c r="N180" s="97">
        <v>60</v>
      </c>
      <c r="O180" s="179"/>
      <c r="P180" s="179"/>
      <c r="Q180" s="182"/>
      <c r="R180" s="85">
        <f>+(C20*G180)</f>
        <v>15</v>
      </c>
    </row>
    <row r="181" spans="1:18">
      <c r="A181" s="154"/>
      <c r="B181" s="161"/>
      <c r="C181" s="156"/>
      <c r="D181" s="159"/>
      <c r="E181" s="156"/>
      <c r="F181" s="157"/>
      <c r="G181" s="83">
        <v>1</v>
      </c>
      <c r="H181" s="162"/>
      <c r="I181" s="73" t="s">
        <v>239</v>
      </c>
      <c r="J181" s="33" t="s">
        <v>182</v>
      </c>
      <c r="K181" s="98">
        <v>1</v>
      </c>
      <c r="L181" s="98">
        <v>2</v>
      </c>
      <c r="M181" s="177"/>
      <c r="N181" s="97">
        <v>348</v>
      </c>
      <c r="O181" s="180"/>
      <c r="P181" s="180"/>
      <c r="Q181" s="183"/>
      <c r="R181" s="85">
        <f>+(C21*G181)</f>
        <v>87</v>
      </c>
    </row>
    <row r="182" spans="1:18">
      <c r="A182" s="154"/>
      <c r="B182" s="161"/>
      <c r="C182" s="156"/>
      <c r="D182" s="159"/>
      <c r="E182" s="156"/>
      <c r="F182" s="157"/>
      <c r="G182" s="83">
        <v>1</v>
      </c>
      <c r="H182" s="162"/>
      <c r="I182" s="73" t="s">
        <v>240</v>
      </c>
      <c r="J182" s="33" t="s">
        <v>182</v>
      </c>
      <c r="K182" s="98">
        <v>1</v>
      </c>
      <c r="L182" s="98">
        <v>2</v>
      </c>
      <c r="M182" s="177"/>
      <c r="N182" s="97">
        <v>2140</v>
      </c>
      <c r="O182" s="180"/>
      <c r="P182" s="180"/>
      <c r="Q182" s="183"/>
      <c r="R182" s="85">
        <f>+(C22*G182)</f>
        <v>535</v>
      </c>
    </row>
    <row r="183" spans="1:18">
      <c r="A183" s="154"/>
      <c r="B183" s="161"/>
      <c r="C183" s="156"/>
      <c r="D183" s="159"/>
      <c r="E183" s="156"/>
      <c r="F183" s="157"/>
      <c r="G183" s="83">
        <v>1</v>
      </c>
      <c r="H183" s="162"/>
      <c r="I183" s="73" t="s">
        <v>241</v>
      </c>
      <c r="J183" s="33" t="s">
        <v>182</v>
      </c>
      <c r="K183" s="98">
        <v>1</v>
      </c>
      <c r="L183" s="98">
        <v>2</v>
      </c>
      <c r="M183" s="177"/>
      <c r="N183" s="97">
        <v>5284</v>
      </c>
      <c r="O183" s="181"/>
      <c r="P183" s="181"/>
      <c r="Q183" s="184"/>
      <c r="R183" s="85">
        <f>+(C23*G183)</f>
        <v>1321</v>
      </c>
    </row>
    <row r="184" spans="1:18" ht="15">
      <c r="A184" s="155"/>
      <c r="B184" s="161"/>
      <c r="C184" s="151"/>
      <c r="D184" s="166"/>
      <c r="E184" s="151"/>
      <c r="F184" s="148"/>
      <c r="G184" s="83">
        <v>1</v>
      </c>
      <c r="H184" s="162"/>
      <c r="I184" s="86" t="s">
        <v>278</v>
      </c>
      <c r="J184" s="33" t="s">
        <v>182</v>
      </c>
      <c r="K184" s="87">
        <v>1</v>
      </c>
      <c r="L184" s="87">
        <v>2</v>
      </c>
      <c r="M184" s="178"/>
      <c r="N184" s="88">
        <v>16</v>
      </c>
      <c r="O184" s="90"/>
      <c r="P184" s="90">
        <f t="shared" ref="P184:P189" si="7">+O184*R184</f>
        <v>0</v>
      </c>
      <c r="Q184" s="91"/>
      <c r="R184" s="88">
        <f>(R180+R181+R182+R183)/M180</f>
        <v>3.9159999999999999</v>
      </c>
    </row>
    <row r="185" spans="1:18" ht="14.25" customHeight="1">
      <c r="A185" s="153">
        <v>22</v>
      </c>
      <c r="B185" s="161"/>
      <c r="C185" s="150" t="s">
        <v>279</v>
      </c>
      <c r="D185" s="173" t="s">
        <v>280</v>
      </c>
      <c r="E185" s="150" t="s">
        <v>250</v>
      </c>
      <c r="F185" s="147" t="s">
        <v>206</v>
      </c>
      <c r="G185" s="83">
        <v>1</v>
      </c>
      <c r="H185" s="147" t="s">
        <v>179</v>
      </c>
      <c r="I185" s="73" t="s">
        <v>238</v>
      </c>
      <c r="J185" s="33" t="s">
        <v>182</v>
      </c>
      <c r="K185" s="47">
        <v>2</v>
      </c>
      <c r="L185" s="47">
        <v>1</v>
      </c>
      <c r="M185" s="80">
        <v>50</v>
      </c>
      <c r="N185" s="51">
        <v>4</v>
      </c>
      <c r="O185" s="76"/>
      <c r="P185" s="77">
        <f t="shared" si="7"/>
        <v>0</v>
      </c>
      <c r="Q185" s="78"/>
      <c r="R185" s="79">
        <f>+ROUND(((C20*G185)/M185)*K185,0)</f>
        <v>1</v>
      </c>
    </row>
    <row r="186" spans="1:18">
      <c r="A186" s="154"/>
      <c r="B186" s="161"/>
      <c r="C186" s="156"/>
      <c r="D186" s="174"/>
      <c r="E186" s="156"/>
      <c r="F186" s="157"/>
      <c r="G186" s="83">
        <v>1</v>
      </c>
      <c r="H186" s="157"/>
      <c r="I186" s="73" t="s">
        <v>239</v>
      </c>
      <c r="J186" s="33" t="s">
        <v>182</v>
      </c>
      <c r="K186" s="47">
        <v>2</v>
      </c>
      <c r="L186" s="47">
        <v>1</v>
      </c>
      <c r="M186" s="80">
        <v>50</v>
      </c>
      <c r="N186" s="51">
        <v>12</v>
      </c>
      <c r="O186" s="76"/>
      <c r="P186" s="77">
        <f t="shared" si="7"/>
        <v>0</v>
      </c>
      <c r="Q186" s="78"/>
      <c r="R186" s="79">
        <f>+ROUND(((C21*G186)/M186)*K186,0)</f>
        <v>3</v>
      </c>
    </row>
    <row r="187" spans="1:18" ht="46.5" customHeight="1">
      <c r="A187" s="154"/>
      <c r="B187" s="161"/>
      <c r="C187" s="156"/>
      <c r="D187" s="174"/>
      <c r="E187" s="156"/>
      <c r="F187" s="157"/>
      <c r="G187" s="83">
        <v>1</v>
      </c>
      <c r="H187" s="157"/>
      <c r="I187" s="73" t="s">
        <v>240</v>
      </c>
      <c r="J187" s="33" t="s">
        <v>182</v>
      </c>
      <c r="K187" s="47">
        <v>2</v>
      </c>
      <c r="L187" s="47">
        <v>1</v>
      </c>
      <c r="M187" s="80">
        <v>50</v>
      </c>
      <c r="N187" s="51">
        <v>84</v>
      </c>
      <c r="O187" s="76"/>
      <c r="P187" s="77">
        <f t="shared" si="7"/>
        <v>0</v>
      </c>
      <c r="Q187" s="78"/>
      <c r="R187" s="79">
        <f>+ROUND(((C22*G187)/M187)*K187,0)</f>
        <v>21</v>
      </c>
    </row>
    <row r="188" spans="1:18" ht="74.25" customHeight="1">
      <c r="A188" s="154"/>
      <c r="B188" s="161"/>
      <c r="C188" s="156"/>
      <c r="D188" s="174"/>
      <c r="E188" s="156"/>
      <c r="F188" s="157"/>
      <c r="G188" s="83">
        <v>1</v>
      </c>
      <c r="H188" s="157"/>
      <c r="I188" s="73" t="s">
        <v>241</v>
      </c>
      <c r="J188" s="33" t="s">
        <v>182</v>
      </c>
      <c r="K188" s="47">
        <v>2</v>
      </c>
      <c r="L188" s="47">
        <v>1</v>
      </c>
      <c r="M188" s="80">
        <v>25</v>
      </c>
      <c r="N188" s="51">
        <v>424</v>
      </c>
      <c r="O188" s="76"/>
      <c r="P188" s="77">
        <f t="shared" si="7"/>
        <v>0</v>
      </c>
      <c r="Q188" s="78"/>
      <c r="R188" s="79">
        <f>+ROUND(((C23*G188)/M188)*K188,0)</f>
        <v>106</v>
      </c>
    </row>
    <row r="189" spans="1:18" ht="95.25" customHeight="1">
      <c r="A189" s="107">
        <v>23</v>
      </c>
      <c r="B189" s="161"/>
      <c r="C189" s="12" t="s">
        <v>281</v>
      </c>
      <c r="D189" s="17" t="s">
        <v>282</v>
      </c>
      <c r="E189" s="12" t="s">
        <v>191</v>
      </c>
      <c r="F189" s="73" t="s">
        <v>147</v>
      </c>
      <c r="G189" s="81">
        <v>1</v>
      </c>
      <c r="H189" s="47" t="s">
        <v>181</v>
      </c>
      <c r="I189" s="47" t="s">
        <v>180</v>
      </c>
      <c r="J189" s="33" t="s">
        <v>182</v>
      </c>
      <c r="K189" s="47">
        <v>1</v>
      </c>
      <c r="L189" s="47">
        <v>2</v>
      </c>
      <c r="M189" s="80" t="s">
        <v>180</v>
      </c>
      <c r="N189" s="51">
        <v>28</v>
      </c>
      <c r="O189" s="76"/>
      <c r="P189" s="77">
        <f t="shared" si="7"/>
        <v>0</v>
      </c>
      <c r="Q189" s="78"/>
      <c r="R189" s="51">
        <f>+C18</f>
        <v>7</v>
      </c>
    </row>
    <row r="190" spans="1:18" ht="28.5" customHeight="1">
      <c r="A190" s="153">
        <v>24</v>
      </c>
      <c r="B190" s="161"/>
      <c r="C190" s="150" t="s">
        <v>283</v>
      </c>
      <c r="D190" s="158" t="s">
        <v>284</v>
      </c>
      <c r="E190" s="150" t="s">
        <v>250</v>
      </c>
      <c r="F190" s="147" t="s">
        <v>206</v>
      </c>
      <c r="G190" s="81">
        <v>1</v>
      </c>
      <c r="H190" s="147" t="s">
        <v>181</v>
      </c>
      <c r="I190" s="99" t="s">
        <v>238</v>
      </c>
      <c r="J190" s="100" t="s">
        <v>182</v>
      </c>
      <c r="K190" s="98">
        <v>2</v>
      </c>
      <c r="L190" s="98">
        <v>1</v>
      </c>
      <c r="M190" s="176">
        <v>500</v>
      </c>
      <c r="N190" s="97">
        <v>120</v>
      </c>
      <c r="O190" s="182"/>
      <c r="P190" s="182"/>
      <c r="Q190" s="182"/>
      <c r="R190" s="89">
        <f>+ROUND(((C20*G190))*K190,0)</f>
        <v>30</v>
      </c>
    </row>
    <row r="191" spans="1:18" ht="28.5" customHeight="1">
      <c r="A191" s="154"/>
      <c r="B191" s="161"/>
      <c r="C191" s="156"/>
      <c r="D191" s="159"/>
      <c r="E191" s="156"/>
      <c r="F191" s="157"/>
      <c r="G191" s="81">
        <v>1</v>
      </c>
      <c r="H191" s="157"/>
      <c r="I191" s="99" t="s">
        <v>239</v>
      </c>
      <c r="J191" s="100" t="s">
        <v>182</v>
      </c>
      <c r="K191" s="98">
        <v>2</v>
      </c>
      <c r="L191" s="98">
        <v>1</v>
      </c>
      <c r="M191" s="177"/>
      <c r="N191" s="97">
        <v>696</v>
      </c>
      <c r="O191" s="183"/>
      <c r="P191" s="183"/>
      <c r="Q191" s="183"/>
      <c r="R191" s="89">
        <f>+ROUND(((C21*G191))*K191,0)</f>
        <v>174</v>
      </c>
    </row>
    <row r="192" spans="1:18" ht="28.5" customHeight="1">
      <c r="A192" s="154"/>
      <c r="B192" s="161"/>
      <c r="C192" s="156"/>
      <c r="D192" s="159"/>
      <c r="E192" s="156"/>
      <c r="F192" s="157"/>
      <c r="G192" s="81">
        <v>1</v>
      </c>
      <c r="H192" s="157"/>
      <c r="I192" s="99" t="s">
        <v>240</v>
      </c>
      <c r="J192" s="100" t="s">
        <v>182</v>
      </c>
      <c r="K192" s="98">
        <v>2</v>
      </c>
      <c r="L192" s="98">
        <v>1</v>
      </c>
      <c r="M192" s="177"/>
      <c r="N192" s="97">
        <v>4280</v>
      </c>
      <c r="O192" s="183"/>
      <c r="P192" s="183"/>
      <c r="Q192" s="183"/>
      <c r="R192" s="89">
        <f>+ROUND(((C22*G192))*K192,0)</f>
        <v>1070</v>
      </c>
    </row>
    <row r="193" spans="1:18" ht="28.5" customHeight="1">
      <c r="A193" s="154"/>
      <c r="B193" s="161"/>
      <c r="C193" s="156"/>
      <c r="D193" s="159"/>
      <c r="E193" s="156"/>
      <c r="F193" s="157"/>
      <c r="G193" s="81">
        <v>1</v>
      </c>
      <c r="H193" s="157"/>
      <c r="I193" s="99" t="s">
        <v>241</v>
      </c>
      <c r="J193" s="100" t="s">
        <v>182</v>
      </c>
      <c r="K193" s="98">
        <v>2</v>
      </c>
      <c r="L193" s="98">
        <v>1</v>
      </c>
      <c r="M193" s="177"/>
      <c r="N193" s="97">
        <v>10568</v>
      </c>
      <c r="O193" s="184"/>
      <c r="P193" s="184"/>
      <c r="Q193" s="184"/>
      <c r="R193" s="89">
        <f>+ROUND(((C23*G193))*K193,0)</f>
        <v>2642</v>
      </c>
    </row>
    <row r="194" spans="1:18" ht="25.5" customHeight="1">
      <c r="A194" s="155"/>
      <c r="B194" s="161"/>
      <c r="C194" s="151"/>
      <c r="D194" s="166"/>
      <c r="E194" s="151"/>
      <c r="F194" s="157"/>
      <c r="G194" s="81">
        <v>1</v>
      </c>
      <c r="H194" s="148"/>
      <c r="I194" s="92" t="s">
        <v>278</v>
      </c>
      <c r="J194" s="93" t="s">
        <v>182</v>
      </c>
      <c r="K194" s="87">
        <v>2</v>
      </c>
      <c r="L194" s="87">
        <v>1</v>
      </c>
      <c r="M194" s="178"/>
      <c r="N194" s="88">
        <v>32</v>
      </c>
      <c r="O194" s="90"/>
      <c r="P194" s="90">
        <f>+O194*R194</f>
        <v>0</v>
      </c>
      <c r="Q194" s="91"/>
      <c r="R194" s="88">
        <f>(R190+R191+R192+R193)/M190</f>
        <v>7.8319999999999999</v>
      </c>
    </row>
    <row r="195" spans="1:18" ht="95.25" customHeight="1">
      <c r="A195" s="107">
        <v>25</v>
      </c>
      <c r="B195" s="161"/>
      <c r="C195" s="12" t="s">
        <v>285</v>
      </c>
      <c r="D195" s="17" t="s">
        <v>286</v>
      </c>
      <c r="E195" s="12" t="s">
        <v>277</v>
      </c>
      <c r="F195" s="73" t="s">
        <v>147</v>
      </c>
      <c r="G195" s="81">
        <v>1</v>
      </c>
      <c r="H195" s="47" t="s">
        <v>181</v>
      </c>
      <c r="I195" s="47" t="s">
        <v>180</v>
      </c>
      <c r="J195" s="33" t="s">
        <v>182</v>
      </c>
      <c r="K195" s="47">
        <v>4</v>
      </c>
      <c r="L195" s="47">
        <v>1</v>
      </c>
      <c r="M195" s="80" t="s">
        <v>287</v>
      </c>
      <c r="N195" s="51">
        <v>112</v>
      </c>
      <c r="O195" s="76"/>
      <c r="P195" s="77">
        <f>+O195*R195</f>
        <v>0</v>
      </c>
      <c r="Q195" s="78"/>
      <c r="R195" s="51">
        <f>C18*K195</f>
        <v>28</v>
      </c>
    </row>
    <row r="196" spans="1:18" ht="199.5" customHeight="1">
      <c r="A196" s="2">
        <v>27</v>
      </c>
      <c r="B196" s="5"/>
      <c r="C196" s="5"/>
      <c r="D196" s="56" t="s">
        <v>288</v>
      </c>
      <c r="E196" s="5" t="s">
        <v>289</v>
      </c>
      <c r="F196" s="47" t="s">
        <v>178</v>
      </c>
      <c r="G196" s="83">
        <v>1</v>
      </c>
      <c r="H196" s="47" t="s">
        <v>181</v>
      </c>
      <c r="I196" s="47" t="s">
        <v>180</v>
      </c>
      <c r="J196" s="33" t="s">
        <v>182</v>
      </c>
      <c r="K196" s="47">
        <v>1</v>
      </c>
      <c r="L196" s="47" t="s">
        <v>290</v>
      </c>
      <c r="M196" s="80" t="s">
        <v>180</v>
      </c>
      <c r="N196" s="51">
        <v>4</v>
      </c>
      <c r="O196" s="76"/>
      <c r="P196" s="77">
        <f>+O196*R196</f>
        <v>0</v>
      </c>
      <c r="Q196" s="78"/>
      <c r="R196" s="51">
        <v>1</v>
      </c>
    </row>
    <row r="197" spans="1:18" ht="37.5" customHeight="1">
      <c r="A197" s="185" t="s">
        <v>291</v>
      </c>
      <c r="B197" s="186"/>
      <c r="C197" s="186"/>
      <c r="D197" s="186"/>
      <c r="E197" s="186"/>
      <c r="F197" s="186"/>
      <c r="G197" s="186"/>
      <c r="H197" s="186"/>
      <c r="I197" s="186"/>
      <c r="J197" s="186"/>
      <c r="K197" s="186"/>
      <c r="L197" s="186"/>
      <c r="M197" s="186"/>
      <c r="N197" s="186"/>
      <c r="P197" s="31">
        <f>+SUM(P47:P196)</f>
        <v>0</v>
      </c>
    </row>
    <row r="198" spans="1:18" ht="57" customHeight="1">
      <c r="B198" s="10"/>
    </row>
    <row r="199" spans="1:18" ht="49.5" customHeight="1">
      <c r="B199" s="45"/>
    </row>
  </sheetData>
  <mergeCells count="279">
    <mergeCell ref="P190:P193"/>
    <mergeCell ref="Q190:Q193"/>
    <mergeCell ref="A197:N197"/>
    <mergeCell ref="D190:D194"/>
    <mergeCell ref="E190:E194"/>
    <mergeCell ref="F190:F194"/>
    <mergeCell ref="H190:H194"/>
    <mergeCell ref="M190:M194"/>
    <mergeCell ref="O190:O193"/>
    <mergeCell ref="M180:M184"/>
    <mergeCell ref="O180:O183"/>
    <mergeCell ref="P180:P183"/>
    <mergeCell ref="Q180:Q183"/>
    <mergeCell ref="A185:A188"/>
    <mergeCell ref="C185:C188"/>
    <mergeCell ref="D185:D188"/>
    <mergeCell ref="E185:E188"/>
    <mergeCell ref="F185:F188"/>
    <mergeCell ref="H185:H188"/>
    <mergeCell ref="H178:H179"/>
    <mergeCell ref="A180:A184"/>
    <mergeCell ref="B180:B195"/>
    <mergeCell ref="C180:C184"/>
    <mergeCell ref="D180:D184"/>
    <mergeCell ref="E180:E184"/>
    <mergeCell ref="F180:F184"/>
    <mergeCell ref="H180:H184"/>
    <mergeCell ref="A190:A194"/>
    <mergeCell ref="C190:C194"/>
    <mergeCell ref="A174:A179"/>
    <mergeCell ref="B174:B179"/>
    <mergeCell ref="C174:C175"/>
    <mergeCell ref="D174:D175"/>
    <mergeCell ref="E174:E175"/>
    <mergeCell ref="F174:F175"/>
    <mergeCell ref="C178:C179"/>
    <mergeCell ref="D178:D179"/>
    <mergeCell ref="E178:E179"/>
    <mergeCell ref="F178:F179"/>
    <mergeCell ref="I168:I169"/>
    <mergeCell ref="I170:I171"/>
    <mergeCell ref="I172:I173"/>
    <mergeCell ref="H174:H175"/>
    <mergeCell ref="C176:C177"/>
    <mergeCell ref="D176:D177"/>
    <mergeCell ref="E176:E177"/>
    <mergeCell ref="F176:F177"/>
    <mergeCell ref="H176:H177"/>
    <mergeCell ref="A150:A173"/>
    <mergeCell ref="B150:B173"/>
    <mergeCell ref="C150:C173"/>
    <mergeCell ref="D150:D157"/>
    <mergeCell ref="E150:E157"/>
    <mergeCell ref="F150:F157"/>
    <mergeCell ref="H150:H157"/>
    <mergeCell ref="I150:I151"/>
    <mergeCell ref="I152:I153"/>
    <mergeCell ref="I154:I155"/>
    <mergeCell ref="I156:I157"/>
    <mergeCell ref="D158:D165"/>
    <mergeCell ref="E158:E165"/>
    <mergeCell ref="F158:F165"/>
    <mergeCell ref="H158:H165"/>
    <mergeCell ref="I158:I159"/>
    <mergeCell ref="I160:I161"/>
    <mergeCell ref="I162:I163"/>
    <mergeCell ref="I164:I165"/>
    <mergeCell ref="D166:D173"/>
    <mergeCell ref="E166:E173"/>
    <mergeCell ref="F166:F173"/>
    <mergeCell ref="H166:H173"/>
    <mergeCell ref="I166:I167"/>
    <mergeCell ref="A142:A149"/>
    <mergeCell ref="B142:B149"/>
    <mergeCell ref="C142:C149"/>
    <mergeCell ref="D142:D149"/>
    <mergeCell ref="E142:E149"/>
    <mergeCell ref="F142:F149"/>
    <mergeCell ref="H142:H149"/>
    <mergeCell ref="I142:I143"/>
    <mergeCell ref="I144:I145"/>
    <mergeCell ref="I146:I147"/>
    <mergeCell ref="I148:I149"/>
    <mergeCell ref="I118:I119"/>
    <mergeCell ref="I120:I121"/>
    <mergeCell ref="I122:I123"/>
    <mergeCell ref="I124:I125"/>
    <mergeCell ref="A126:A141"/>
    <mergeCell ref="B126:B141"/>
    <mergeCell ref="C126:C141"/>
    <mergeCell ref="D126:D141"/>
    <mergeCell ref="E126:E133"/>
    <mergeCell ref="F126:F133"/>
    <mergeCell ref="H126:H133"/>
    <mergeCell ref="I126:I127"/>
    <mergeCell ref="I128:I129"/>
    <mergeCell ref="I130:I131"/>
    <mergeCell ref="I132:I133"/>
    <mergeCell ref="E134:E141"/>
    <mergeCell ref="F134:F141"/>
    <mergeCell ref="H134:H141"/>
    <mergeCell ref="I134:I135"/>
    <mergeCell ref="I136:I137"/>
    <mergeCell ref="I138:I139"/>
    <mergeCell ref="I140:I141"/>
    <mergeCell ref="A118:A125"/>
    <mergeCell ref="B118:B125"/>
    <mergeCell ref="C118:C125"/>
    <mergeCell ref="D118:D125"/>
    <mergeCell ref="E118:E125"/>
    <mergeCell ref="F118:F125"/>
    <mergeCell ref="H118:H125"/>
    <mergeCell ref="A102:A117"/>
    <mergeCell ref="B102:B117"/>
    <mergeCell ref="C102:C117"/>
    <mergeCell ref="H102:H109"/>
    <mergeCell ref="I102:I103"/>
    <mergeCell ref="I104:I105"/>
    <mergeCell ref="I106:I107"/>
    <mergeCell ref="I108:I109"/>
    <mergeCell ref="D110:D117"/>
    <mergeCell ref="E110:E117"/>
    <mergeCell ref="F110:F117"/>
    <mergeCell ref="H110:H117"/>
    <mergeCell ref="I110:I111"/>
    <mergeCell ref="D102:D109"/>
    <mergeCell ref="E102:E109"/>
    <mergeCell ref="F102:F109"/>
    <mergeCell ref="I112:I113"/>
    <mergeCell ref="I114:I115"/>
    <mergeCell ref="I116:I117"/>
    <mergeCell ref="I94:I95"/>
    <mergeCell ref="I96:I97"/>
    <mergeCell ref="I98:I99"/>
    <mergeCell ref="I100:I101"/>
    <mergeCell ref="D91:D92"/>
    <mergeCell ref="E91:E92"/>
    <mergeCell ref="F91:F92"/>
    <mergeCell ref="G91:G92"/>
    <mergeCell ref="H91:H92"/>
    <mergeCell ref="A94:A101"/>
    <mergeCell ref="B94:B101"/>
    <mergeCell ref="C94:C101"/>
    <mergeCell ref="D94:D101"/>
    <mergeCell ref="E94:E101"/>
    <mergeCell ref="E87:E88"/>
    <mergeCell ref="F87:F88"/>
    <mergeCell ref="G87:G88"/>
    <mergeCell ref="H87:H88"/>
    <mergeCell ref="D89:D90"/>
    <mergeCell ref="E89:E90"/>
    <mergeCell ref="F89:F90"/>
    <mergeCell ref="G89:G90"/>
    <mergeCell ref="H89:H90"/>
    <mergeCell ref="A77:A92"/>
    <mergeCell ref="B77:B92"/>
    <mergeCell ref="C77:C92"/>
    <mergeCell ref="D87:D88"/>
    <mergeCell ref="F94:F101"/>
    <mergeCell ref="H94:H101"/>
    <mergeCell ref="G83:G84"/>
    <mergeCell ref="H83:H84"/>
    <mergeCell ref="D85:D86"/>
    <mergeCell ref="E85:E86"/>
    <mergeCell ref="F85:F86"/>
    <mergeCell ref="G85:G86"/>
    <mergeCell ref="H85:H86"/>
    <mergeCell ref="G77:G78"/>
    <mergeCell ref="H77:H78"/>
    <mergeCell ref="D80:D81"/>
    <mergeCell ref="E80:E81"/>
    <mergeCell ref="F80:F81"/>
    <mergeCell ref="G80:G81"/>
    <mergeCell ref="H80:H81"/>
    <mergeCell ref="D77:D78"/>
    <mergeCell ref="E77:E78"/>
    <mergeCell ref="F77:F78"/>
    <mergeCell ref="D83:D84"/>
    <mergeCell ref="E83:E84"/>
    <mergeCell ref="F83:F84"/>
    <mergeCell ref="G73:G74"/>
    <mergeCell ref="H73:H74"/>
    <mergeCell ref="A75:A76"/>
    <mergeCell ref="B75:B76"/>
    <mergeCell ref="C75:C76"/>
    <mergeCell ref="D75:D76"/>
    <mergeCell ref="E75:E76"/>
    <mergeCell ref="F75:F76"/>
    <mergeCell ref="G75:G76"/>
    <mergeCell ref="H75:H76"/>
    <mergeCell ref="A73:A74"/>
    <mergeCell ref="B73:B74"/>
    <mergeCell ref="C73:C74"/>
    <mergeCell ref="D73:D74"/>
    <mergeCell ref="E73:E74"/>
    <mergeCell ref="F73:F74"/>
    <mergeCell ref="G69:G70"/>
    <mergeCell ref="H69:H70"/>
    <mergeCell ref="A71:A72"/>
    <mergeCell ref="B71:B72"/>
    <mergeCell ref="C71:C72"/>
    <mergeCell ref="D71:D72"/>
    <mergeCell ref="E71:E72"/>
    <mergeCell ref="F71:F72"/>
    <mergeCell ref="G71:G72"/>
    <mergeCell ref="H71:H72"/>
    <mergeCell ref="A69:A70"/>
    <mergeCell ref="B69:B70"/>
    <mergeCell ref="C69:C70"/>
    <mergeCell ref="D69:D70"/>
    <mergeCell ref="E69:E70"/>
    <mergeCell ref="F69:F70"/>
    <mergeCell ref="G63:G65"/>
    <mergeCell ref="H63:H64"/>
    <mergeCell ref="A66:A68"/>
    <mergeCell ref="B66:B68"/>
    <mergeCell ref="C66:C68"/>
    <mergeCell ref="D66:D68"/>
    <mergeCell ref="E66:E68"/>
    <mergeCell ref="F66:F68"/>
    <mergeCell ref="G66:G68"/>
    <mergeCell ref="H66:H67"/>
    <mergeCell ref="A63:A65"/>
    <mergeCell ref="B63:B65"/>
    <mergeCell ref="C63:C65"/>
    <mergeCell ref="D63:D65"/>
    <mergeCell ref="E63:E65"/>
    <mergeCell ref="F63:F65"/>
    <mergeCell ref="G58:G60"/>
    <mergeCell ref="H58:H59"/>
    <mergeCell ref="D61:D62"/>
    <mergeCell ref="E61:E62"/>
    <mergeCell ref="F61:F62"/>
    <mergeCell ref="G61:G62"/>
    <mergeCell ref="H61:H62"/>
    <mergeCell ref="A58:A62"/>
    <mergeCell ref="B58:B62"/>
    <mergeCell ref="C58:C62"/>
    <mergeCell ref="D58:D60"/>
    <mergeCell ref="E58:E60"/>
    <mergeCell ref="F58:F60"/>
    <mergeCell ref="G52:G54"/>
    <mergeCell ref="H52:H53"/>
    <mergeCell ref="D55:D56"/>
    <mergeCell ref="E55:E56"/>
    <mergeCell ref="F55:F56"/>
    <mergeCell ref="G55:G56"/>
    <mergeCell ref="H55:H56"/>
    <mergeCell ref="A52:A56"/>
    <mergeCell ref="B52:B56"/>
    <mergeCell ref="C52:C56"/>
    <mergeCell ref="D52:D54"/>
    <mergeCell ref="E52:E54"/>
    <mergeCell ref="F52:F54"/>
    <mergeCell ref="G47:G49"/>
    <mergeCell ref="H47:H48"/>
    <mergeCell ref="D50:D51"/>
    <mergeCell ref="E50:E51"/>
    <mergeCell ref="F50:F51"/>
    <mergeCell ref="G50:G51"/>
    <mergeCell ref="H50:H51"/>
    <mergeCell ref="A47:A51"/>
    <mergeCell ref="B47:B51"/>
    <mergeCell ref="C47:C51"/>
    <mergeCell ref="D47:D49"/>
    <mergeCell ref="E47:E49"/>
    <mergeCell ref="F47:F49"/>
    <mergeCell ref="F10:G10"/>
    <mergeCell ref="B17:B18"/>
    <mergeCell ref="F17:F18"/>
    <mergeCell ref="G17:G18"/>
    <mergeCell ref="H17:H18"/>
    <mergeCell ref="F46:G46"/>
    <mergeCell ref="B2:M2"/>
    <mergeCell ref="B3:M3"/>
    <mergeCell ref="B4:M4"/>
    <mergeCell ref="B5:M5"/>
    <mergeCell ref="B6:M6"/>
    <mergeCell ref="B9:M9"/>
  </mergeCells>
  <dataValidations count="4">
    <dataValidation type="list" allowBlank="1" showInputMessage="1" showErrorMessage="1" sqref="J47:J196" xr:uid="{679B1362-B176-4991-BF74-8730B361590B}">
      <formula1>"Rural,Urbano,Rural y urbano"</formula1>
    </dataValidation>
    <dataValidation type="list" allowBlank="1" showInputMessage="1" showErrorMessage="1" sqref="H54:H55 H49:H50 H52 H47 H60:H61 H63 H93:H94 H79:H80 H82:H83 H85 H87 H89 H91 H71 H180 H110:H111 H102:H103 H118 H126 H134 H142 H150 H158 H174 H176 H178 H195:H196 H185 H166 H189:H190 H73 H77 H75 H57:H58 H65:H66 H68:H69" xr:uid="{5CF4E070-9036-4DA0-9645-BBEBEAB59A04}">
      <formula1>"Presencial,Virtual"</formula1>
    </dataValidation>
    <dataValidation type="list" allowBlank="1" showInputMessage="1" showErrorMessage="1" sqref="F150:F156 F158 F166" xr:uid="{7F869895-4C53-45FE-B8B3-8823E323C2B8}">
      <formula1>"Población muestra,Población Total,ETC,Establecimientos,Sedes,Porcentaje de sedes"</formula1>
    </dataValidation>
    <dataValidation type="list" allowBlank="1" showInputMessage="1" showErrorMessage="1" sqref="F47:F48 F50 F55 F79:F80 F82:F83 F85 F87 F89 F91 F52:F53 F61 F63:F64 F110:F116 F93:F94 F102:F108 F118:F126 F142:F149 F134 F174:F196 F57:F59 F66:F67 F69:F77" xr:uid="{2880F834-258B-4973-835C-5D38953B140E}">
      <formula1>"Población muestra,Población Total,ETC,Establecimientos,Sedes"</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EC3F89-4354-41CD-B7E9-3EC405C6EA2A}">
  <sheetPr codeName="Hoja6"/>
  <dimension ref="A1:R199"/>
  <sheetViews>
    <sheetView showGridLines="0" topLeftCell="G36" zoomScale="61" zoomScaleNormal="82" workbookViewId="0">
      <selection activeCell="P46" sqref="P46"/>
    </sheetView>
  </sheetViews>
  <sheetFormatPr baseColWidth="10" defaultColWidth="11.42578125" defaultRowHeight="14.25"/>
  <cols>
    <col min="1" max="1" width="5.5703125" style="1" customWidth="1"/>
    <col min="2" max="2" width="54" style="1" customWidth="1"/>
    <col min="3" max="3" width="50.42578125" style="1" customWidth="1"/>
    <col min="4" max="4" width="50.140625" style="16" customWidth="1"/>
    <col min="5" max="5" width="21.85546875" style="16" bestFit="1" customWidth="1"/>
    <col min="6" max="6" width="22" style="1" customWidth="1"/>
    <col min="7" max="7" width="20.42578125" style="1" customWidth="1"/>
    <col min="8" max="8" width="14.5703125" style="1" customWidth="1"/>
    <col min="9" max="9" width="13.140625" style="1" customWidth="1"/>
    <col min="10" max="10" width="21.42578125" style="1" bestFit="1" customWidth="1"/>
    <col min="11" max="11" width="15.85546875" style="1" customWidth="1"/>
    <col min="12" max="12" width="15" style="1" customWidth="1"/>
    <col min="13" max="13" width="12.85546875" style="1" customWidth="1"/>
    <col min="14" max="14" width="14.140625" style="20" customWidth="1"/>
    <col min="15" max="15" width="14.140625" style="18" customWidth="1"/>
    <col min="16" max="16" width="20.42578125" style="18" customWidth="1"/>
    <col min="17" max="17" width="23.140625" style="1" customWidth="1"/>
    <col min="18" max="18" width="14.140625" style="1" hidden="1" customWidth="1"/>
    <col min="19" max="16384" width="11.42578125" style="1"/>
  </cols>
  <sheetData>
    <row r="1" spans="1:13" ht="15" thickBot="1"/>
    <row r="2" spans="1:13" ht="30" customHeight="1" thickBot="1">
      <c r="A2" s="101"/>
      <c r="B2" s="133" t="s">
        <v>119</v>
      </c>
      <c r="C2" s="134"/>
      <c r="D2" s="134"/>
      <c r="E2" s="134"/>
      <c r="F2" s="134"/>
      <c r="G2" s="134"/>
      <c r="H2" s="134"/>
      <c r="I2" s="134"/>
      <c r="J2" s="134"/>
      <c r="K2" s="134"/>
      <c r="L2" s="134"/>
      <c r="M2" s="135"/>
    </row>
    <row r="3" spans="1:13" ht="15" customHeight="1">
      <c r="A3" s="102"/>
      <c r="B3" s="136" t="s">
        <v>120</v>
      </c>
      <c r="C3" s="137"/>
      <c r="D3" s="137"/>
      <c r="E3" s="137"/>
      <c r="F3" s="137"/>
      <c r="G3" s="137"/>
      <c r="H3" s="137"/>
      <c r="I3" s="137"/>
      <c r="J3" s="137"/>
      <c r="K3" s="137"/>
      <c r="L3" s="137"/>
      <c r="M3" s="138"/>
    </row>
    <row r="4" spans="1:13" ht="15">
      <c r="A4" s="103"/>
      <c r="B4" s="139" t="s">
        <v>121</v>
      </c>
      <c r="C4" s="140"/>
      <c r="D4" s="140"/>
      <c r="E4" s="140"/>
      <c r="F4" s="140"/>
      <c r="G4" s="140"/>
      <c r="H4" s="140"/>
      <c r="I4" s="140"/>
      <c r="J4" s="140"/>
      <c r="K4" s="140"/>
      <c r="L4" s="140"/>
      <c r="M4" s="141"/>
    </row>
    <row r="5" spans="1:13" ht="35.25" customHeight="1">
      <c r="A5" s="104"/>
      <c r="B5" s="139" t="s">
        <v>122</v>
      </c>
      <c r="C5" s="140"/>
      <c r="D5" s="140"/>
      <c r="E5" s="140"/>
      <c r="F5" s="140"/>
      <c r="G5" s="140"/>
      <c r="H5" s="140"/>
      <c r="I5" s="140"/>
      <c r="J5" s="140"/>
      <c r="K5" s="140"/>
      <c r="L5" s="140"/>
      <c r="M5" s="141"/>
    </row>
    <row r="6" spans="1:13" ht="15.75" customHeight="1">
      <c r="A6" s="103"/>
      <c r="B6" s="139" t="s">
        <v>123</v>
      </c>
      <c r="C6" s="140"/>
      <c r="D6" s="140"/>
      <c r="E6" s="140"/>
      <c r="F6" s="140"/>
      <c r="G6" s="140"/>
      <c r="H6" s="140"/>
      <c r="I6" s="140"/>
      <c r="J6" s="140"/>
      <c r="K6" s="140"/>
      <c r="L6" s="140"/>
      <c r="M6" s="141"/>
    </row>
    <row r="7" spans="1:13" ht="15" thickBot="1">
      <c r="A7" s="105"/>
      <c r="B7" s="110" t="s">
        <v>124</v>
      </c>
      <c r="C7" s="111"/>
      <c r="D7" s="112"/>
      <c r="E7" s="112"/>
      <c r="F7" s="111"/>
      <c r="G7" s="111"/>
      <c r="H7" s="111"/>
      <c r="I7" s="111"/>
      <c r="J7" s="111"/>
      <c r="K7" s="111"/>
      <c r="L7" s="111"/>
      <c r="M7" s="113"/>
    </row>
    <row r="9" spans="1:13" ht="29.25" customHeight="1">
      <c r="B9" s="142" t="s">
        <v>125</v>
      </c>
      <c r="C9" s="143"/>
      <c r="D9" s="143"/>
      <c r="E9" s="143"/>
      <c r="F9" s="143"/>
      <c r="G9" s="143"/>
      <c r="H9" s="143"/>
      <c r="I9" s="143"/>
      <c r="J9" s="143"/>
      <c r="K9" s="143"/>
      <c r="L9" s="143"/>
      <c r="M9" s="144"/>
    </row>
    <row r="10" spans="1:13" ht="48.75" customHeight="1">
      <c r="B10" s="53" t="s">
        <v>126</v>
      </c>
      <c r="C10" s="54" t="s">
        <v>298</v>
      </c>
      <c r="D10" s="53" t="s">
        <v>128</v>
      </c>
      <c r="F10" s="123" t="s">
        <v>129</v>
      </c>
      <c r="G10" s="123"/>
      <c r="H10" s="3" t="s">
        <v>130</v>
      </c>
      <c r="I10" s="34"/>
      <c r="J10" s="55" t="s">
        <v>131</v>
      </c>
      <c r="K10" s="55" t="s">
        <v>132</v>
      </c>
      <c r="L10" s="55" t="s">
        <v>133</v>
      </c>
      <c r="M10" s="55" t="s">
        <v>134</v>
      </c>
    </row>
    <row r="11" spans="1:13" ht="15">
      <c r="B11" s="15" t="s">
        <v>135</v>
      </c>
      <c r="C11" s="11">
        <v>171</v>
      </c>
      <c r="D11" s="26">
        <f>+C11/G11</f>
        <v>0.15</v>
      </c>
      <c r="F11" s="15" t="s">
        <v>135</v>
      </c>
      <c r="G11" s="9">
        <v>1140</v>
      </c>
      <c r="H11" s="2"/>
      <c r="J11" s="48" t="s">
        <v>136</v>
      </c>
      <c r="K11" s="49">
        <v>1</v>
      </c>
      <c r="L11" s="49">
        <v>2</v>
      </c>
      <c r="M11" s="48">
        <v>1</v>
      </c>
    </row>
    <row r="12" spans="1:13" ht="15">
      <c r="B12" s="15" t="s">
        <v>137</v>
      </c>
      <c r="C12" s="4">
        <v>21567</v>
      </c>
      <c r="D12" s="26">
        <f>+C12/G12</f>
        <v>6.48109193191653E-2</v>
      </c>
      <c r="F12" s="15" t="s">
        <v>137</v>
      </c>
      <c r="G12" s="8">
        <v>332768</v>
      </c>
      <c r="H12" s="15" t="s">
        <v>138</v>
      </c>
      <c r="J12" s="48" t="s">
        <v>139</v>
      </c>
      <c r="K12" s="49">
        <v>2</v>
      </c>
      <c r="L12" s="49">
        <v>8</v>
      </c>
      <c r="M12" s="48">
        <v>3</v>
      </c>
    </row>
    <row r="13" spans="1:13" ht="15">
      <c r="B13" s="13" t="s">
        <v>293</v>
      </c>
      <c r="C13" s="23">
        <v>13700</v>
      </c>
      <c r="D13" s="26">
        <f>+C13/G13</f>
        <v>6.4747249423418654E-2</v>
      </c>
      <c r="F13" s="13" t="s">
        <v>140</v>
      </c>
      <c r="G13" s="8">
        <v>211592</v>
      </c>
      <c r="H13" s="26">
        <f>+G13/G12</f>
        <v>0.63585440907779589</v>
      </c>
      <c r="J13" s="48" t="s">
        <v>141</v>
      </c>
      <c r="K13" s="49">
        <v>4</v>
      </c>
      <c r="L13" s="49">
        <v>8</v>
      </c>
      <c r="M13" s="48">
        <v>5</v>
      </c>
    </row>
    <row r="14" spans="1:13" ht="16.5" customHeight="1">
      <c r="B14" s="13" t="s">
        <v>142</v>
      </c>
      <c r="C14" s="23">
        <v>7350</v>
      </c>
      <c r="D14" s="26">
        <f t="shared" ref="D14:D23" si="0">+C14/G14</f>
        <v>6.3941956362877125E-2</v>
      </c>
      <c r="F14" s="13" t="s">
        <v>142</v>
      </c>
      <c r="G14" s="8">
        <v>114948</v>
      </c>
      <c r="H14" s="26">
        <f>+G14/G12</f>
        <v>0.34542984902394464</v>
      </c>
      <c r="J14" s="48" t="s">
        <v>143</v>
      </c>
      <c r="K14" s="49">
        <v>4</v>
      </c>
      <c r="L14" s="49">
        <v>8</v>
      </c>
      <c r="M14" s="48">
        <v>7</v>
      </c>
    </row>
    <row r="15" spans="1:13" ht="42.75" customHeight="1">
      <c r="B15" s="13" t="s">
        <v>144</v>
      </c>
      <c r="C15" s="23">
        <v>517</v>
      </c>
      <c r="D15" s="26">
        <f t="shared" si="0"/>
        <v>8.3012202954399483E-2</v>
      </c>
      <c r="F15" s="28" t="s">
        <v>144</v>
      </c>
      <c r="G15" s="8">
        <v>6228</v>
      </c>
      <c r="H15" s="26">
        <f>+G15/G12</f>
        <v>1.8715741898259447E-2</v>
      </c>
    </row>
    <row r="16" spans="1:13" ht="15">
      <c r="B16" s="35" t="s">
        <v>294</v>
      </c>
      <c r="C16" s="36">
        <v>7867</v>
      </c>
      <c r="D16" s="38">
        <f t="shared" si="0"/>
        <v>6.4922096784841885E-2</v>
      </c>
      <c r="F16" s="39" t="s">
        <v>146</v>
      </c>
      <c r="G16" s="40">
        <v>121176</v>
      </c>
      <c r="H16" s="38">
        <f>+G16/G12</f>
        <v>0.36414559092220405</v>
      </c>
    </row>
    <row r="17" spans="2:16" ht="42.75">
      <c r="B17" s="124" t="s">
        <v>147</v>
      </c>
      <c r="C17" s="72" t="s">
        <v>299</v>
      </c>
      <c r="D17" s="38"/>
      <c r="F17" s="126" t="s">
        <v>147</v>
      </c>
      <c r="G17" s="128">
        <v>96</v>
      </c>
      <c r="H17" s="130"/>
    </row>
    <row r="18" spans="2:16" ht="15">
      <c r="B18" s="125"/>
      <c r="C18" s="11">
        <v>8</v>
      </c>
      <c r="D18" s="26">
        <f t="shared" si="0"/>
        <v>8.3333333333333329E-2</v>
      </c>
      <c r="F18" s="127" t="s">
        <v>147</v>
      </c>
      <c r="G18" s="129">
        <v>96</v>
      </c>
      <c r="H18" s="130"/>
      <c r="I18" s="7"/>
      <c r="J18" s="7"/>
    </row>
    <row r="19" spans="2:16" ht="15">
      <c r="B19" s="50" t="s">
        <v>149</v>
      </c>
      <c r="C19" s="4">
        <v>609</v>
      </c>
      <c r="D19" s="26">
        <f t="shared" si="0"/>
        <v>6.6246056782334389E-2</v>
      </c>
      <c r="F19" s="15" t="s">
        <v>149</v>
      </c>
      <c r="G19" s="4">
        <v>9193</v>
      </c>
      <c r="H19" s="3" t="s">
        <v>138</v>
      </c>
      <c r="M19" s="1" t="s">
        <v>150</v>
      </c>
    </row>
    <row r="20" spans="2:16" ht="15">
      <c r="B20" s="13" t="s">
        <v>151</v>
      </c>
      <c r="C20" s="4">
        <v>28</v>
      </c>
      <c r="D20" s="26">
        <f t="shared" si="0"/>
        <v>5.8333333333333334E-2</v>
      </c>
      <c r="F20" s="13" t="s">
        <v>151</v>
      </c>
      <c r="G20" s="8">
        <v>480</v>
      </c>
      <c r="H20" s="26">
        <f>+G20/G19</f>
        <v>5.2213640813662567E-2</v>
      </c>
      <c r="N20" s="1"/>
      <c r="O20" s="1"/>
      <c r="P20" s="1"/>
    </row>
    <row r="21" spans="2:16" ht="15" customHeight="1">
      <c r="B21" s="13" t="s">
        <v>152</v>
      </c>
      <c r="C21" s="4">
        <v>108</v>
      </c>
      <c r="D21" s="26">
        <f t="shared" si="0"/>
        <v>5.7784911717495988E-2</v>
      </c>
      <c r="F21" s="13" t="s">
        <v>152</v>
      </c>
      <c r="G21" s="8">
        <v>1869</v>
      </c>
      <c r="H21" s="26">
        <f>+G21/G19</f>
        <v>0.20330686391819863</v>
      </c>
      <c r="N21" s="1"/>
      <c r="O21" s="1"/>
      <c r="P21" s="1"/>
    </row>
    <row r="22" spans="2:16" ht="15">
      <c r="B22" s="13" t="s">
        <v>153</v>
      </c>
      <c r="C22" s="4">
        <v>452</v>
      </c>
      <c r="D22" s="26">
        <f t="shared" si="0"/>
        <v>9.308072487644152E-2</v>
      </c>
      <c r="F22" s="13" t="s">
        <v>153</v>
      </c>
      <c r="G22" s="8">
        <v>4856</v>
      </c>
      <c r="H22" s="26">
        <f>+G22/G19</f>
        <v>0.52822799956488631</v>
      </c>
      <c r="N22" s="1"/>
      <c r="O22" s="1"/>
      <c r="P22" s="1"/>
    </row>
    <row r="23" spans="2:16" ht="15">
      <c r="B23" s="13" t="s">
        <v>154</v>
      </c>
      <c r="C23" s="4">
        <v>21</v>
      </c>
      <c r="D23" s="26">
        <f t="shared" si="0"/>
        <v>1.0563380281690141E-2</v>
      </c>
      <c r="F23" s="13" t="s">
        <v>154</v>
      </c>
      <c r="G23" s="8">
        <v>1988</v>
      </c>
      <c r="H23" s="26">
        <f>+G23/G19</f>
        <v>0.21625149570325247</v>
      </c>
      <c r="N23" s="1"/>
      <c r="O23" s="1"/>
      <c r="P23" s="1"/>
    </row>
    <row r="24" spans="2:16" ht="15">
      <c r="B24" s="15" t="s">
        <v>155</v>
      </c>
      <c r="C24" s="4">
        <v>3283</v>
      </c>
      <c r="D24" s="26">
        <f>+C24/G24</f>
        <v>8.1125827814569534E-2</v>
      </c>
      <c r="F24" s="15" t="s">
        <v>155</v>
      </c>
      <c r="G24" s="4">
        <v>40468</v>
      </c>
      <c r="H24" s="3" t="s">
        <v>138</v>
      </c>
    </row>
    <row r="25" spans="2:16" ht="15">
      <c r="B25" s="3" t="s">
        <v>151</v>
      </c>
      <c r="C25" s="4">
        <v>11</v>
      </c>
      <c r="D25" s="26">
        <f t="shared" ref="D25:D41" si="1">+C25/G25</f>
        <v>4.1825095057034217E-2</v>
      </c>
      <c r="F25" s="3" t="s">
        <v>151</v>
      </c>
      <c r="G25" s="4">
        <v>263</v>
      </c>
      <c r="H25" s="26">
        <f>+G25/G24</f>
        <v>6.4989621429277456E-3</v>
      </c>
    </row>
    <row r="26" spans="2:16" ht="15">
      <c r="B26" s="13" t="s">
        <v>156</v>
      </c>
      <c r="C26" s="8">
        <v>7</v>
      </c>
      <c r="D26" s="26">
        <f t="shared" si="1"/>
        <v>3.3653846153846152E-2</v>
      </c>
      <c r="F26" s="13" t="s">
        <v>156</v>
      </c>
      <c r="G26" s="8">
        <v>208</v>
      </c>
      <c r="H26" s="26"/>
    </row>
    <row r="27" spans="2:16" ht="15">
      <c r="B27" s="13" t="s">
        <v>142</v>
      </c>
      <c r="C27" s="8">
        <v>1</v>
      </c>
      <c r="D27" s="26">
        <f>+C27/G27</f>
        <v>3.2258064516129031E-2</v>
      </c>
      <c r="F27" s="13" t="s">
        <v>142</v>
      </c>
      <c r="G27" s="8">
        <v>31</v>
      </c>
      <c r="H27" s="26"/>
    </row>
    <row r="28" spans="2:16" ht="15">
      <c r="B28" s="13" t="s">
        <v>157</v>
      </c>
      <c r="C28" s="8">
        <v>3</v>
      </c>
      <c r="D28" s="26"/>
      <c r="F28" s="13" t="s">
        <v>157</v>
      </c>
      <c r="G28" s="8">
        <v>24</v>
      </c>
      <c r="H28" s="26"/>
    </row>
    <row r="29" spans="2:16" ht="30">
      <c r="B29" s="35" t="s">
        <v>158</v>
      </c>
      <c r="C29" s="37">
        <v>4</v>
      </c>
      <c r="D29" s="38">
        <f t="shared" si="1"/>
        <v>7.2727272727272724E-2</v>
      </c>
      <c r="F29" s="27" t="s">
        <v>158</v>
      </c>
      <c r="G29" s="37">
        <v>55</v>
      </c>
      <c r="H29" s="38"/>
    </row>
    <row r="30" spans="2:16" ht="15">
      <c r="B30" s="3" t="s">
        <v>152</v>
      </c>
      <c r="C30" s="4">
        <v>85</v>
      </c>
      <c r="D30" s="26">
        <f t="shared" si="1"/>
        <v>5.8499655884377152E-2</v>
      </c>
      <c r="F30" s="3" t="s">
        <v>152</v>
      </c>
      <c r="G30" s="4">
        <v>1453</v>
      </c>
      <c r="H30" s="26">
        <f>+G30/G24</f>
        <v>3.5904912523475337E-2</v>
      </c>
    </row>
    <row r="31" spans="2:16" ht="15">
      <c r="B31" s="13" t="s">
        <v>156</v>
      </c>
      <c r="C31" s="8">
        <v>62</v>
      </c>
      <c r="D31" s="26"/>
      <c r="F31" s="13" t="s">
        <v>156</v>
      </c>
      <c r="G31" s="8">
        <v>1169</v>
      </c>
      <c r="H31" s="26"/>
    </row>
    <row r="32" spans="2:16" ht="15">
      <c r="B32" s="13" t="s">
        <v>142</v>
      </c>
      <c r="C32" s="8">
        <v>23</v>
      </c>
      <c r="D32" s="26"/>
      <c r="F32" s="13" t="s">
        <v>142</v>
      </c>
      <c r="G32" s="8">
        <v>272</v>
      </c>
      <c r="H32" s="26"/>
    </row>
    <row r="33" spans="1:18" ht="15">
      <c r="B33" s="13" t="s">
        <v>157</v>
      </c>
      <c r="C33" s="4">
        <v>0</v>
      </c>
      <c r="D33" s="26"/>
      <c r="F33" s="13" t="s">
        <v>157</v>
      </c>
      <c r="G33" s="8">
        <v>12</v>
      </c>
      <c r="H33" s="26"/>
    </row>
    <row r="34" spans="1:18" ht="30">
      <c r="B34" s="35" t="s">
        <v>145</v>
      </c>
      <c r="C34" s="37">
        <v>23</v>
      </c>
      <c r="D34" s="38"/>
      <c r="F34" s="35" t="s">
        <v>145</v>
      </c>
      <c r="G34" s="37">
        <v>284</v>
      </c>
      <c r="H34" s="38"/>
    </row>
    <row r="35" spans="1:18" ht="15">
      <c r="B35" s="3" t="s">
        <v>153</v>
      </c>
      <c r="C35" s="4">
        <v>639</v>
      </c>
      <c r="D35" s="26">
        <f t="shared" si="1"/>
        <v>7.126129140180662E-2</v>
      </c>
      <c r="F35" s="3" t="s">
        <v>153</v>
      </c>
      <c r="G35" s="4">
        <v>8967</v>
      </c>
      <c r="H35" s="26">
        <f>+G35/G24</f>
        <v>0.22158248492636157</v>
      </c>
    </row>
    <row r="36" spans="1:18" ht="15">
      <c r="B36" s="13" t="s">
        <v>156</v>
      </c>
      <c r="C36" s="8">
        <v>391</v>
      </c>
      <c r="D36" s="26"/>
      <c r="F36" s="13" t="s">
        <v>156</v>
      </c>
      <c r="G36" s="8">
        <v>5221</v>
      </c>
      <c r="H36" s="26"/>
    </row>
    <row r="37" spans="1:18" ht="15">
      <c r="B37" s="13" t="s">
        <v>142</v>
      </c>
      <c r="C37" s="8">
        <v>245</v>
      </c>
      <c r="D37" s="26"/>
      <c r="F37" s="13" t="s">
        <v>142</v>
      </c>
      <c r="G37" s="8">
        <v>3680</v>
      </c>
      <c r="H37" s="26"/>
    </row>
    <row r="38" spans="1:18" ht="15">
      <c r="B38" s="13" t="s">
        <v>157</v>
      </c>
      <c r="C38" s="8">
        <v>3</v>
      </c>
      <c r="D38" s="26"/>
      <c r="F38" s="13" t="s">
        <v>157</v>
      </c>
      <c r="G38" s="8">
        <v>66</v>
      </c>
      <c r="H38" s="26"/>
    </row>
    <row r="39" spans="1:18" ht="30">
      <c r="B39" s="35" t="s">
        <v>145</v>
      </c>
      <c r="C39" s="37">
        <v>248</v>
      </c>
      <c r="D39" s="38"/>
      <c r="F39" s="35" t="s">
        <v>145</v>
      </c>
      <c r="G39" s="37">
        <v>3746</v>
      </c>
      <c r="H39" s="38"/>
    </row>
    <row r="40" spans="1:18" ht="15">
      <c r="B40" s="3" t="s">
        <v>154</v>
      </c>
      <c r="C40" s="4">
        <v>2548</v>
      </c>
      <c r="D40" s="26">
        <f t="shared" ref="D40" si="2">+C40/G40</f>
        <v>8.5546415981198595E-2</v>
      </c>
      <c r="F40" s="3" t="s">
        <v>154</v>
      </c>
      <c r="G40" s="4">
        <v>29785</v>
      </c>
      <c r="H40" s="26">
        <f>+G40/G24</f>
        <v>0.73601364040723538</v>
      </c>
    </row>
    <row r="41" spans="1:18" ht="15">
      <c r="B41" s="13" t="s">
        <v>156</v>
      </c>
      <c r="C41" s="8">
        <v>187</v>
      </c>
      <c r="D41" s="26">
        <f t="shared" si="1"/>
        <v>7.0646014355874573E-2</v>
      </c>
      <c r="F41" s="13" t="s">
        <v>156</v>
      </c>
      <c r="G41" s="8">
        <v>2647</v>
      </c>
      <c r="H41" s="26"/>
      <c r="I41" s="29"/>
    </row>
    <row r="42" spans="1:18" ht="15">
      <c r="B42" s="13" t="s">
        <v>142</v>
      </c>
      <c r="C42" s="8">
        <v>2359</v>
      </c>
      <c r="D42" s="26"/>
      <c r="F42" s="13" t="s">
        <v>142</v>
      </c>
      <c r="G42" s="8">
        <v>27074</v>
      </c>
      <c r="H42" s="26"/>
      <c r="I42" s="29"/>
    </row>
    <row r="43" spans="1:18" ht="15">
      <c r="B43" s="13" t="s">
        <v>157</v>
      </c>
      <c r="C43" s="8">
        <v>2</v>
      </c>
      <c r="D43" s="26"/>
      <c r="F43" s="13" t="s">
        <v>157</v>
      </c>
      <c r="G43" s="8">
        <v>64</v>
      </c>
      <c r="H43" s="26"/>
      <c r="I43" s="29"/>
    </row>
    <row r="44" spans="1:18" ht="30">
      <c r="B44" s="27" t="s">
        <v>145</v>
      </c>
      <c r="C44" s="37">
        <v>2361</v>
      </c>
      <c r="D44" s="38"/>
      <c r="F44" s="30" t="s">
        <v>145</v>
      </c>
      <c r="G44" s="37">
        <v>27138</v>
      </c>
      <c r="H44" s="38"/>
      <c r="I44" s="29"/>
    </row>
    <row r="45" spans="1:18" ht="15">
      <c r="B45" s="94"/>
      <c r="C45" s="41"/>
      <c r="D45" s="42"/>
      <c r="F45" s="43"/>
      <c r="G45" s="44"/>
      <c r="H45" s="44"/>
      <c r="I45" s="95"/>
      <c r="O45" s="96"/>
      <c r="P45" s="96"/>
    </row>
    <row r="46" spans="1:18" ht="52.5" customHeight="1">
      <c r="A46" s="106" t="s">
        <v>159</v>
      </c>
      <c r="B46" s="3" t="s">
        <v>160</v>
      </c>
      <c r="C46" s="3" t="s">
        <v>161</v>
      </c>
      <c r="D46" s="3" t="s">
        <v>162</v>
      </c>
      <c r="E46" s="14" t="s">
        <v>163</v>
      </c>
      <c r="F46" s="131" t="s">
        <v>164</v>
      </c>
      <c r="G46" s="132"/>
      <c r="H46" s="3" t="s">
        <v>165</v>
      </c>
      <c r="I46" s="3" t="s">
        <v>166</v>
      </c>
      <c r="J46" s="3" t="s">
        <v>167</v>
      </c>
      <c r="K46" s="3" t="s">
        <v>168</v>
      </c>
      <c r="L46" s="3" t="s">
        <v>169</v>
      </c>
      <c r="M46" s="3" t="s">
        <v>170</v>
      </c>
      <c r="N46" s="21" t="s">
        <v>171</v>
      </c>
      <c r="O46" s="19" t="s">
        <v>172</v>
      </c>
      <c r="P46" s="19" t="s">
        <v>312</v>
      </c>
      <c r="Q46" s="6" t="s">
        <v>173</v>
      </c>
    </row>
    <row r="47" spans="1:18" ht="35.25" customHeight="1">
      <c r="A47" s="153">
        <v>2</v>
      </c>
      <c r="B47" s="150" t="s">
        <v>174</v>
      </c>
      <c r="C47" s="150" t="s">
        <v>175</v>
      </c>
      <c r="D47" s="149" t="s">
        <v>176</v>
      </c>
      <c r="E47" s="150" t="s">
        <v>177</v>
      </c>
      <c r="F47" s="147" t="s">
        <v>178</v>
      </c>
      <c r="G47" s="145">
        <v>1</v>
      </c>
      <c r="H47" s="147" t="s">
        <v>179</v>
      </c>
      <c r="I47" s="22" t="s">
        <v>180</v>
      </c>
      <c r="J47" s="33" t="s">
        <v>156</v>
      </c>
      <c r="K47" s="74">
        <v>2</v>
      </c>
      <c r="L47" s="74">
        <v>1</v>
      </c>
      <c r="M47" s="75">
        <v>50</v>
      </c>
      <c r="N47" s="51">
        <v>2192</v>
      </c>
      <c r="O47" s="76"/>
      <c r="P47" s="77">
        <f>+O47*N47</f>
        <v>0</v>
      </c>
      <c r="Q47" s="78"/>
      <c r="R47" s="79">
        <f>+ROUND(((C13*G47)/M47)*K47,0)</f>
        <v>548</v>
      </c>
    </row>
    <row r="48" spans="1:18" ht="35.25" customHeight="1">
      <c r="A48" s="154"/>
      <c r="B48" s="156"/>
      <c r="C48" s="156"/>
      <c r="D48" s="149"/>
      <c r="E48" s="156"/>
      <c r="F48" s="157"/>
      <c r="G48" s="145"/>
      <c r="H48" s="148"/>
      <c r="I48" s="22" t="s">
        <v>180</v>
      </c>
      <c r="J48" s="33" t="s">
        <v>142</v>
      </c>
      <c r="K48" s="47">
        <v>2</v>
      </c>
      <c r="L48" s="47">
        <v>1</v>
      </c>
      <c r="M48" s="80">
        <v>50</v>
      </c>
      <c r="N48" s="51">
        <v>1260</v>
      </c>
      <c r="O48" s="76"/>
      <c r="P48" s="77">
        <f t="shared" ref="P48:P111" si="3">+O48*N48</f>
        <v>0</v>
      </c>
      <c r="Q48" s="78"/>
      <c r="R48" s="51">
        <f>+ROUND(((C16*G47)/M48)*K48,0)</f>
        <v>315</v>
      </c>
    </row>
    <row r="49" spans="1:18" ht="35.25" customHeight="1">
      <c r="A49" s="154"/>
      <c r="B49" s="156"/>
      <c r="C49" s="156"/>
      <c r="D49" s="149"/>
      <c r="E49" s="151"/>
      <c r="F49" s="148"/>
      <c r="G49" s="146"/>
      <c r="H49" s="47" t="s">
        <v>181</v>
      </c>
      <c r="I49" s="22" t="s">
        <v>180</v>
      </c>
      <c r="J49" s="33" t="s">
        <v>182</v>
      </c>
      <c r="K49" s="47">
        <v>2</v>
      </c>
      <c r="L49" s="47">
        <v>1</v>
      </c>
      <c r="M49" s="80">
        <v>3000</v>
      </c>
      <c r="N49" s="51">
        <v>56</v>
      </c>
      <c r="O49" s="76"/>
      <c r="P49" s="77">
        <f t="shared" si="3"/>
        <v>0</v>
      </c>
      <c r="Q49" s="78"/>
      <c r="R49" s="51">
        <f>+ROUND(((C12*G47)/M49)*K49,0)</f>
        <v>14</v>
      </c>
    </row>
    <row r="50" spans="1:18" ht="52.5" customHeight="1">
      <c r="A50" s="154"/>
      <c r="B50" s="156"/>
      <c r="C50" s="156"/>
      <c r="D50" s="149" t="s">
        <v>176</v>
      </c>
      <c r="E50" s="150" t="s">
        <v>183</v>
      </c>
      <c r="F50" s="147" t="s">
        <v>178</v>
      </c>
      <c r="G50" s="152">
        <v>1</v>
      </c>
      <c r="H50" s="147" t="s">
        <v>179</v>
      </c>
      <c r="I50" s="22" t="s">
        <v>180</v>
      </c>
      <c r="J50" s="33" t="s">
        <v>156</v>
      </c>
      <c r="K50" s="47">
        <v>1</v>
      </c>
      <c r="L50" s="47">
        <v>2</v>
      </c>
      <c r="M50" s="80">
        <v>25</v>
      </c>
      <c r="N50" s="51">
        <v>2192</v>
      </c>
      <c r="O50" s="76"/>
      <c r="P50" s="77">
        <f t="shared" si="3"/>
        <v>0</v>
      </c>
      <c r="Q50" s="78"/>
      <c r="R50" s="51">
        <f>+ROUND(((C13*G50)/M50)*K50,0)</f>
        <v>548</v>
      </c>
    </row>
    <row r="51" spans="1:18" ht="48" customHeight="1">
      <c r="A51" s="155"/>
      <c r="B51" s="151"/>
      <c r="C51" s="151"/>
      <c r="D51" s="149"/>
      <c r="E51" s="151"/>
      <c r="F51" s="148"/>
      <c r="G51" s="146"/>
      <c r="H51" s="148"/>
      <c r="I51" s="22" t="s">
        <v>180</v>
      </c>
      <c r="J51" s="33" t="s">
        <v>142</v>
      </c>
      <c r="K51" s="47">
        <v>1</v>
      </c>
      <c r="L51" s="47">
        <v>2</v>
      </c>
      <c r="M51" s="80">
        <v>25</v>
      </c>
      <c r="N51" s="51">
        <v>1260</v>
      </c>
      <c r="O51" s="76"/>
      <c r="P51" s="77">
        <f t="shared" si="3"/>
        <v>0</v>
      </c>
      <c r="Q51" s="78"/>
      <c r="R51" s="51">
        <f>+ROUND(((C16*G50)/M51)*K51,0)</f>
        <v>315</v>
      </c>
    </row>
    <row r="52" spans="1:18" ht="30.75" customHeight="1">
      <c r="A52" s="153">
        <v>3</v>
      </c>
      <c r="B52" s="150" t="s">
        <v>184</v>
      </c>
      <c r="C52" s="150" t="s">
        <v>185</v>
      </c>
      <c r="D52" s="158" t="s">
        <v>186</v>
      </c>
      <c r="E52" s="150" t="s">
        <v>177</v>
      </c>
      <c r="F52" s="147" t="s">
        <v>178</v>
      </c>
      <c r="G52" s="152">
        <v>1</v>
      </c>
      <c r="H52" s="147" t="s">
        <v>179</v>
      </c>
      <c r="I52" s="22" t="s">
        <v>180</v>
      </c>
      <c r="J52" s="33" t="s">
        <v>156</v>
      </c>
      <c r="K52" s="47">
        <v>2</v>
      </c>
      <c r="L52" s="47">
        <v>1</v>
      </c>
      <c r="M52" s="80">
        <v>50</v>
      </c>
      <c r="N52" s="51">
        <v>2192</v>
      </c>
      <c r="O52" s="76"/>
      <c r="P52" s="77">
        <f t="shared" si="3"/>
        <v>0</v>
      </c>
      <c r="Q52" s="78"/>
      <c r="R52" s="51">
        <f>+ROUND(((C13*G52)/M52)*K52,0)</f>
        <v>548</v>
      </c>
    </row>
    <row r="53" spans="1:18" ht="30.75" customHeight="1">
      <c r="A53" s="154"/>
      <c r="B53" s="156"/>
      <c r="C53" s="156"/>
      <c r="D53" s="159"/>
      <c r="E53" s="156"/>
      <c r="F53" s="157"/>
      <c r="G53" s="145"/>
      <c r="H53" s="148"/>
      <c r="I53" s="22" t="s">
        <v>180</v>
      </c>
      <c r="J53" s="33" t="s">
        <v>142</v>
      </c>
      <c r="K53" s="47">
        <v>2</v>
      </c>
      <c r="L53" s="47">
        <v>1</v>
      </c>
      <c r="M53" s="80">
        <v>50</v>
      </c>
      <c r="N53" s="51">
        <v>1260</v>
      </c>
      <c r="O53" s="76"/>
      <c r="P53" s="77">
        <f t="shared" si="3"/>
        <v>0</v>
      </c>
      <c r="Q53" s="78"/>
      <c r="R53" s="51">
        <f>+ROUND(((C16*G52)/M53)*K53,0)</f>
        <v>315</v>
      </c>
    </row>
    <row r="54" spans="1:18" ht="40.5" customHeight="1">
      <c r="A54" s="154"/>
      <c r="B54" s="156"/>
      <c r="C54" s="156"/>
      <c r="D54" s="159"/>
      <c r="E54" s="151"/>
      <c r="F54" s="148"/>
      <c r="G54" s="146"/>
      <c r="H54" s="47" t="s">
        <v>181</v>
      </c>
      <c r="I54" s="22" t="s">
        <v>180</v>
      </c>
      <c r="J54" s="33" t="s">
        <v>182</v>
      </c>
      <c r="K54" s="47">
        <v>2</v>
      </c>
      <c r="L54" s="47">
        <v>1</v>
      </c>
      <c r="M54" s="80">
        <v>3000</v>
      </c>
      <c r="N54" s="51">
        <v>56</v>
      </c>
      <c r="O54" s="76"/>
      <c r="P54" s="77">
        <f t="shared" si="3"/>
        <v>0</v>
      </c>
      <c r="Q54" s="78"/>
      <c r="R54" s="51">
        <f>+ROUND(((C12*G52)/M54)*K54,0)</f>
        <v>14</v>
      </c>
    </row>
    <row r="55" spans="1:18" ht="42.75" customHeight="1">
      <c r="A55" s="154"/>
      <c r="B55" s="156"/>
      <c r="C55" s="156"/>
      <c r="D55" s="149" t="s">
        <v>187</v>
      </c>
      <c r="E55" s="150" t="s">
        <v>183</v>
      </c>
      <c r="F55" s="147" t="s">
        <v>178</v>
      </c>
      <c r="G55" s="152">
        <v>1</v>
      </c>
      <c r="H55" s="147" t="s">
        <v>179</v>
      </c>
      <c r="I55" s="22" t="s">
        <v>180</v>
      </c>
      <c r="J55" s="33" t="s">
        <v>156</v>
      </c>
      <c r="K55" s="47">
        <v>1</v>
      </c>
      <c r="L55" s="47">
        <v>2</v>
      </c>
      <c r="M55" s="80">
        <v>25</v>
      </c>
      <c r="N55" s="51">
        <v>2192</v>
      </c>
      <c r="O55" s="76"/>
      <c r="P55" s="77">
        <f t="shared" si="3"/>
        <v>0</v>
      </c>
      <c r="Q55" s="78"/>
      <c r="R55" s="51">
        <f>+ROUND(((C13*G55)/M55)*K55,0)</f>
        <v>548</v>
      </c>
    </row>
    <row r="56" spans="1:18" ht="47.25" customHeight="1">
      <c r="A56" s="155"/>
      <c r="B56" s="151"/>
      <c r="C56" s="151"/>
      <c r="D56" s="149"/>
      <c r="E56" s="156"/>
      <c r="F56" s="148"/>
      <c r="G56" s="146"/>
      <c r="H56" s="148"/>
      <c r="I56" s="22" t="s">
        <v>180</v>
      </c>
      <c r="J56" s="33" t="s">
        <v>142</v>
      </c>
      <c r="K56" s="47">
        <v>1</v>
      </c>
      <c r="L56" s="47">
        <v>2</v>
      </c>
      <c r="M56" s="80">
        <v>25</v>
      </c>
      <c r="N56" s="51">
        <v>1260</v>
      </c>
      <c r="O56" s="76"/>
      <c r="P56" s="77">
        <f t="shared" si="3"/>
        <v>0</v>
      </c>
      <c r="Q56" s="78"/>
      <c r="R56" s="51">
        <f>+ROUND(((C16*G55)/M56)*K56,0)</f>
        <v>315</v>
      </c>
    </row>
    <row r="57" spans="1:18" ht="69.95" customHeight="1">
      <c r="A57" s="107">
        <v>4</v>
      </c>
      <c r="B57" s="12" t="s">
        <v>188</v>
      </c>
      <c r="C57" s="12" t="s">
        <v>189</v>
      </c>
      <c r="D57" s="24" t="s">
        <v>190</v>
      </c>
      <c r="E57" s="46" t="s">
        <v>191</v>
      </c>
      <c r="F57" s="73" t="s">
        <v>147</v>
      </c>
      <c r="G57" s="81">
        <v>1</v>
      </c>
      <c r="H57" s="82" t="s">
        <v>181</v>
      </c>
      <c r="I57" s="22" t="s">
        <v>180</v>
      </c>
      <c r="J57" s="33" t="s">
        <v>182</v>
      </c>
      <c r="K57" s="47">
        <v>4</v>
      </c>
      <c r="L57" s="47" t="s">
        <v>180</v>
      </c>
      <c r="M57" s="80" t="s">
        <v>180</v>
      </c>
      <c r="N57" s="51">
        <v>128</v>
      </c>
      <c r="O57" s="76"/>
      <c r="P57" s="77">
        <f t="shared" si="3"/>
        <v>0</v>
      </c>
      <c r="Q57" s="78"/>
      <c r="R57" s="51">
        <f>+ROUND(C18*K57,0)</f>
        <v>32</v>
      </c>
    </row>
    <row r="58" spans="1:18" ht="46.5" customHeight="1">
      <c r="A58" s="153">
        <v>5</v>
      </c>
      <c r="B58" s="150" t="s">
        <v>192</v>
      </c>
      <c r="C58" s="150" t="s">
        <v>193</v>
      </c>
      <c r="D58" s="149" t="s">
        <v>194</v>
      </c>
      <c r="E58" s="150" t="s">
        <v>177</v>
      </c>
      <c r="F58" s="147" t="s">
        <v>178</v>
      </c>
      <c r="G58" s="152">
        <v>1</v>
      </c>
      <c r="H58" s="147" t="s">
        <v>179</v>
      </c>
      <c r="I58" s="22" t="s">
        <v>180</v>
      </c>
      <c r="J58" s="33" t="s">
        <v>156</v>
      </c>
      <c r="K58" s="47">
        <v>2</v>
      </c>
      <c r="L58" s="47">
        <v>1</v>
      </c>
      <c r="M58" s="80">
        <v>50</v>
      </c>
      <c r="N58" s="51">
        <v>2192</v>
      </c>
      <c r="O58" s="76"/>
      <c r="P58" s="77">
        <f t="shared" si="3"/>
        <v>0</v>
      </c>
      <c r="Q58" s="78"/>
      <c r="R58" s="51">
        <f>+ROUND(((C13*G58)/M58)*K58,0)</f>
        <v>548</v>
      </c>
    </row>
    <row r="59" spans="1:18" ht="46.5" customHeight="1">
      <c r="A59" s="154"/>
      <c r="B59" s="156"/>
      <c r="C59" s="156"/>
      <c r="D59" s="149"/>
      <c r="E59" s="156"/>
      <c r="F59" s="157"/>
      <c r="G59" s="145"/>
      <c r="H59" s="148"/>
      <c r="I59" s="22" t="s">
        <v>180</v>
      </c>
      <c r="J59" s="33" t="s">
        <v>142</v>
      </c>
      <c r="K59" s="47">
        <v>2</v>
      </c>
      <c r="L59" s="47">
        <v>1</v>
      </c>
      <c r="M59" s="80">
        <v>50</v>
      </c>
      <c r="N59" s="51">
        <v>1260</v>
      </c>
      <c r="O59" s="76"/>
      <c r="P59" s="77">
        <f t="shared" si="3"/>
        <v>0</v>
      </c>
      <c r="Q59" s="78"/>
      <c r="R59" s="51">
        <f>+ROUND(((C16*G58)/M59)*K59,0)</f>
        <v>315</v>
      </c>
    </row>
    <row r="60" spans="1:18" ht="46.5" customHeight="1">
      <c r="A60" s="154"/>
      <c r="B60" s="156"/>
      <c r="C60" s="156"/>
      <c r="D60" s="149"/>
      <c r="E60" s="151"/>
      <c r="F60" s="148"/>
      <c r="G60" s="146"/>
      <c r="H60" s="47" t="s">
        <v>181</v>
      </c>
      <c r="I60" s="22" t="s">
        <v>180</v>
      </c>
      <c r="J60" s="33" t="s">
        <v>182</v>
      </c>
      <c r="K60" s="47">
        <v>2</v>
      </c>
      <c r="L60" s="47">
        <v>1</v>
      </c>
      <c r="M60" s="80">
        <v>3000</v>
      </c>
      <c r="N60" s="51">
        <v>56</v>
      </c>
      <c r="O60" s="76"/>
      <c r="P60" s="77">
        <f t="shared" si="3"/>
        <v>0</v>
      </c>
      <c r="Q60" s="78"/>
      <c r="R60" s="51">
        <f>+ROUND(((C12*G58)/M60)*K60,0)</f>
        <v>14</v>
      </c>
    </row>
    <row r="61" spans="1:18" ht="69" customHeight="1">
      <c r="A61" s="154"/>
      <c r="B61" s="156"/>
      <c r="C61" s="156"/>
      <c r="D61" s="149" t="s">
        <v>195</v>
      </c>
      <c r="E61" s="150" t="s">
        <v>183</v>
      </c>
      <c r="F61" s="147" t="s">
        <v>178</v>
      </c>
      <c r="G61" s="152">
        <v>1</v>
      </c>
      <c r="H61" s="147" t="s">
        <v>179</v>
      </c>
      <c r="I61" s="22" t="s">
        <v>180</v>
      </c>
      <c r="J61" s="33" t="s">
        <v>156</v>
      </c>
      <c r="K61" s="47">
        <v>1</v>
      </c>
      <c r="L61" s="47">
        <v>2</v>
      </c>
      <c r="M61" s="80">
        <v>25</v>
      </c>
      <c r="N61" s="51">
        <v>2192</v>
      </c>
      <c r="O61" s="76"/>
      <c r="P61" s="77">
        <f t="shared" si="3"/>
        <v>0</v>
      </c>
      <c r="Q61" s="78"/>
      <c r="R61" s="51">
        <f>+ROUND(((C13*G61)/M61)*K61,0)</f>
        <v>548</v>
      </c>
    </row>
    <row r="62" spans="1:18" ht="99" customHeight="1">
      <c r="A62" s="155"/>
      <c r="B62" s="151"/>
      <c r="C62" s="151"/>
      <c r="D62" s="149"/>
      <c r="E62" s="156"/>
      <c r="F62" s="148"/>
      <c r="G62" s="146"/>
      <c r="H62" s="148"/>
      <c r="I62" s="22" t="s">
        <v>180</v>
      </c>
      <c r="J62" s="33" t="s">
        <v>142</v>
      </c>
      <c r="K62" s="47">
        <v>1</v>
      </c>
      <c r="L62" s="47">
        <v>2</v>
      </c>
      <c r="M62" s="80">
        <v>25</v>
      </c>
      <c r="N62" s="51">
        <v>1260</v>
      </c>
      <c r="O62" s="76"/>
      <c r="P62" s="77">
        <f t="shared" si="3"/>
        <v>0</v>
      </c>
      <c r="Q62" s="78"/>
      <c r="R62" s="51">
        <f>+ROUND(((C16*G61)/M62)*K62,0)</f>
        <v>315</v>
      </c>
    </row>
    <row r="63" spans="1:18" ht="32.25" customHeight="1">
      <c r="A63" s="153">
        <v>6</v>
      </c>
      <c r="B63" s="150" t="s">
        <v>196</v>
      </c>
      <c r="C63" s="150" t="s">
        <v>197</v>
      </c>
      <c r="D63" s="160" t="s">
        <v>198</v>
      </c>
      <c r="E63" s="150" t="s">
        <v>177</v>
      </c>
      <c r="F63" s="147" t="s">
        <v>178</v>
      </c>
      <c r="G63" s="152">
        <v>1</v>
      </c>
      <c r="H63" s="147" t="s">
        <v>179</v>
      </c>
      <c r="I63" s="22" t="s">
        <v>180</v>
      </c>
      <c r="J63" s="33" t="s">
        <v>156</v>
      </c>
      <c r="K63" s="47">
        <v>2</v>
      </c>
      <c r="L63" s="47">
        <v>2</v>
      </c>
      <c r="M63" s="80">
        <v>50</v>
      </c>
      <c r="N63" s="51">
        <v>2192</v>
      </c>
      <c r="O63" s="76"/>
      <c r="P63" s="77">
        <f t="shared" si="3"/>
        <v>0</v>
      </c>
      <c r="Q63" s="78"/>
      <c r="R63" s="51">
        <f>+ROUND(((C13*G63)/M63)*K63,0)</f>
        <v>548</v>
      </c>
    </row>
    <row r="64" spans="1:18" ht="32.25" customHeight="1">
      <c r="A64" s="154"/>
      <c r="B64" s="156"/>
      <c r="C64" s="156"/>
      <c r="D64" s="160"/>
      <c r="E64" s="156"/>
      <c r="F64" s="157"/>
      <c r="G64" s="145"/>
      <c r="H64" s="148"/>
      <c r="I64" s="22" t="s">
        <v>180</v>
      </c>
      <c r="J64" s="33" t="s">
        <v>142</v>
      </c>
      <c r="K64" s="47">
        <v>2</v>
      </c>
      <c r="L64" s="47">
        <v>2</v>
      </c>
      <c r="M64" s="80">
        <v>50</v>
      </c>
      <c r="N64" s="51">
        <v>1260</v>
      </c>
      <c r="O64" s="76"/>
      <c r="P64" s="77">
        <f t="shared" si="3"/>
        <v>0</v>
      </c>
      <c r="Q64" s="78"/>
      <c r="R64" s="51">
        <f>+ROUND(((C16*G63)/M64)*K64,0)</f>
        <v>315</v>
      </c>
    </row>
    <row r="65" spans="1:18" ht="32.25" customHeight="1">
      <c r="A65" s="154"/>
      <c r="B65" s="156"/>
      <c r="C65" s="156"/>
      <c r="D65" s="160"/>
      <c r="E65" s="151"/>
      <c r="F65" s="148"/>
      <c r="G65" s="146"/>
      <c r="H65" s="47" t="s">
        <v>181</v>
      </c>
      <c r="I65" s="22" t="s">
        <v>180</v>
      </c>
      <c r="J65" s="33" t="s">
        <v>182</v>
      </c>
      <c r="K65" s="47">
        <v>2</v>
      </c>
      <c r="L65" s="47">
        <v>2</v>
      </c>
      <c r="M65" s="80">
        <v>3000</v>
      </c>
      <c r="N65" s="51">
        <v>56</v>
      </c>
      <c r="O65" s="76"/>
      <c r="P65" s="77">
        <f t="shared" si="3"/>
        <v>0</v>
      </c>
      <c r="Q65" s="78"/>
      <c r="R65" s="51">
        <f>+ROUND(((C12*G63)/M65)*K65,0)</f>
        <v>14</v>
      </c>
    </row>
    <row r="66" spans="1:18" ht="48" customHeight="1">
      <c r="A66" s="153">
        <v>7</v>
      </c>
      <c r="B66" s="150" t="s">
        <v>199</v>
      </c>
      <c r="C66" s="150" t="s">
        <v>200</v>
      </c>
      <c r="D66" s="160" t="s">
        <v>201</v>
      </c>
      <c r="E66" s="150" t="s">
        <v>177</v>
      </c>
      <c r="F66" s="147" t="s">
        <v>178</v>
      </c>
      <c r="G66" s="152">
        <v>1</v>
      </c>
      <c r="H66" s="147" t="s">
        <v>179</v>
      </c>
      <c r="I66" s="22" t="s">
        <v>180</v>
      </c>
      <c r="J66" s="33" t="s">
        <v>156</v>
      </c>
      <c r="K66" s="47">
        <v>3</v>
      </c>
      <c r="L66" s="47">
        <v>2</v>
      </c>
      <c r="M66" s="80">
        <v>50</v>
      </c>
      <c r="N66" s="51">
        <v>3288</v>
      </c>
      <c r="O66" s="76"/>
      <c r="P66" s="77">
        <f t="shared" si="3"/>
        <v>0</v>
      </c>
      <c r="Q66" s="78"/>
      <c r="R66" s="51">
        <f>+ROUND(((C13*G66)/M66)*K66,0)</f>
        <v>822</v>
      </c>
    </row>
    <row r="67" spans="1:18" ht="48" customHeight="1">
      <c r="A67" s="154"/>
      <c r="B67" s="156"/>
      <c r="C67" s="156"/>
      <c r="D67" s="160"/>
      <c r="E67" s="156"/>
      <c r="F67" s="157"/>
      <c r="G67" s="145"/>
      <c r="H67" s="148"/>
      <c r="I67" s="22" t="s">
        <v>180</v>
      </c>
      <c r="J67" s="33" t="s">
        <v>142</v>
      </c>
      <c r="K67" s="47">
        <v>3</v>
      </c>
      <c r="L67" s="47">
        <v>2</v>
      </c>
      <c r="M67" s="80">
        <v>50</v>
      </c>
      <c r="N67" s="51">
        <v>1888</v>
      </c>
      <c r="O67" s="76"/>
      <c r="P67" s="77">
        <f t="shared" si="3"/>
        <v>0</v>
      </c>
      <c r="Q67" s="78"/>
      <c r="R67" s="51">
        <f>+ROUND(((C16*G66)/M67)*K67,0)</f>
        <v>472</v>
      </c>
    </row>
    <row r="68" spans="1:18" ht="48" customHeight="1">
      <c r="A68" s="154"/>
      <c r="B68" s="156"/>
      <c r="C68" s="156"/>
      <c r="D68" s="160"/>
      <c r="E68" s="151"/>
      <c r="F68" s="148"/>
      <c r="G68" s="146"/>
      <c r="H68" s="47" t="s">
        <v>181</v>
      </c>
      <c r="I68" s="22" t="s">
        <v>180</v>
      </c>
      <c r="J68" s="33" t="s">
        <v>182</v>
      </c>
      <c r="K68" s="47">
        <v>2</v>
      </c>
      <c r="L68" s="47">
        <v>2</v>
      </c>
      <c r="M68" s="80">
        <v>3000</v>
      </c>
      <c r="N68" s="51">
        <v>56</v>
      </c>
      <c r="O68" s="76"/>
      <c r="P68" s="77">
        <f t="shared" si="3"/>
        <v>0</v>
      </c>
      <c r="Q68" s="78"/>
      <c r="R68" s="51">
        <f>+ROUND(((C12*G66)/M68)*K68,0)</f>
        <v>14</v>
      </c>
    </row>
    <row r="69" spans="1:18" ht="69.95" customHeight="1">
      <c r="A69" s="153">
        <v>8</v>
      </c>
      <c r="B69" s="150" t="s">
        <v>202</v>
      </c>
      <c r="C69" s="161" t="s">
        <v>203</v>
      </c>
      <c r="D69" s="149" t="s">
        <v>204</v>
      </c>
      <c r="E69" s="150" t="s">
        <v>205</v>
      </c>
      <c r="F69" s="147" t="s">
        <v>206</v>
      </c>
      <c r="G69" s="152">
        <v>0.12</v>
      </c>
      <c r="H69" s="147" t="s">
        <v>179</v>
      </c>
      <c r="I69" s="22" t="s">
        <v>180</v>
      </c>
      <c r="J69" s="33" t="s">
        <v>156</v>
      </c>
      <c r="K69" s="47" t="s">
        <v>207</v>
      </c>
      <c r="L69" s="47" t="s">
        <v>180</v>
      </c>
      <c r="M69" s="80" t="s">
        <v>180</v>
      </c>
      <c r="N69" s="51">
        <v>6576</v>
      </c>
      <c r="O69" s="76"/>
      <c r="P69" s="77">
        <f t="shared" si="3"/>
        <v>0</v>
      </c>
      <c r="Q69" s="78"/>
      <c r="R69" s="51">
        <f>+ROUND(C13*G69,0)</f>
        <v>1644</v>
      </c>
    </row>
    <row r="70" spans="1:18" ht="69.95" customHeight="1">
      <c r="A70" s="155"/>
      <c r="B70" s="151"/>
      <c r="C70" s="161"/>
      <c r="D70" s="149"/>
      <c r="E70" s="151"/>
      <c r="F70" s="148"/>
      <c r="G70" s="146"/>
      <c r="H70" s="148"/>
      <c r="I70" s="22" t="s">
        <v>180</v>
      </c>
      <c r="J70" s="33" t="s">
        <v>142</v>
      </c>
      <c r="K70" s="47" t="s">
        <v>207</v>
      </c>
      <c r="L70" s="47" t="s">
        <v>180</v>
      </c>
      <c r="M70" s="80" t="s">
        <v>180</v>
      </c>
      <c r="N70" s="51">
        <v>3776</v>
      </c>
      <c r="O70" s="76"/>
      <c r="P70" s="77">
        <f t="shared" si="3"/>
        <v>0</v>
      </c>
      <c r="Q70" s="78"/>
      <c r="R70" s="51">
        <f>+ROUND((C16*G69),0)</f>
        <v>944</v>
      </c>
    </row>
    <row r="71" spans="1:18" ht="69.95" customHeight="1">
      <c r="A71" s="153">
        <v>9</v>
      </c>
      <c r="B71" s="150" t="s">
        <v>208</v>
      </c>
      <c r="C71" s="161" t="s">
        <v>209</v>
      </c>
      <c r="D71" s="149" t="s">
        <v>204</v>
      </c>
      <c r="E71" s="150" t="s">
        <v>205</v>
      </c>
      <c r="F71" s="162" t="s">
        <v>206</v>
      </c>
      <c r="G71" s="163">
        <v>0.5</v>
      </c>
      <c r="H71" s="147" t="s">
        <v>179</v>
      </c>
      <c r="I71" s="22" t="s">
        <v>180</v>
      </c>
      <c r="J71" s="33" t="s">
        <v>156</v>
      </c>
      <c r="K71" s="47">
        <v>1</v>
      </c>
      <c r="L71" s="47" t="s">
        <v>180</v>
      </c>
      <c r="M71" s="47" t="s">
        <v>180</v>
      </c>
      <c r="N71" s="51">
        <v>27400</v>
      </c>
      <c r="O71" s="76"/>
      <c r="P71" s="77">
        <f t="shared" si="3"/>
        <v>0</v>
      </c>
      <c r="Q71" s="78"/>
      <c r="R71" s="51">
        <f>+ROUND(C13*G71,0)</f>
        <v>6850</v>
      </c>
    </row>
    <row r="72" spans="1:18" ht="69.95" customHeight="1">
      <c r="A72" s="155"/>
      <c r="B72" s="151"/>
      <c r="C72" s="161"/>
      <c r="D72" s="149"/>
      <c r="E72" s="151"/>
      <c r="F72" s="162"/>
      <c r="G72" s="163"/>
      <c r="H72" s="148"/>
      <c r="I72" s="22" t="s">
        <v>180</v>
      </c>
      <c r="J72" s="33" t="s">
        <v>142</v>
      </c>
      <c r="K72" s="47">
        <v>1</v>
      </c>
      <c r="L72" s="47" t="s">
        <v>180</v>
      </c>
      <c r="M72" s="47" t="s">
        <v>180</v>
      </c>
      <c r="N72" s="51">
        <v>15736</v>
      </c>
      <c r="O72" s="76"/>
      <c r="P72" s="77">
        <f t="shared" si="3"/>
        <v>0</v>
      </c>
      <c r="Q72" s="78"/>
      <c r="R72" s="51">
        <f>+ROUND((C16*G71),0)</f>
        <v>3934</v>
      </c>
    </row>
    <row r="73" spans="1:18" ht="69.95" customHeight="1">
      <c r="A73" s="153">
        <v>10</v>
      </c>
      <c r="B73" s="150" t="s">
        <v>210</v>
      </c>
      <c r="C73" s="150" t="s">
        <v>211</v>
      </c>
      <c r="D73" s="158" t="s">
        <v>212</v>
      </c>
      <c r="E73" s="150" t="s">
        <v>205</v>
      </c>
      <c r="F73" s="147" t="s">
        <v>206</v>
      </c>
      <c r="G73" s="164">
        <v>1.0500000000000001E-2</v>
      </c>
      <c r="H73" s="147" t="s">
        <v>179</v>
      </c>
      <c r="I73" s="22" t="s">
        <v>180</v>
      </c>
      <c r="J73" s="33" t="s">
        <v>156</v>
      </c>
      <c r="K73" s="47">
        <v>1</v>
      </c>
      <c r="L73" s="47" t="s">
        <v>180</v>
      </c>
      <c r="M73" s="47" t="s">
        <v>180</v>
      </c>
      <c r="N73" s="51">
        <v>576</v>
      </c>
      <c r="O73" s="76"/>
      <c r="P73" s="77">
        <f t="shared" si="3"/>
        <v>0</v>
      </c>
      <c r="Q73" s="78"/>
      <c r="R73" s="51">
        <f>+ROUND(C13*G73,0)</f>
        <v>144</v>
      </c>
    </row>
    <row r="74" spans="1:18" ht="69.95" customHeight="1">
      <c r="A74" s="155"/>
      <c r="B74" s="151"/>
      <c r="C74" s="151"/>
      <c r="D74" s="166"/>
      <c r="E74" s="151"/>
      <c r="F74" s="148"/>
      <c r="G74" s="165"/>
      <c r="H74" s="148"/>
      <c r="I74" s="22" t="s">
        <v>180</v>
      </c>
      <c r="J74" s="33" t="s">
        <v>142</v>
      </c>
      <c r="K74" s="47">
        <v>1</v>
      </c>
      <c r="L74" s="47" t="s">
        <v>180</v>
      </c>
      <c r="M74" s="47" t="s">
        <v>180</v>
      </c>
      <c r="N74" s="51">
        <v>332</v>
      </c>
      <c r="O74" s="76"/>
      <c r="P74" s="77">
        <f t="shared" si="3"/>
        <v>0</v>
      </c>
      <c r="Q74" s="78"/>
      <c r="R74" s="51">
        <f>+ROUND(C16*G73,0)</f>
        <v>83</v>
      </c>
    </row>
    <row r="75" spans="1:18" ht="69.95" customHeight="1">
      <c r="A75" s="153">
        <v>11</v>
      </c>
      <c r="B75" s="149" t="s">
        <v>213</v>
      </c>
      <c r="C75" s="161" t="s">
        <v>214</v>
      </c>
      <c r="D75" s="149" t="s">
        <v>215</v>
      </c>
      <c r="E75" s="150" t="s">
        <v>205</v>
      </c>
      <c r="F75" s="147" t="s">
        <v>206</v>
      </c>
      <c r="G75" s="164">
        <v>7.3000000000000001E-3</v>
      </c>
      <c r="H75" s="147" t="s">
        <v>179</v>
      </c>
      <c r="I75" s="22" t="s">
        <v>180</v>
      </c>
      <c r="J75" s="33" t="s">
        <v>156</v>
      </c>
      <c r="K75" s="47" t="s">
        <v>207</v>
      </c>
      <c r="L75" s="47" t="s">
        <v>180</v>
      </c>
      <c r="M75" s="80" t="s">
        <v>180</v>
      </c>
      <c r="N75" s="51">
        <v>228</v>
      </c>
      <c r="O75" s="76"/>
      <c r="P75" s="77">
        <f t="shared" si="3"/>
        <v>0</v>
      </c>
      <c r="Q75" s="78"/>
      <c r="R75" s="51">
        <f>+ROUND((C16*G75),0)</f>
        <v>57</v>
      </c>
    </row>
    <row r="76" spans="1:18" ht="69.95" customHeight="1">
      <c r="A76" s="155"/>
      <c r="B76" s="149"/>
      <c r="C76" s="161"/>
      <c r="D76" s="149"/>
      <c r="E76" s="151"/>
      <c r="F76" s="148"/>
      <c r="G76" s="165"/>
      <c r="H76" s="148"/>
      <c r="I76" s="22" t="s">
        <v>180</v>
      </c>
      <c r="J76" s="33" t="s">
        <v>142</v>
      </c>
      <c r="K76" s="47" t="s">
        <v>207</v>
      </c>
      <c r="L76" s="47" t="s">
        <v>180</v>
      </c>
      <c r="M76" s="80" t="s">
        <v>180</v>
      </c>
      <c r="N76" s="51">
        <v>228</v>
      </c>
      <c r="O76" s="76"/>
      <c r="P76" s="77">
        <f t="shared" si="3"/>
        <v>0</v>
      </c>
      <c r="Q76" s="78"/>
      <c r="R76" s="51">
        <f>+ROUND((C16*G75),0)</f>
        <v>57</v>
      </c>
    </row>
    <row r="77" spans="1:18" ht="51.75" customHeight="1">
      <c r="A77" s="153">
        <v>12</v>
      </c>
      <c r="B77" s="150" t="s">
        <v>216</v>
      </c>
      <c r="C77" s="150" t="s">
        <v>217</v>
      </c>
      <c r="D77" s="158" t="s">
        <v>218</v>
      </c>
      <c r="E77" s="150" t="s">
        <v>219</v>
      </c>
      <c r="F77" s="167" t="s">
        <v>147</v>
      </c>
      <c r="G77" s="168">
        <v>0.01</v>
      </c>
      <c r="H77" s="147" t="s">
        <v>179</v>
      </c>
      <c r="I77" s="22" t="s">
        <v>180</v>
      </c>
      <c r="J77" s="33" t="s">
        <v>156</v>
      </c>
      <c r="K77" s="47" t="s">
        <v>207</v>
      </c>
      <c r="L77" s="47" t="s">
        <v>180</v>
      </c>
      <c r="M77" s="80" t="s">
        <v>180</v>
      </c>
      <c r="N77" s="51">
        <v>548</v>
      </c>
      <c r="O77" s="76"/>
      <c r="P77" s="77">
        <f t="shared" si="3"/>
        <v>0</v>
      </c>
      <c r="Q77" s="78"/>
      <c r="R77" s="51">
        <f>+ROUND((C13*G77),0)</f>
        <v>137</v>
      </c>
    </row>
    <row r="78" spans="1:18" ht="51.75" customHeight="1">
      <c r="A78" s="154"/>
      <c r="B78" s="156"/>
      <c r="C78" s="156"/>
      <c r="D78" s="166"/>
      <c r="E78" s="151"/>
      <c r="F78" s="167"/>
      <c r="G78" s="169"/>
      <c r="H78" s="148"/>
      <c r="I78" s="22" t="s">
        <v>180</v>
      </c>
      <c r="J78" s="33" t="s">
        <v>142</v>
      </c>
      <c r="K78" s="47" t="s">
        <v>207</v>
      </c>
      <c r="L78" s="47" t="s">
        <v>180</v>
      </c>
      <c r="M78" s="80" t="s">
        <v>180</v>
      </c>
      <c r="N78" s="51">
        <v>316</v>
      </c>
      <c r="O78" s="76"/>
      <c r="P78" s="77">
        <f t="shared" si="3"/>
        <v>0</v>
      </c>
      <c r="Q78" s="78"/>
      <c r="R78" s="51">
        <f>+ROUND((C16*G77),0)</f>
        <v>79</v>
      </c>
    </row>
    <row r="79" spans="1:18" ht="78" customHeight="1">
      <c r="A79" s="154"/>
      <c r="B79" s="156"/>
      <c r="C79" s="156"/>
      <c r="D79" s="17" t="s">
        <v>220</v>
      </c>
      <c r="E79" s="12" t="s">
        <v>191</v>
      </c>
      <c r="F79" s="33" t="s">
        <v>147</v>
      </c>
      <c r="G79" s="81">
        <v>1</v>
      </c>
      <c r="H79" s="73" t="s">
        <v>181</v>
      </c>
      <c r="I79" s="22" t="s">
        <v>180</v>
      </c>
      <c r="J79" s="33" t="s">
        <v>182</v>
      </c>
      <c r="K79" s="47">
        <v>12</v>
      </c>
      <c r="L79" s="47" t="s">
        <v>180</v>
      </c>
      <c r="M79" s="80" t="s">
        <v>180</v>
      </c>
      <c r="N79" s="51">
        <v>384</v>
      </c>
      <c r="O79" s="76"/>
      <c r="P79" s="77">
        <f t="shared" si="3"/>
        <v>0</v>
      </c>
      <c r="Q79" s="78"/>
      <c r="R79" s="52">
        <f>+C18*12</f>
        <v>96</v>
      </c>
    </row>
    <row r="80" spans="1:18" ht="49.5" customHeight="1">
      <c r="A80" s="154"/>
      <c r="B80" s="156"/>
      <c r="C80" s="156"/>
      <c r="D80" s="158" t="s">
        <v>221</v>
      </c>
      <c r="E80" s="150" t="s">
        <v>222</v>
      </c>
      <c r="F80" s="167" t="s">
        <v>147</v>
      </c>
      <c r="G80" s="164">
        <v>0.01</v>
      </c>
      <c r="H80" s="147" t="s">
        <v>179</v>
      </c>
      <c r="I80" s="22" t="s">
        <v>180</v>
      </c>
      <c r="J80" s="33" t="s">
        <v>156</v>
      </c>
      <c r="K80" s="47" t="s">
        <v>207</v>
      </c>
      <c r="L80" s="47" t="s">
        <v>180</v>
      </c>
      <c r="M80" s="80" t="s">
        <v>180</v>
      </c>
      <c r="N80" s="51">
        <v>548</v>
      </c>
      <c r="O80" s="76"/>
      <c r="P80" s="77">
        <f t="shared" si="3"/>
        <v>0</v>
      </c>
      <c r="Q80" s="78"/>
      <c r="R80" s="51">
        <f>+ROUND((C13*G80),0)</f>
        <v>137</v>
      </c>
    </row>
    <row r="81" spans="1:18" ht="49.5" customHeight="1">
      <c r="A81" s="154"/>
      <c r="B81" s="156"/>
      <c r="C81" s="156"/>
      <c r="D81" s="166"/>
      <c r="E81" s="151"/>
      <c r="F81" s="167"/>
      <c r="G81" s="165"/>
      <c r="H81" s="148"/>
      <c r="I81" s="22" t="s">
        <v>180</v>
      </c>
      <c r="J81" s="33" t="s">
        <v>142</v>
      </c>
      <c r="K81" s="47" t="s">
        <v>207</v>
      </c>
      <c r="L81" s="47" t="s">
        <v>180</v>
      </c>
      <c r="M81" s="80" t="s">
        <v>180</v>
      </c>
      <c r="N81" s="51">
        <v>316</v>
      </c>
      <c r="O81" s="76"/>
      <c r="P81" s="77">
        <f t="shared" si="3"/>
        <v>0</v>
      </c>
      <c r="Q81" s="78"/>
      <c r="R81" s="51">
        <f>+ROUND((C16*G80),0)</f>
        <v>79</v>
      </c>
    </row>
    <row r="82" spans="1:18" ht="78.75" customHeight="1">
      <c r="A82" s="154"/>
      <c r="B82" s="156"/>
      <c r="C82" s="156"/>
      <c r="D82" s="17" t="s">
        <v>223</v>
      </c>
      <c r="E82" s="12" t="s">
        <v>191</v>
      </c>
      <c r="F82" s="33" t="s">
        <v>147</v>
      </c>
      <c r="G82" s="81">
        <v>1</v>
      </c>
      <c r="H82" s="73" t="s">
        <v>181</v>
      </c>
      <c r="I82" s="22" t="s">
        <v>180</v>
      </c>
      <c r="J82" s="33" t="s">
        <v>182</v>
      </c>
      <c r="K82" s="47">
        <v>12</v>
      </c>
      <c r="L82" s="47" t="s">
        <v>180</v>
      </c>
      <c r="M82" s="80" t="s">
        <v>180</v>
      </c>
      <c r="N82" s="51">
        <v>384</v>
      </c>
      <c r="O82" s="76"/>
      <c r="P82" s="77">
        <f t="shared" si="3"/>
        <v>0</v>
      </c>
      <c r="Q82" s="78"/>
      <c r="R82" s="52">
        <f>+C18*12</f>
        <v>96</v>
      </c>
    </row>
    <row r="83" spans="1:18" ht="69.95" customHeight="1">
      <c r="A83" s="154"/>
      <c r="B83" s="156"/>
      <c r="C83" s="156"/>
      <c r="D83" s="158" t="s">
        <v>224</v>
      </c>
      <c r="E83" s="150" t="s">
        <v>225</v>
      </c>
      <c r="F83" s="167" t="s">
        <v>155</v>
      </c>
      <c r="G83" s="164">
        <v>4.0000000000000001E-3</v>
      </c>
      <c r="H83" s="147" t="s">
        <v>179</v>
      </c>
      <c r="I83" s="22" t="s">
        <v>180</v>
      </c>
      <c r="J83" s="33" t="s">
        <v>156</v>
      </c>
      <c r="K83" s="47" t="s">
        <v>180</v>
      </c>
      <c r="L83" s="47" t="s">
        <v>180</v>
      </c>
      <c r="M83" s="80" t="s">
        <v>180</v>
      </c>
      <c r="N83" s="51">
        <v>220</v>
      </c>
      <c r="O83" s="76"/>
      <c r="P83" s="77">
        <f t="shared" si="3"/>
        <v>0</v>
      </c>
      <c r="Q83" s="78"/>
      <c r="R83" s="51">
        <f>+ROUND((C13*G83),0)</f>
        <v>55</v>
      </c>
    </row>
    <row r="84" spans="1:18" ht="69.95" customHeight="1">
      <c r="A84" s="154"/>
      <c r="B84" s="156"/>
      <c r="C84" s="156"/>
      <c r="D84" s="166"/>
      <c r="E84" s="151"/>
      <c r="F84" s="167"/>
      <c r="G84" s="165"/>
      <c r="H84" s="148"/>
      <c r="I84" s="22" t="s">
        <v>180</v>
      </c>
      <c r="J84" s="33" t="s">
        <v>142</v>
      </c>
      <c r="K84" s="47" t="s">
        <v>180</v>
      </c>
      <c r="L84" s="47" t="s">
        <v>180</v>
      </c>
      <c r="M84" s="80" t="s">
        <v>180</v>
      </c>
      <c r="N84" s="51">
        <v>116</v>
      </c>
      <c r="O84" s="76"/>
      <c r="P84" s="77">
        <f t="shared" si="3"/>
        <v>0</v>
      </c>
      <c r="Q84" s="78"/>
      <c r="R84" s="51">
        <f>+ROUND((C14*G83),0)</f>
        <v>29</v>
      </c>
    </row>
    <row r="85" spans="1:18" ht="69.95" customHeight="1">
      <c r="A85" s="154"/>
      <c r="B85" s="156"/>
      <c r="C85" s="156"/>
      <c r="D85" s="158" t="s">
        <v>226</v>
      </c>
      <c r="E85" s="150" t="s">
        <v>225</v>
      </c>
      <c r="F85" s="167" t="s">
        <v>155</v>
      </c>
      <c r="G85" s="164">
        <v>4.0000000000000001E-3</v>
      </c>
      <c r="H85" s="147" t="s">
        <v>179</v>
      </c>
      <c r="I85" s="22" t="s">
        <v>180</v>
      </c>
      <c r="J85" s="33" t="s">
        <v>156</v>
      </c>
      <c r="K85" s="47" t="s">
        <v>180</v>
      </c>
      <c r="L85" s="47" t="s">
        <v>180</v>
      </c>
      <c r="M85" s="80" t="s">
        <v>180</v>
      </c>
      <c r="N85" s="51">
        <v>220</v>
      </c>
      <c r="O85" s="76"/>
      <c r="P85" s="77">
        <f t="shared" si="3"/>
        <v>0</v>
      </c>
      <c r="Q85" s="78"/>
      <c r="R85" s="51">
        <f>+ROUND((C13*G85),0)</f>
        <v>55</v>
      </c>
    </row>
    <row r="86" spans="1:18" ht="69.95" customHeight="1">
      <c r="A86" s="154"/>
      <c r="B86" s="156"/>
      <c r="C86" s="156"/>
      <c r="D86" s="166"/>
      <c r="E86" s="151"/>
      <c r="F86" s="167"/>
      <c r="G86" s="165"/>
      <c r="H86" s="148"/>
      <c r="I86" s="22" t="s">
        <v>180</v>
      </c>
      <c r="J86" s="33" t="s">
        <v>142</v>
      </c>
      <c r="K86" s="47" t="s">
        <v>180</v>
      </c>
      <c r="L86" s="47" t="s">
        <v>180</v>
      </c>
      <c r="M86" s="80" t="s">
        <v>180</v>
      </c>
      <c r="N86" s="51">
        <v>124</v>
      </c>
      <c r="O86" s="76"/>
      <c r="P86" s="77">
        <f t="shared" si="3"/>
        <v>0</v>
      </c>
      <c r="Q86" s="78"/>
      <c r="R86" s="51">
        <f>+ROUND((C16*G85),0)</f>
        <v>31</v>
      </c>
    </row>
    <row r="87" spans="1:18" ht="69.95" customHeight="1">
      <c r="A87" s="154"/>
      <c r="B87" s="156"/>
      <c r="C87" s="156"/>
      <c r="D87" s="158" t="s">
        <v>227</v>
      </c>
      <c r="E87" s="150" t="s">
        <v>225</v>
      </c>
      <c r="F87" s="167" t="s">
        <v>155</v>
      </c>
      <c r="G87" s="164">
        <v>4.0000000000000001E-3</v>
      </c>
      <c r="H87" s="147" t="s">
        <v>179</v>
      </c>
      <c r="I87" s="22" t="s">
        <v>180</v>
      </c>
      <c r="J87" s="33" t="s">
        <v>156</v>
      </c>
      <c r="K87" s="47" t="s">
        <v>180</v>
      </c>
      <c r="L87" s="47" t="s">
        <v>180</v>
      </c>
      <c r="M87" s="80" t="s">
        <v>180</v>
      </c>
      <c r="N87" s="51">
        <v>220</v>
      </c>
      <c r="O87" s="76"/>
      <c r="P87" s="77">
        <f t="shared" si="3"/>
        <v>0</v>
      </c>
      <c r="Q87" s="78"/>
      <c r="R87" s="51">
        <f>+ROUND((C13*G87),0)</f>
        <v>55</v>
      </c>
    </row>
    <row r="88" spans="1:18" ht="69.95" customHeight="1">
      <c r="A88" s="154"/>
      <c r="B88" s="156"/>
      <c r="C88" s="156"/>
      <c r="D88" s="166"/>
      <c r="E88" s="151"/>
      <c r="F88" s="167"/>
      <c r="G88" s="165"/>
      <c r="H88" s="148"/>
      <c r="I88" s="22" t="s">
        <v>180</v>
      </c>
      <c r="J88" s="33" t="s">
        <v>142</v>
      </c>
      <c r="K88" s="47" t="s">
        <v>180</v>
      </c>
      <c r="L88" s="47" t="s">
        <v>180</v>
      </c>
      <c r="M88" s="80" t="s">
        <v>180</v>
      </c>
      <c r="N88" s="51">
        <v>124</v>
      </c>
      <c r="O88" s="76"/>
      <c r="P88" s="77">
        <f t="shared" si="3"/>
        <v>0</v>
      </c>
      <c r="Q88" s="78"/>
      <c r="R88" s="51">
        <f>+ROUND((C16*G87),0)</f>
        <v>31</v>
      </c>
    </row>
    <row r="89" spans="1:18" ht="69.95" customHeight="1">
      <c r="A89" s="154"/>
      <c r="B89" s="156"/>
      <c r="C89" s="156"/>
      <c r="D89" s="158" t="s">
        <v>228</v>
      </c>
      <c r="E89" s="150" t="s">
        <v>225</v>
      </c>
      <c r="F89" s="167" t="s">
        <v>155</v>
      </c>
      <c r="G89" s="164">
        <v>4.0000000000000001E-3</v>
      </c>
      <c r="H89" s="147" t="s">
        <v>179</v>
      </c>
      <c r="I89" s="22" t="s">
        <v>180</v>
      </c>
      <c r="J89" s="33" t="s">
        <v>156</v>
      </c>
      <c r="K89" s="47" t="s">
        <v>180</v>
      </c>
      <c r="L89" s="47" t="s">
        <v>180</v>
      </c>
      <c r="M89" s="80" t="s">
        <v>180</v>
      </c>
      <c r="N89" s="51">
        <v>220</v>
      </c>
      <c r="O89" s="76"/>
      <c r="P89" s="77">
        <f t="shared" si="3"/>
        <v>0</v>
      </c>
      <c r="Q89" s="78"/>
      <c r="R89" s="51">
        <f>+ROUND((C13*G89),0)</f>
        <v>55</v>
      </c>
    </row>
    <row r="90" spans="1:18" ht="69.95" customHeight="1">
      <c r="A90" s="154"/>
      <c r="B90" s="156"/>
      <c r="C90" s="156"/>
      <c r="D90" s="166"/>
      <c r="E90" s="151"/>
      <c r="F90" s="167"/>
      <c r="G90" s="165"/>
      <c r="H90" s="148"/>
      <c r="I90" s="22" t="s">
        <v>180</v>
      </c>
      <c r="J90" s="33" t="s">
        <v>142</v>
      </c>
      <c r="K90" s="47" t="s">
        <v>180</v>
      </c>
      <c r="L90" s="47" t="s">
        <v>180</v>
      </c>
      <c r="M90" s="80" t="s">
        <v>180</v>
      </c>
      <c r="N90" s="51">
        <v>124</v>
      </c>
      <c r="O90" s="76"/>
      <c r="P90" s="77">
        <f t="shared" si="3"/>
        <v>0</v>
      </c>
      <c r="Q90" s="78"/>
      <c r="R90" s="51">
        <f>+ROUND((C16*G89),0)</f>
        <v>31</v>
      </c>
    </row>
    <row r="91" spans="1:18" ht="69.95" customHeight="1">
      <c r="A91" s="154"/>
      <c r="B91" s="156"/>
      <c r="C91" s="156"/>
      <c r="D91" s="158" t="s">
        <v>229</v>
      </c>
      <c r="E91" s="150" t="s">
        <v>225</v>
      </c>
      <c r="F91" s="167" t="s">
        <v>155</v>
      </c>
      <c r="G91" s="164">
        <v>4.0000000000000001E-3</v>
      </c>
      <c r="H91" s="147" t="s">
        <v>179</v>
      </c>
      <c r="I91" s="22" t="s">
        <v>180</v>
      </c>
      <c r="J91" s="33" t="s">
        <v>156</v>
      </c>
      <c r="K91" s="47" t="s">
        <v>180</v>
      </c>
      <c r="L91" s="47" t="s">
        <v>180</v>
      </c>
      <c r="M91" s="80" t="s">
        <v>180</v>
      </c>
      <c r="N91" s="51">
        <v>220</v>
      </c>
      <c r="O91" s="76"/>
      <c r="P91" s="77">
        <f t="shared" si="3"/>
        <v>0</v>
      </c>
      <c r="Q91" s="78"/>
      <c r="R91" s="51">
        <f>+ROUND((C13*G91),0)</f>
        <v>55</v>
      </c>
    </row>
    <row r="92" spans="1:18" ht="69.95" customHeight="1">
      <c r="A92" s="155"/>
      <c r="B92" s="151"/>
      <c r="C92" s="151"/>
      <c r="D92" s="166"/>
      <c r="E92" s="151"/>
      <c r="F92" s="167"/>
      <c r="G92" s="165"/>
      <c r="H92" s="148"/>
      <c r="I92" s="22" t="s">
        <v>180</v>
      </c>
      <c r="J92" s="33" t="s">
        <v>142</v>
      </c>
      <c r="K92" s="47" t="s">
        <v>180</v>
      </c>
      <c r="L92" s="47" t="s">
        <v>180</v>
      </c>
      <c r="M92" s="80" t="s">
        <v>180</v>
      </c>
      <c r="N92" s="51">
        <v>124</v>
      </c>
      <c r="O92" s="76"/>
      <c r="P92" s="77">
        <f t="shared" si="3"/>
        <v>0</v>
      </c>
      <c r="Q92" s="78"/>
      <c r="R92" s="51">
        <f>+ROUND((C16*G91),0)</f>
        <v>31</v>
      </c>
    </row>
    <row r="93" spans="1:18" ht="108" customHeight="1">
      <c r="A93" s="107">
        <v>13</v>
      </c>
      <c r="B93" s="25" t="s">
        <v>230</v>
      </c>
      <c r="C93" s="33" t="s">
        <v>231</v>
      </c>
      <c r="D93" s="25" t="s">
        <v>232</v>
      </c>
      <c r="E93" s="32" t="s">
        <v>233</v>
      </c>
      <c r="F93" s="73" t="s">
        <v>147</v>
      </c>
      <c r="G93" s="81">
        <v>1</v>
      </c>
      <c r="H93" s="73" t="s">
        <v>181</v>
      </c>
      <c r="I93" s="22" t="s">
        <v>180</v>
      </c>
      <c r="J93" s="33" t="s">
        <v>182</v>
      </c>
      <c r="K93" s="47">
        <v>3</v>
      </c>
      <c r="L93" s="47" t="s">
        <v>180</v>
      </c>
      <c r="M93" s="80" t="s">
        <v>180</v>
      </c>
      <c r="N93" s="51">
        <v>96</v>
      </c>
      <c r="O93" s="76"/>
      <c r="P93" s="77">
        <f t="shared" si="3"/>
        <v>0</v>
      </c>
      <c r="Q93" s="78"/>
      <c r="R93" s="52">
        <f>C18*K93</f>
        <v>24</v>
      </c>
    </row>
    <row r="94" spans="1:18" ht="14.25" customHeight="1">
      <c r="A94" s="153">
        <v>14</v>
      </c>
      <c r="B94" s="150" t="s">
        <v>234</v>
      </c>
      <c r="C94" s="150" t="s">
        <v>235</v>
      </c>
      <c r="D94" s="158" t="s">
        <v>236</v>
      </c>
      <c r="E94" s="150" t="s">
        <v>237</v>
      </c>
      <c r="F94" s="147" t="s">
        <v>155</v>
      </c>
      <c r="G94" s="81">
        <v>1</v>
      </c>
      <c r="H94" s="147" t="s">
        <v>179</v>
      </c>
      <c r="I94" s="147" t="s">
        <v>238</v>
      </c>
      <c r="J94" s="33" t="s">
        <v>156</v>
      </c>
      <c r="K94" s="47">
        <v>1</v>
      </c>
      <c r="L94" s="47" t="s">
        <v>180</v>
      </c>
      <c r="M94" s="80" t="s">
        <v>180</v>
      </c>
      <c r="N94" s="51">
        <v>28</v>
      </c>
      <c r="O94" s="76"/>
      <c r="P94" s="77">
        <f t="shared" si="3"/>
        <v>0</v>
      </c>
      <c r="Q94" s="78"/>
      <c r="R94" s="51">
        <f>+(C26*1)*G94</f>
        <v>7</v>
      </c>
    </row>
    <row r="95" spans="1:18">
      <c r="A95" s="154"/>
      <c r="B95" s="156"/>
      <c r="C95" s="156"/>
      <c r="D95" s="159"/>
      <c r="E95" s="156"/>
      <c r="F95" s="157"/>
      <c r="G95" s="84">
        <v>1</v>
      </c>
      <c r="H95" s="157"/>
      <c r="I95" s="148"/>
      <c r="J95" s="33" t="s">
        <v>142</v>
      </c>
      <c r="K95" s="47">
        <v>1</v>
      </c>
      <c r="L95" s="47" t="s">
        <v>180</v>
      </c>
      <c r="M95" s="80" t="s">
        <v>180</v>
      </c>
      <c r="N95" s="51">
        <v>4</v>
      </c>
      <c r="O95" s="76"/>
      <c r="P95" s="77">
        <f t="shared" si="3"/>
        <v>0</v>
      </c>
      <c r="Q95" s="78"/>
      <c r="R95" s="51">
        <f>+(C27*1)*G95</f>
        <v>1</v>
      </c>
    </row>
    <row r="96" spans="1:18">
      <c r="A96" s="154"/>
      <c r="B96" s="156"/>
      <c r="C96" s="156"/>
      <c r="D96" s="159"/>
      <c r="E96" s="156"/>
      <c r="F96" s="157"/>
      <c r="G96" s="81">
        <v>0.1</v>
      </c>
      <c r="H96" s="157"/>
      <c r="I96" s="147" t="s">
        <v>239</v>
      </c>
      <c r="J96" s="33" t="s">
        <v>156</v>
      </c>
      <c r="K96" s="47">
        <v>1</v>
      </c>
      <c r="L96" s="47" t="s">
        <v>180</v>
      </c>
      <c r="M96" s="80" t="s">
        <v>180</v>
      </c>
      <c r="N96" s="51">
        <v>24</v>
      </c>
      <c r="O96" s="76"/>
      <c r="P96" s="77">
        <f t="shared" si="3"/>
        <v>0</v>
      </c>
      <c r="Q96" s="78"/>
      <c r="R96" s="51">
        <f>+(C31*1)*G96</f>
        <v>6.2</v>
      </c>
    </row>
    <row r="97" spans="1:18">
      <c r="A97" s="154"/>
      <c r="B97" s="156"/>
      <c r="C97" s="156"/>
      <c r="D97" s="159"/>
      <c r="E97" s="156"/>
      <c r="F97" s="157"/>
      <c r="G97" s="81">
        <v>0.1</v>
      </c>
      <c r="H97" s="157"/>
      <c r="I97" s="148"/>
      <c r="J97" s="33" t="s">
        <v>142</v>
      </c>
      <c r="K97" s="47">
        <v>1</v>
      </c>
      <c r="L97" s="47" t="s">
        <v>180</v>
      </c>
      <c r="M97" s="80" t="s">
        <v>180</v>
      </c>
      <c r="N97" s="51">
        <v>8</v>
      </c>
      <c r="O97" s="76"/>
      <c r="P97" s="77">
        <f t="shared" si="3"/>
        <v>0</v>
      </c>
      <c r="Q97" s="78"/>
      <c r="R97" s="51">
        <f>+(C32*1)*G97</f>
        <v>2.3000000000000003</v>
      </c>
    </row>
    <row r="98" spans="1:18">
      <c r="A98" s="154"/>
      <c r="B98" s="156"/>
      <c r="C98" s="156"/>
      <c r="D98" s="159"/>
      <c r="E98" s="156"/>
      <c r="F98" s="157"/>
      <c r="G98" s="81">
        <v>0.1</v>
      </c>
      <c r="H98" s="157"/>
      <c r="I98" s="147" t="s">
        <v>240</v>
      </c>
      <c r="J98" s="33" t="s">
        <v>156</v>
      </c>
      <c r="K98" s="47">
        <v>1</v>
      </c>
      <c r="L98" s="47" t="s">
        <v>180</v>
      </c>
      <c r="M98" s="80" t="s">
        <v>180</v>
      </c>
      <c r="N98" s="51">
        <v>156</v>
      </c>
      <c r="O98" s="76"/>
      <c r="P98" s="77">
        <f t="shared" si="3"/>
        <v>0</v>
      </c>
      <c r="Q98" s="78"/>
      <c r="R98" s="51">
        <f>+(C36*1)*G98</f>
        <v>39.1</v>
      </c>
    </row>
    <row r="99" spans="1:18">
      <c r="A99" s="154"/>
      <c r="B99" s="156"/>
      <c r="C99" s="156"/>
      <c r="D99" s="159"/>
      <c r="E99" s="156"/>
      <c r="F99" s="157"/>
      <c r="G99" s="81">
        <v>0.04</v>
      </c>
      <c r="H99" s="157"/>
      <c r="I99" s="148"/>
      <c r="J99" s="33" t="s">
        <v>142</v>
      </c>
      <c r="K99" s="47">
        <v>1</v>
      </c>
      <c r="L99" s="47" t="s">
        <v>180</v>
      </c>
      <c r="M99" s="80" t="s">
        <v>180</v>
      </c>
      <c r="N99" s="51">
        <v>40</v>
      </c>
      <c r="O99" s="76"/>
      <c r="P99" s="77">
        <f t="shared" si="3"/>
        <v>0</v>
      </c>
      <c r="Q99" s="78"/>
      <c r="R99" s="51">
        <f>+(C37*1)*G99</f>
        <v>9.8000000000000007</v>
      </c>
    </row>
    <row r="100" spans="1:18">
      <c r="A100" s="154"/>
      <c r="B100" s="156"/>
      <c r="C100" s="156"/>
      <c r="D100" s="159"/>
      <c r="E100" s="156"/>
      <c r="F100" s="157"/>
      <c r="G100" s="81">
        <v>0.1</v>
      </c>
      <c r="H100" s="157"/>
      <c r="I100" s="147" t="s">
        <v>241</v>
      </c>
      <c r="J100" s="33" t="s">
        <v>156</v>
      </c>
      <c r="K100" s="47">
        <v>1</v>
      </c>
      <c r="L100" s="47" t="s">
        <v>180</v>
      </c>
      <c r="M100" s="80" t="s">
        <v>180</v>
      </c>
      <c r="N100" s="51">
        <v>76</v>
      </c>
      <c r="O100" s="76"/>
      <c r="P100" s="77">
        <f t="shared" si="3"/>
        <v>0</v>
      </c>
      <c r="Q100" s="78"/>
      <c r="R100" s="51">
        <f>+(C41*1)*G100</f>
        <v>18.7</v>
      </c>
    </row>
    <row r="101" spans="1:18" ht="42.75" customHeight="1">
      <c r="A101" s="155"/>
      <c r="B101" s="151"/>
      <c r="C101" s="151"/>
      <c r="D101" s="166"/>
      <c r="E101" s="151"/>
      <c r="F101" s="148"/>
      <c r="G101" s="81">
        <v>0.1</v>
      </c>
      <c r="H101" s="148"/>
      <c r="I101" s="148"/>
      <c r="J101" s="33" t="s">
        <v>142</v>
      </c>
      <c r="K101" s="47">
        <v>1</v>
      </c>
      <c r="L101" s="47" t="s">
        <v>180</v>
      </c>
      <c r="M101" s="80" t="s">
        <v>180</v>
      </c>
      <c r="N101" s="51">
        <v>944</v>
      </c>
      <c r="O101" s="76"/>
      <c r="P101" s="77">
        <f t="shared" si="3"/>
        <v>0</v>
      </c>
      <c r="Q101" s="78"/>
      <c r="R101" s="51">
        <f>+(C44*1)*G101</f>
        <v>236.10000000000002</v>
      </c>
    </row>
    <row r="102" spans="1:18" ht="14.25" customHeight="1">
      <c r="A102" s="153">
        <v>15</v>
      </c>
      <c r="B102" s="150" t="s">
        <v>242</v>
      </c>
      <c r="C102" s="150" t="s">
        <v>243</v>
      </c>
      <c r="D102" s="173" t="s">
        <v>244</v>
      </c>
      <c r="E102" s="170" t="s">
        <v>245</v>
      </c>
      <c r="F102" s="162" t="s">
        <v>155</v>
      </c>
      <c r="G102" s="84">
        <v>1</v>
      </c>
      <c r="H102" s="147" t="s">
        <v>179</v>
      </c>
      <c r="I102" s="147" t="s">
        <v>238</v>
      </c>
      <c r="J102" s="33" t="s">
        <v>156</v>
      </c>
      <c r="K102" s="47" t="s">
        <v>207</v>
      </c>
      <c r="L102" s="47" t="s">
        <v>180</v>
      </c>
      <c r="M102" s="80" t="s">
        <v>180</v>
      </c>
      <c r="N102" s="51">
        <v>28</v>
      </c>
      <c r="O102" s="76"/>
      <c r="P102" s="77">
        <f t="shared" si="3"/>
        <v>0</v>
      </c>
      <c r="Q102" s="78"/>
      <c r="R102" s="51">
        <f>+(C26*1)*G102</f>
        <v>7</v>
      </c>
    </row>
    <row r="103" spans="1:18">
      <c r="A103" s="154"/>
      <c r="B103" s="156"/>
      <c r="C103" s="156"/>
      <c r="D103" s="174"/>
      <c r="E103" s="171"/>
      <c r="F103" s="162"/>
      <c r="G103" s="84">
        <v>1</v>
      </c>
      <c r="H103" s="157"/>
      <c r="I103" s="148"/>
      <c r="J103" s="33" t="s">
        <v>142</v>
      </c>
      <c r="K103" s="47" t="s">
        <v>207</v>
      </c>
      <c r="L103" s="47" t="s">
        <v>180</v>
      </c>
      <c r="M103" s="80" t="s">
        <v>180</v>
      </c>
      <c r="N103" s="51">
        <v>4</v>
      </c>
      <c r="O103" s="76"/>
      <c r="P103" s="77">
        <f t="shared" si="3"/>
        <v>0</v>
      </c>
      <c r="Q103" s="78"/>
      <c r="R103" s="51">
        <f>+(C27*1)*G103</f>
        <v>1</v>
      </c>
    </row>
    <row r="104" spans="1:18">
      <c r="A104" s="154"/>
      <c r="B104" s="156"/>
      <c r="C104" s="156"/>
      <c r="D104" s="174"/>
      <c r="E104" s="171"/>
      <c r="F104" s="162"/>
      <c r="G104" s="81">
        <v>0.05</v>
      </c>
      <c r="H104" s="157"/>
      <c r="I104" s="147" t="s">
        <v>239</v>
      </c>
      <c r="J104" s="33" t="s">
        <v>156</v>
      </c>
      <c r="K104" s="47" t="s">
        <v>207</v>
      </c>
      <c r="L104" s="47" t="s">
        <v>180</v>
      </c>
      <c r="M104" s="80" t="s">
        <v>180</v>
      </c>
      <c r="N104" s="51">
        <v>12</v>
      </c>
      <c r="O104" s="76"/>
      <c r="P104" s="77">
        <f t="shared" si="3"/>
        <v>0</v>
      </c>
      <c r="Q104" s="78"/>
      <c r="R104" s="51">
        <f>+(C31*1)*G104</f>
        <v>3.1</v>
      </c>
    </row>
    <row r="105" spans="1:18">
      <c r="A105" s="154"/>
      <c r="B105" s="156"/>
      <c r="C105" s="156"/>
      <c r="D105" s="174"/>
      <c r="E105" s="171"/>
      <c r="F105" s="162"/>
      <c r="G105" s="81">
        <v>0.05</v>
      </c>
      <c r="H105" s="157"/>
      <c r="I105" s="148"/>
      <c r="J105" s="33" t="s">
        <v>142</v>
      </c>
      <c r="K105" s="47" t="s">
        <v>207</v>
      </c>
      <c r="L105" s="47" t="s">
        <v>180</v>
      </c>
      <c r="M105" s="80" t="s">
        <v>180</v>
      </c>
      <c r="N105" s="51">
        <v>4</v>
      </c>
      <c r="O105" s="76"/>
      <c r="P105" s="77">
        <f t="shared" si="3"/>
        <v>0</v>
      </c>
      <c r="Q105" s="78"/>
      <c r="R105" s="51">
        <f>+(C32*1)*G105</f>
        <v>1.1500000000000001</v>
      </c>
    </row>
    <row r="106" spans="1:18">
      <c r="A106" s="154"/>
      <c r="B106" s="156"/>
      <c r="C106" s="156"/>
      <c r="D106" s="174"/>
      <c r="E106" s="171"/>
      <c r="F106" s="162"/>
      <c r="G106" s="81">
        <v>0.05</v>
      </c>
      <c r="H106" s="157"/>
      <c r="I106" s="147" t="s">
        <v>240</v>
      </c>
      <c r="J106" s="33" t="s">
        <v>156</v>
      </c>
      <c r="K106" s="47" t="s">
        <v>207</v>
      </c>
      <c r="L106" s="47" t="s">
        <v>180</v>
      </c>
      <c r="M106" s="80" t="s">
        <v>180</v>
      </c>
      <c r="N106" s="51">
        <v>80</v>
      </c>
      <c r="O106" s="76"/>
      <c r="P106" s="77">
        <f t="shared" si="3"/>
        <v>0</v>
      </c>
      <c r="Q106" s="78"/>
      <c r="R106" s="51">
        <f>+(C36*1)*G106</f>
        <v>19.55</v>
      </c>
    </row>
    <row r="107" spans="1:18">
      <c r="A107" s="154"/>
      <c r="B107" s="156"/>
      <c r="C107" s="156"/>
      <c r="D107" s="174"/>
      <c r="E107" s="171"/>
      <c r="F107" s="162"/>
      <c r="G107" s="81">
        <v>0.05</v>
      </c>
      <c r="H107" s="157"/>
      <c r="I107" s="148"/>
      <c r="J107" s="33" t="s">
        <v>142</v>
      </c>
      <c r="K107" s="47" t="s">
        <v>207</v>
      </c>
      <c r="L107" s="47" t="s">
        <v>180</v>
      </c>
      <c r="M107" s="80" t="s">
        <v>180</v>
      </c>
      <c r="N107" s="51">
        <v>48</v>
      </c>
      <c r="O107" s="76"/>
      <c r="P107" s="77">
        <f t="shared" si="3"/>
        <v>0</v>
      </c>
      <c r="Q107" s="78"/>
      <c r="R107" s="51">
        <f>+(C37*1)*G107</f>
        <v>12.25</v>
      </c>
    </row>
    <row r="108" spans="1:18">
      <c r="A108" s="154"/>
      <c r="B108" s="156"/>
      <c r="C108" s="156"/>
      <c r="D108" s="174"/>
      <c r="E108" s="171"/>
      <c r="F108" s="162"/>
      <c r="G108" s="81">
        <v>0.05</v>
      </c>
      <c r="H108" s="157"/>
      <c r="I108" s="147" t="s">
        <v>241</v>
      </c>
      <c r="J108" s="33" t="s">
        <v>156</v>
      </c>
      <c r="K108" s="47" t="s">
        <v>207</v>
      </c>
      <c r="L108" s="47" t="s">
        <v>180</v>
      </c>
      <c r="M108" s="80" t="s">
        <v>180</v>
      </c>
      <c r="N108" s="51">
        <v>36</v>
      </c>
      <c r="O108" s="76"/>
      <c r="P108" s="77">
        <f t="shared" si="3"/>
        <v>0</v>
      </c>
      <c r="Q108" s="78"/>
      <c r="R108" s="51">
        <f>+(C41*1)*G108</f>
        <v>9.35</v>
      </c>
    </row>
    <row r="109" spans="1:18">
      <c r="A109" s="154"/>
      <c r="B109" s="156"/>
      <c r="C109" s="156"/>
      <c r="D109" s="175"/>
      <c r="E109" s="172"/>
      <c r="F109" s="162"/>
      <c r="G109" s="81">
        <v>0.05</v>
      </c>
      <c r="H109" s="148"/>
      <c r="I109" s="148"/>
      <c r="J109" s="33" t="s">
        <v>142</v>
      </c>
      <c r="K109" s="47" t="s">
        <v>207</v>
      </c>
      <c r="L109" s="47" t="s">
        <v>180</v>
      </c>
      <c r="M109" s="80" t="s">
        <v>180</v>
      </c>
      <c r="N109" s="51">
        <v>472</v>
      </c>
      <c r="O109" s="76"/>
      <c r="P109" s="77">
        <f t="shared" si="3"/>
        <v>0</v>
      </c>
      <c r="Q109" s="78"/>
      <c r="R109" s="51">
        <f>+(C44*1)*G109</f>
        <v>118.05000000000001</v>
      </c>
    </row>
    <row r="110" spans="1:18" ht="14.25" customHeight="1">
      <c r="A110" s="154"/>
      <c r="B110" s="156"/>
      <c r="C110" s="156"/>
      <c r="D110" s="158" t="s">
        <v>246</v>
      </c>
      <c r="E110" s="170" t="s">
        <v>245</v>
      </c>
      <c r="F110" s="147" t="s">
        <v>155</v>
      </c>
      <c r="G110" s="81">
        <v>0.05</v>
      </c>
      <c r="H110" s="147" t="s">
        <v>179</v>
      </c>
      <c r="I110" s="147" t="s">
        <v>238</v>
      </c>
      <c r="J110" s="33" t="s">
        <v>156</v>
      </c>
      <c r="K110" s="47" t="s">
        <v>207</v>
      </c>
      <c r="L110" s="47" t="s">
        <v>180</v>
      </c>
      <c r="M110" s="80" t="s">
        <v>180</v>
      </c>
      <c r="N110" s="51">
        <v>0</v>
      </c>
      <c r="O110" s="76"/>
      <c r="P110" s="77">
        <f t="shared" si="3"/>
        <v>0</v>
      </c>
      <c r="Q110" s="78"/>
      <c r="R110" s="51">
        <f>+(C26*1)*G110</f>
        <v>0.35000000000000003</v>
      </c>
    </row>
    <row r="111" spans="1:18">
      <c r="A111" s="154"/>
      <c r="B111" s="156"/>
      <c r="C111" s="156"/>
      <c r="D111" s="159"/>
      <c r="E111" s="171"/>
      <c r="F111" s="157"/>
      <c r="G111" s="84">
        <v>1</v>
      </c>
      <c r="H111" s="157"/>
      <c r="I111" s="148"/>
      <c r="J111" s="33" t="s">
        <v>142</v>
      </c>
      <c r="K111" s="47" t="s">
        <v>207</v>
      </c>
      <c r="L111" s="47" t="s">
        <v>180</v>
      </c>
      <c r="M111" s="80" t="s">
        <v>180</v>
      </c>
      <c r="N111" s="51">
        <v>4</v>
      </c>
      <c r="O111" s="76"/>
      <c r="P111" s="77">
        <f t="shared" si="3"/>
        <v>0</v>
      </c>
      <c r="Q111" s="78"/>
      <c r="R111" s="51">
        <f>+(C27*1)*G111</f>
        <v>1</v>
      </c>
    </row>
    <row r="112" spans="1:18">
      <c r="A112" s="154"/>
      <c r="B112" s="156"/>
      <c r="C112" s="156"/>
      <c r="D112" s="159"/>
      <c r="E112" s="171"/>
      <c r="F112" s="157"/>
      <c r="G112" s="81">
        <v>0.05</v>
      </c>
      <c r="H112" s="157"/>
      <c r="I112" s="147" t="s">
        <v>239</v>
      </c>
      <c r="J112" s="33" t="s">
        <v>156</v>
      </c>
      <c r="K112" s="47" t="s">
        <v>207</v>
      </c>
      <c r="L112" s="47" t="s">
        <v>180</v>
      </c>
      <c r="M112" s="80" t="s">
        <v>180</v>
      </c>
      <c r="N112" s="51">
        <v>12</v>
      </c>
      <c r="O112" s="76"/>
      <c r="P112" s="77">
        <f t="shared" ref="P112:P175" si="4">+O112*N112</f>
        <v>0</v>
      </c>
      <c r="Q112" s="78"/>
      <c r="R112" s="51">
        <f>+(C31*1)*G112</f>
        <v>3.1</v>
      </c>
    </row>
    <row r="113" spans="1:18">
      <c r="A113" s="154"/>
      <c r="B113" s="156"/>
      <c r="C113" s="156"/>
      <c r="D113" s="159"/>
      <c r="E113" s="171"/>
      <c r="F113" s="157"/>
      <c r="G113" s="81">
        <v>0.05</v>
      </c>
      <c r="H113" s="157"/>
      <c r="I113" s="148"/>
      <c r="J113" s="33" t="s">
        <v>142</v>
      </c>
      <c r="K113" s="47" t="s">
        <v>207</v>
      </c>
      <c r="L113" s="47" t="s">
        <v>180</v>
      </c>
      <c r="M113" s="80" t="s">
        <v>180</v>
      </c>
      <c r="N113" s="51">
        <v>4</v>
      </c>
      <c r="O113" s="76"/>
      <c r="P113" s="77">
        <f t="shared" si="4"/>
        <v>0</v>
      </c>
      <c r="Q113" s="78"/>
      <c r="R113" s="51">
        <f>+(C32*1)*G113</f>
        <v>1.1500000000000001</v>
      </c>
    </row>
    <row r="114" spans="1:18">
      <c r="A114" s="154"/>
      <c r="B114" s="156"/>
      <c r="C114" s="156"/>
      <c r="D114" s="159"/>
      <c r="E114" s="171"/>
      <c r="F114" s="157"/>
      <c r="G114" s="81">
        <v>0.05</v>
      </c>
      <c r="H114" s="157"/>
      <c r="I114" s="147" t="s">
        <v>240</v>
      </c>
      <c r="J114" s="33" t="s">
        <v>156</v>
      </c>
      <c r="K114" s="47" t="s">
        <v>207</v>
      </c>
      <c r="L114" s="47" t="s">
        <v>180</v>
      </c>
      <c r="M114" s="80" t="s">
        <v>180</v>
      </c>
      <c r="N114" s="51">
        <v>80</v>
      </c>
      <c r="O114" s="76"/>
      <c r="P114" s="77">
        <f t="shared" si="4"/>
        <v>0</v>
      </c>
      <c r="Q114" s="78"/>
      <c r="R114" s="51">
        <f>+(C36*1)*G114</f>
        <v>19.55</v>
      </c>
    </row>
    <row r="115" spans="1:18">
      <c r="A115" s="154"/>
      <c r="B115" s="156"/>
      <c r="C115" s="156"/>
      <c r="D115" s="159"/>
      <c r="E115" s="171"/>
      <c r="F115" s="157"/>
      <c r="G115" s="81">
        <v>0.05</v>
      </c>
      <c r="H115" s="157"/>
      <c r="I115" s="148"/>
      <c r="J115" s="33" t="s">
        <v>142</v>
      </c>
      <c r="K115" s="47" t="s">
        <v>207</v>
      </c>
      <c r="L115" s="47" t="s">
        <v>180</v>
      </c>
      <c r="M115" s="80" t="s">
        <v>180</v>
      </c>
      <c r="N115" s="51">
        <v>48</v>
      </c>
      <c r="O115" s="76"/>
      <c r="P115" s="77">
        <f t="shared" si="4"/>
        <v>0</v>
      </c>
      <c r="Q115" s="78"/>
      <c r="R115" s="51">
        <f>+(C37*1)*G115</f>
        <v>12.25</v>
      </c>
    </row>
    <row r="116" spans="1:18">
      <c r="A116" s="154"/>
      <c r="B116" s="156"/>
      <c r="C116" s="156"/>
      <c r="D116" s="159"/>
      <c r="E116" s="171"/>
      <c r="F116" s="157"/>
      <c r="G116" s="81">
        <v>0.05</v>
      </c>
      <c r="H116" s="157"/>
      <c r="I116" s="147" t="s">
        <v>241</v>
      </c>
      <c r="J116" s="33" t="s">
        <v>156</v>
      </c>
      <c r="K116" s="47" t="s">
        <v>207</v>
      </c>
      <c r="L116" s="47" t="s">
        <v>180</v>
      </c>
      <c r="M116" s="80" t="s">
        <v>180</v>
      </c>
      <c r="N116" s="51">
        <v>36</v>
      </c>
      <c r="O116" s="76"/>
      <c r="P116" s="77">
        <f t="shared" si="4"/>
        <v>0</v>
      </c>
      <c r="Q116" s="78"/>
      <c r="R116" s="51">
        <f>+(C41*1)*G116</f>
        <v>9.35</v>
      </c>
    </row>
    <row r="117" spans="1:18" ht="50.25" customHeight="1">
      <c r="A117" s="155"/>
      <c r="B117" s="151"/>
      <c r="C117" s="151"/>
      <c r="D117" s="166"/>
      <c r="E117" s="172"/>
      <c r="F117" s="148"/>
      <c r="G117" s="81">
        <v>0.05</v>
      </c>
      <c r="H117" s="148"/>
      <c r="I117" s="148" t="s">
        <v>241</v>
      </c>
      <c r="J117" s="33" t="s">
        <v>142</v>
      </c>
      <c r="K117" s="47" t="s">
        <v>207</v>
      </c>
      <c r="L117" s="47" t="s">
        <v>180</v>
      </c>
      <c r="M117" s="80" t="s">
        <v>180</v>
      </c>
      <c r="N117" s="51">
        <v>472</v>
      </c>
      <c r="O117" s="76"/>
      <c r="P117" s="77">
        <f t="shared" si="4"/>
        <v>0</v>
      </c>
      <c r="Q117" s="78"/>
      <c r="R117" s="51">
        <f>+(C44*1)*G117</f>
        <v>118.05000000000001</v>
      </c>
    </row>
    <row r="118" spans="1:18" ht="23.25" customHeight="1">
      <c r="A118" s="153">
        <v>16</v>
      </c>
      <c r="B118" s="150" t="s">
        <v>247</v>
      </c>
      <c r="C118" s="150" t="s">
        <v>248</v>
      </c>
      <c r="D118" s="173" t="s">
        <v>249</v>
      </c>
      <c r="E118" s="150" t="s">
        <v>250</v>
      </c>
      <c r="F118" s="147" t="s">
        <v>206</v>
      </c>
      <c r="G118" s="81">
        <v>1</v>
      </c>
      <c r="H118" s="147" t="s">
        <v>179</v>
      </c>
      <c r="I118" s="147" t="s">
        <v>238</v>
      </c>
      <c r="J118" s="33" t="s">
        <v>156</v>
      </c>
      <c r="K118" s="47">
        <v>1</v>
      </c>
      <c r="L118" s="47">
        <v>2</v>
      </c>
      <c r="M118" s="80" t="s">
        <v>180</v>
      </c>
      <c r="N118" s="51">
        <v>28</v>
      </c>
      <c r="O118" s="76"/>
      <c r="P118" s="77">
        <f t="shared" si="4"/>
        <v>0</v>
      </c>
      <c r="Q118" s="78"/>
      <c r="R118" s="51">
        <f>+(C26*1)*G118</f>
        <v>7</v>
      </c>
    </row>
    <row r="119" spans="1:18" ht="23.25" customHeight="1">
      <c r="A119" s="154"/>
      <c r="B119" s="156"/>
      <c r="C119" s="156"/>
      <c r="D119" s="174"/>
      <c r="E119" s="156"/>
      <c r="F119" s="157"/>
      <c r="G119" s="83">
        <v>1</v>
      </c>
      <c r="H119" s="157"/>
      <c r="I119" s="148"/>
      <c r="J119" s="33" t="s">
        <v>142</v>
      </c>
      <c r="K119" s="47">
        <v>1</v>
      </c>
      <c r="L119" s="47">
        <v>2</v>
      </c>
      <c r="M119" s="80" t="s">
        <v>180</v>
      </c>
      <c r="N119" s="51">
        <v>4</v>
      </c>
      <c r="O119" s="76"/>
      <c r="P119" s="77">
        <f t="shared" si="4"/>
        <v>0</v>
      </c>
      <c r="Q119" s="78"/>
      <c r="R119" s="51">
        <f>+(C27*1)*G119</f>
        <v>1</v>
      </c>
    </row>
    <row r="120" spans="1:18" ht="23.25" customHeight="1">
      <c r="A120" s="154"/>
      <c r="B120" s="156"/>
      <c r="C120" s="156"/>
      <c r="D120" s="174"/>
      <c r="E120" s="156"/>
      <c r="F120" s="157"/>
      <c r="G120" s="81">
        <v>0.5</v>
      </c>
      <c r="H120" s="157"/>
      <c r="I120" s="147" t="s">
        <v>239</v>
      </c>
      <c r="J120" s="33" t="s">
        <v>156</v>
      </c>
      <c r="K120" s="47">
        <v>1</v>
      </c>
      <c r="L120" s="47">
        <v>2</v>
      </c>
      <c r="M120" s="80" t="s">
        <v>180</v>
      </c>
      <c r="N120" s="51">
        <v>124</v>
      </c>
      <c r="O120" s="76"/>
      <c r="P120" s="77">
        <f t="shared" si="4"/>
        <v>0</v>
      </c>
      <c r="Q120" s="78"/>
      <c r="R120" s="51">
        <f>+(C31*1)*G120</f>
        <v>31</v>
      </c>
    </row>
    <row r="121" spans="1:18" ht="23.25" customHeight="1">
      <c r="A121" s="154"/>
      <c r="B121" s="156"/>
      <c r="C121" s="156"/>
      <c r="D121" s="174"/>
      <c r="E121" s="156"/>
      <c r="F121" s="157"/>
      <c r="G121" s="81">
        <v>0.5</v>
      </c>
      <c r="H121" s="157"/>
      <c r="I121" s="148"/>
      <c r="J121" s="33" t="s">
        <v>142</v>
      </c>
      <c r="K121" s="47">
        <v>1</v>
      </c>
      <c r="L121" s="47">
        <v>2</v>
      </c>
      <c r="M121" s="80" t="s">
        <v>180</v>
      </c>
      <c r="N121" s="51">
        <v>48</v>
      </c>
      <c r="O121" s="76"/>
      <c r="P121" s="77">
        <f t="shared" si="4"/>
        <v>0</v>
      </c>
      <c r="Q121" s="78"/>
      <c r="R121" s="51">
        <f>+(C32*1)*G121</f>
        <v>11.5</v>
      </c>
    </row>
    <row r="122" spans="1:18" ht="23.25" customHeight="1">
      <c r="A122" s="154"/>
      <c r="B122" s="156"/>
      <c r="C122" s="156"/>
      <c r="D122" s="174"/>
      <c r="E122" s="156"/>
      <c r="F122" s="157"/>
      <c r="G122" s="81">
        <v>0.5</v>
      </c>
      <c r="H122" s="157"/>
      <c r="I122" s="147" t="s">
        <v>240</v>
      </c>
      <c r="J122" s="33" t="s">
        <v>156</v>
      </c>
      <c r="K122" s="47">
        <v>1</v>
      </c>
      <c r="L122" s="47">
        <v>2</v>
      </c>
      <c r="M122" s="80" t="s">
        <v>180</v>
      </c>
      <c r="N122" s="51">
        <v>784</v>
      </c>
      <c r="O122" s="76"/>
      <c r="P122" s="77">
        <f t="shared" si="4"/>
        <v>0</v>
      </c>
      <c r="Q122" s="78"/>
      <c r="R122" s="51">
        <f>+(C36*1)*G122</f>
        <v>195.5</v>
      </c>
    </row>
    <row r="123" spans="1:18" ht="23.25" customHeight="1">
      <c r="A123" s="154"/>
      <c r="B123" s="156"/>
      <c r="C123" s="156"/>
      <c r="D123" s="174"/>
      <c r="E123" s="156"/>
      <c r="F123" s="157"/>
      <c r="G123" s="81">
        <v>0.5</v>
      </c>
      <c r="H123" s="157"/>
      <c r="I123" s="148"/>
      <c r="J123" s="33" t="s">
        <v>142</v>
      </c>
      <c r="K123" s="47">
        <v>1</v>
      </c>
      <c r="L123" s="47">
        <v>2</v>
      </c>
      <c r="M123" s="80" t="s">
        <v>180</v>
      </c>
      <c r="N123" s="51">
        <v>492</v>
      </c>
      <c r="O123" s="76"/>
      <c r="P123" s="77">
        <f t="shared" si="4"/>
        <v>0</v>
      </c>
      <c r="Q123" s="78"/>
      <c r="R123" s="51">
        <f>+(C37*1)*G123</f>
        <v>122.5</v>
      </c>
    </row>
    <row r="124" spans="1:18" ht="23.25" customHeight="1">
      <c r="A124" s="154"/>
      <c r="B124" s="156"/>
      <c r="C124" s="156"/>
      <c r="D124" s="174"/>
      <c r="E124" s="156"/>
      <c r="F124" s="157"/>
      <c r="G124" s="81">
        <v>0.5</v>
      </c>
      <c r="H124" s="157"/>
      <c r="I124" s="147" t="s">
        <v>241</v>
      </c>
      <c r="J124" s="33" t="s">
        <v>156</v>
      </c>
      <c r="K124" s="47">
        <v>1</v>
      </c>
      <c r="L124" s="47">
        <v>2</v>
      </c>
      <c r="M124" s="80" t="s">
        <v>180</v>
      </c>
      <c r="N124" s="51">
        <v>376</v>
      </c>
      <c r="O124" s="76"/>
      <c r="P124" s="77">
        <f t="shared" si="4"/>
        <v>0</v>
      </c>
      <c r="Q124" s="78"/>
      <c r="R124" s="51">
        <f>+(C41*1)*G124</f>
        <v>93.5</v>
      </c>
    </row>
    <row r="125" spans="1:18" ht="28.5" customHeight="1">
      <c r="A125" s="154"/>
      <c r="B125" s="156"/>
      <c r="C125" s="156"/>
      <c r="D125" s="174"/>
      <c r="E125" s="156"/>
      <c r="F125" s="157"/>
      <c r="G125" s="81">
        <v>0.5</v>
      </c>
      <c r="H125" s="148"/>
      <c r="I125" s="148" t="s">
        <v>241</v>
      </c>
      <c r="J125" s="33" t="s">
        <v>142</v>
      </c>
      <c r="K125" s="47">
        <v>1</v>
      </c>
      <c r="L125" s="47">
        <v>2</v>
      </c>
      <c r="M125" s="80" t="s">
        <v>180</v>
      </c>
      <c r="N125" s="51">
        <v>4720</v>
      </c>
      <c r="O125" s="76"/>
      <c r="P125" s="77">
        <f t="shared" si="4"/>
        <v>0</v>
      </c>
      <c r="Q125" s="78"/>
      <c r="R125" s="51">
        <f>+(C42*1)*G125</f>
        <v>1179.5</v>
      </c>
    </row>
    <row r="126" spans="1:18" ht="14.25" customHeight="1">
      <c r="A126" s="153">
        <v>17</v>
      </c>
      <c r="B126" s="150" t="s">
        <v>251</v>
      </c>
      <c r="C126" s="150" t="s">
        <v>252</v>
      </c>
      <c r="D126" s="158" t="s">
        <v>253</v>
      </c>
      <c r="E126" s="150" t="s">
        <v>254</v>
      </c>
      <c r="F126" s="147" t="s">
        <v>155</v>
      </c>
      <c r="G126" s="83">
        <v>1</v>
      </c>
      <c r="H126" s="147" t="s">
        <v>179</v>
      </c>
      <c r="I126" s="147" t="s">
        <v>238</v>
      </c>
      <c r="J126" s="33" t="s">
        <v>156</v>
      </c>
      <c r="K126" s="47">
        <v>1</v>
      </c>
      <c r="L126" s="47" t="s">
        <v>180</v>
      </c>
      <c r="M126" s="80" t="s">
        <v>180</v>
      </c>
      <c r="N126" s="51">
        <v>28</v>
      </c>
      <c r="O126" s="76"/>
      <c r="P126" s="77">
        <f t="shared" si="4"/>
        <v>0</v>
      </c>
      <c r="Q126" s="78"/>
      <c r="R126" s="51">
        <f>+(C26*1)*G126</f>
        <v>7</v>
      </c>
    </row>
    <row r="127" spans="1:18" ht="14.25" customHeight="1">
      <c r="A127" s="154"/>
      <c r="B127" s="156"/>
      <c r="C127" s="156"/>
      <c r="D127" s="159"/>
      <c r="E127" s="156"/>
      <c r="F127" s="157"/>
      <c r="G127" s="81">
        <v>1</v>
      </c>
      <c r="H127" s="157"/>
      <c r="I127" s="148"/>
      <c r="J127" s="33" t="s">
        <v>142</v>
      </c>
      <c r="K127" s="47">
        <v>1</v>
      </c>
      <c r="L127" s="47" t="s">
        <v>180</v>
      </c>
      <c r="M127" s="80" t="s">
        <v>180</v>
      </c>
      <c r="N127" s="51">
        <v>4</v>
      </c>
      <c r="O127" s="76"/>
      <c r="P127" s="77">
        <f t="shared" si="4"/>
        <v>0</v>
      </c>
      <c r="Q127" s="78"/>
      <c r="R127" s="51">
        <f>+(C27*1)*G127</f>
        <v>1</v>
      </c>
    </row>
    <row r="128" spans="1:18" ht="14.25" customHeight="1">
      <c r="A128" s="154"/>
      <c r="B128" s="156"/>
      <c r="C128" s="156"/>
      <c r="D128" s="159"/>
      <c r="E128" s="156"/>
      <c r="F128" s="157"/>
      <c r="G128" s="81">
        <v>0.3</v>
      </c>
      <c r="H128" s="157"/>
      <c r="I128" s="147" t="s">
        <v>239</v>
      </c>
      <c r="J128" s="33" t="s">
        <v>156</v>
      </c>
      <c r="K128" s="47">
        <v>1</v>
      </c>
      <c r="L128" s="47" t="s">
        <v>180</v>
      </c>
      <c r="M128" s="80" t="s">
        <v>180</v>
      </c>
      <c r="N128" s="51">
        <v>76</v>
      </c>
      <c r="O128" s="76"/>
      <c r="P128" s="77">
        <f t="shared" si="4"/>
        <v>0</v>
      </c>
      <c r="Q128" s="78"/>
      <c r="R128" s="51">
        <f>+(C31*1)*G128</f>
        <v>18.599999999999998</v>
      </c>
    </row>
    <row r="129" spans="1:18" ht="14.25" customHeight="1">
      <c r="A129" s="154"/>
      <c r="B129" s="156"/>
      <c r="C129" s="156"/>
      <c r="D129" s="159"/>
      <c r="E129" s="156"/>
      <c r="F129" s="157"/>
      <c r="G129" s="81">
        <v>0.3</v>
      </c>
      <c r="H129" s="157"/>
      <c r="I129" s="148"/>
      <c r="J129" s="33" t="s">
        <v>142</v>
      </c>
      <c r="K129" s="47">
        <v>1</v>
      </c>
      <c r="L129" s="47" t="s">
        <v>180</v>
      </c>
      <c r="M129" s="80" t="s">
        <v>180</v>
      </c>
      <c r="N129" s="51">
        <v>28</v>
      </c>
      <c r="O129" s="76"/>
      <c r="P129" s="77">
        <f t="shared" si="4"/>
        <v>0</v>
      </c>
      <c r="Q129" s="78"/>
      <c r="R129" s="51">
        <f>+(C32*1)*G129</f>
        <v>6.8999999999999995</v>
      </c>
    </row>
    <row r="130" spans="1:18" ht="14.25" customHeight="1">
      <c r="A130" s="154"/>
      <c r="B130" s="156"/>
      <c r="C130" s="156"/>
      <c r="D130" s="159"/>
      <c r="E130" s="156"/>
      <c r="F130" s="157"/>
      <c r="G130" s="81">
        <v>0.3</v>
      </c>
      <c r="H130" s="157"/>
      <c r="I130" s="147" t="s">
        <v>240</v>
      </c>
      <c r="J130" s="33" t="s">
        <v>156</v>
      </c>
      <c r="K130" s="47">
        <v>1</v>
      </c>
      <c r="L130" s="47" t="s">
        <v>180</v>
      </c>
      <c r="M130" s="80" t="s">
        <v>180</v>
      </c>
      <c r="N130" s="51">
        <v>468</v>
      </c>
      <c r="O130" s="76"/>
      <c r="P130" s="77">
        <f t="shared" si="4"/>
        <v>0</v>
      </c>
      <c r="Q130" s="78"/>
      <c r="R130" s="51">
        <f>+(C36*1)*G130</f>
        <v>117.3</v>
      </c>
    </row>
    <row r="131" spans="1:18" ht="14.25" customHeight="1">
      <c r="A131" s="154"/>
      <c r="B131" s="156"/>
      <c r="C131" s="156"/>
      <c r="D131" s="159"/>
      <c r="E131" s="156"/>
      <c r="F131" s="157"/>
      <c r="G131" s="81">
        <v>0.3</v>
      </c>
      <c r="H131" s="157"/>
      <c r="I131" s="148"/>
      <c r="J131" s="33" t="s">
        <v>142</v>
      </c>
      <c r="K131" s="47">
        <v>1</v>
      </c>
      <c r="L131" s="47" t="s">
        <v>180</v>
      </c>
      <c r="M131" s="80" t="s">
        <v>180</v>
      </c>
      <c r="N131" s="51">
        <v>296</v>
      </c>
      <c r="O131" s="76"/>
      <c r="P131" s="77">
        <f t="shared" si="4"/>
        <v>0</v>
      </c>
      <c r="Q131" s="78"/>
      <c r="R131" s="51">
        <f>+(C37*1)*G131</f>
        <v>73.5</v>
      </c>
    </row>
    <row r="132" spans="1:18" ht="14.25" customHeight="1">
      <c r="A132" s="154"/>
      <c r="B132" s="156"/>
      <c r="C132" s="156"/>
      <c r="D132" s="159"/>
      <c r="E132" s="156"/>
      <c r="F132" s="157"/>
      <c r="G132" s="81">
        <v>0.3</v>
      </c>
      <c r="H132" s="157"/>
      <c r="I132" s="147" t="s">
        <v>241</v>
      </c>
      <c r="J132" s="33" t="s">
        <v>156</v>
      </c>
      <c r="K132" s="47">
        <v>1</v>
      </c>
      <c r="L132" s="47" t="s">
        <v>180</v>
      </c>
      <c r="M132" s="80" t="s">
        <v>180</v>
      </c>
      <c r="N132" s="51">
        <v>224</v>
      </c>
      <c r="O132" s="76"/>
      <c r="P132" s="77">
        <f t="shared" si="4"/>
        <v>0</v>
      </c>
      <c r="Q132" s="78"/>
      <c r="R132" s="51">
        <f>+(C41*1)*G132</f>
        <v>56.1</v>
      </c>
    </row>
    <row r="133" spans="1:18" ht="15" customHeight="1">
      <c r="A133" s="154"/>
      <c r="B133" s="156"/>
      <c r="C133" s="156"/>
      <c r="D133" s="159"/>
      <c r="E133" s="156"/>
      <c r="F133" s="157"/>
      <c r="G133" s="81">
        <v>0.3</v>
      </c>
      <c r="H133" s="157"/>
      <c r="I133" s="148" t="s">
        <v>241</v>
      </c>
      <c r="J133" s="33" t="s">
        <v>142</v>
      </c>
      <c r="K133" s="47">
        <v>1</v>
      </c>
      <c r="L133" s="47" t="s">
        <v>180</v>
      </c>
      <c r="M133" s="80" t="s">
        <v>180</v>
      </c>
      <c r="N133" s="51">
        <v>2832</v>
      </c>
      <c r="O133" s="76"/>
      <c r="P133" s="77">
        <f t="shared" si="4"/>
        <v>0</v>
      </c>
      <c r="Q133" s="78"/>
      <c r="R133" s="51">
        <f>+(C42*1)*G133</f>
        <v>707.69999999999993</v>
      </c>
    </row>
    <row r="134" spans="1:18" ht="14.25" customHeight="1">
      <c r="A134" s="154"/>
      <c r="B134" s="156"/>
      <c r="C134" s="156"/>
      <c r="D134" s="159"/>
      <c r="E134" s="150" t="s">
        <v>255</v>
      </c>
      <c r="F134" s="147" t="s">
        <v>155</v>
      </c>
      <c r="G134" s="83">
        <v>1</v>
      </c>
      <c r="H134" s="147" t="s">
        <v>179</v>
      </c>
      <c r="I134" s="147" t="s">
        <v>238</v>
      </c>
      <c r="J134" s="33" t="s">
        <v>156</v>
      </c>
      <c r="K134" s="47">
        <v>1</v>
      </c>
      <c r="L134" s="47" t="s">
        <v>180</v>
      </c>
      <c r="M134" s="80" t="s">
        <v>180</v>
      </c>
      <c r="N134" s="51">
        <v>28</v>
      </c>
      <c r="O134" s="76"/>
      <c r="P134" s="77">
        <f t="shared" si="4"/>
        <v>0</v>
      </c>
      <c r="Q134" s="78"/>
      <c r="R134" s="51">
        <f>+(C26*1)*G134</f>
        <v>7</v>
      </c>
    </row>
    <row r="135" spans="1:18" ht="14.25" customHeight="1">
      <c r="A135" s="154"/>
      <c r="B135" s="156"/>
      <c r="C135" s="156"/>
      <c r="D135" s="159"/>
      <c r="E135" s="156"/>
      <c r="F135" s="157"/>
      <c r="G135" s="84">
        <v>1</v>
      </c>
      <c r="H135" s="157"/>
      <c r="I135" s="148"/>
      <c r="J135" s="33" t="s">
        <v>142</v>
      </c>
      <c r="K135" s="47">
        <v>1</v>
      </c>
      <c r="L135" s="47" t="s">
        <v>180</v>
      </c>
      <c r="M135" s="80" t="s">
        <v>180</v>
      </c>
      <c r="N135" s="51">
        <v>4</v>
      </c>
      <c r="O135" s="76"/>
      <c r="P135" s="77">
        <f t="shared" si="4"/>
        <v>0</v>
      </c>
      <c r="Q135" s="78"/>
      <c r="R135" s="51">
        <f>+(C27*1)*G135</f>
        <v>1</v>
      </c>
    </row>
    <row r="136" spans="1:18" ht="14.25" customHeight="1">
      <c r="A136" s="154"/>
      <c r="B136" s="156"/>
      <c r="C136" s="156"/>
      <c r="D136" s="159"/>
      <c r="E136" s="156"/>
      <c r="F136" s="157"/>
      <c r="G136" s="81">
        <v>0.3</v>
      </c>
      <c r="H136" s="157"/>
      <c r="I136" s="147" t="s">
        <v>239</v>
      </c>
      <c r="J136" s="33" t="s">
        <v>156</v>
      </c>
      <c r="K136" s="47">
        <v>1</v>
      </c>
      <c r="L136" s="47" t="s">
        <v>180</v>
      </c>
      <c r="M136" s="80" t="s">
        <v>180</v>
      </c>
      <c r="N136" s="51">
        <v>76</v>
      </c>
      <c r="O136" s="76"/>
      <c r="P136" s="77">
        <f t="shared" si="4"/>
        <v>0</v>
      </c>
      <c r="Q136" s="78"/>
      <c r="R136" s="51">
        <f>+(C31*1)*G136</f>
        <v>18.599999999999998</v>
      </c>
    </row>
    <row r="137" spans="1:18" ht="14.25" customHeight="1">
      <c r="A137" s="154"/>
      <c r="B137" s="156"/>
      <c r="C137" s="156"/>
      <c r="D137" s="159"/>
      <c r="E137" s="156"/>
      <c r="F137" s="157"/>
      <c r="G137" s="81">
        <v>0.3</v>
      </c>
      <c r="H137" s="157"/>
      <c r="I137" s="148"/>
      <c r="J137" s="33" t="s">
        <v>142</v>
      </c>
      <c r="K137" s="47">
        <v>1</v>
      </c>
      <c r="L137" s="47" t="s">
        <v>180</v>
      </c>
      <c r="M137" s="80" t="s">
        <v>180</v>
      </c>
      <c r="N137" s="51">
        <v>28</v>
      </c>
      <c r="O137" s="76"/>
      <c r="P137" s="77">
        <f t="shared" si="4"/>
        <v>0</v>
      </c>
      <c r="Q137" s="78"/>
      <c r="R137" s="51">
        <f>+(C32*1)*G137</f>
        <v>6.8999999999999995</v>
      </c>
    </row>
    <row r="138" spans="1:18" ht="14.25" customHeight="1">
      <c r="A138" s="154"/>
      <c r="B138" s="156"/>
      <c r="C138" s="156"/>
      <c r="D138" s="159"/>
      <c r="E138" s="156"/>
      <c r="F138" s="157"/>
      <c r="G138" s="81">
        <v>0.3</v>
      </c>
      <c r="H138" s="157"/>
      <c r="I138" s="147" t="s">
        <v>240</v>
      </c>
      <c r="J138" s="33" t="s">
        <v>156</v>
      </c>
      <c r="K138" s="47">
        <v>1</v>
      </c>
      <c r="L138" s="47" t="s">
        <v>180</v>
      </c>
      <c r="M138" s="80" t="s">
        <v>180</v>
      </c>
      <c r="N138" s="51">
        <v>468</v>
      </c>
      <c r="O138" s="76"/>
      <c r="P138" s="77">
        <f t="shared" si="4"/>
        <v>0</v>
      </c>
      <c r="Q138" s="78"/>
      <c r="R138" s="51">
        <f>+(C36*1)*G138</f>
        <v>117.3</v>
      </c>
    </row>
    <row r="139" spans="1:18" ht="14.25" customHeight="1">
      <c r="A139" s="154"/>
      <c r="B139" s="156"/>
      <c r="C139" s="156"/>
      <c r="D139" s="159"/>
      <c r="E139" s="156"/>
      <c r="F139" s="157"/>
      <c r="G139" s="81">
        <v>0.3</v>
      </c>
      <c r="H139" s="157"/>
      <c r="I139" s="148"/>
      <c r="J139" s="33" t="s">
        <v>142</v>
      </c>
      <c r="K139" s="47">
        <v>1</v>
      </c>
      <c r="L139" s="47" t="s">
        <v>180</v>
      </c>
      <c r="M139" s="80" t="s">
        <v>180</v>
      </c>
      <c r="N139" s="51">
        <v>296</v>
      </c>
      <c r="O139" s="76"/>
      <c r="P139" s="77">
        <f t="shared" si="4"/>
        <v>0</v>
      </c>
      <c r="Q139" s="78"/>
      <c r="R139" s="51">
        <f>+(C37*1)*G139</f>
        <v>73.5</v>
      </c>
    </row>
    <row r="140" spans="1:18" ht="14.25" customHeight="1">
      <c r="A140" s="154"/>
      <c r="B140" s="156"/>
      <c r="C140" s="156"/>
      <c r="D140" s="159"/>
      <c r="E140" s="156"/>
      <c r="F140" s="157"/>
      <c r="G140" s="81">
        <v>0.3</v>
      </c>
      <c r="H140" s="157"/>
      <c r="I140" s="147" t="s">
        <v>241</v>
      </c>
      <c r="J140" s="33" t="s">
        <v>156</v>
      </c>
      <c r="K140" s="47">
        <v>1</v>
      </c>
      <c r="L140" s="47" t="s">
        <v>180</v>
      </c>
      <c r="M140" s="80" t="s">
        <v>180</v>
      </c>
      <c r="N140" s="51">
        <v>224</v>
      </c>
      <c r="O140" s="76"/>
      <c r="P140" s="77">
        <f t="shared" si="4"/>
        <v>0</v>
      </c>
      <c r="Q140" s="78"/>
      <c r="R140" s="51">
        <f>+(C41*1)*G140</f>
        <v>56.1</v>
      </c>
    </row>
    <row r="141" spans="1:18" ht="15" customHeight="1">
      <c r="A141" s="155"/>
      <c r="B141" s="151"/>
      <c r="C141" s="151"/>
      <c r="D141" s="166"/>
      <c r="E141" s="156"/>
      <c r="F141" s="157"/>
      <c r="G141" s="81">
        <v>0.3</v>
      </c>
      <c r="H141" s="157"/>
      <c r="I141" s="148" t="s">
        <v>241</v>
      </c>
      <c r="J141" s="33" t="s">
        <v>142</v>
      </c>
      <c r="K141" s="47">
        <v>1</v>
      </c>
      <c r="L141" s="47" t="s">
        <v>180</v>
      </c>
      <c r="M141" s="80" t="s">
        <v>180</v>
      </c>
      <c r="N141" s="51">
        <v>2832</v>
      </c>
      <c r="O141" s="76"/>
      <c r="P141" s="77">
        <f t="shared" si="4"/>
        <v>0</v>
      </c>
      <c r="Q141" s="78"/>
      <c r="R141" s="51">
        <f>+(C42*1)*G141</f>
        <v>707.69999999999993</v>
      </c>
    </row>
    <row r="142" spans="1:18" ht="14.25" customHeight="1">
      <c r="A142" s="153">
        <v>18</v>
      </c>
      <c r="B142" s="150" t="s">
        <v>256</v>
      </c>
      <c r="C142" s="170" t="s">
        <v>257</v>
      </c>
      <c r="D142" s="173" t="s">
        <v>258</v>
      </c>
      <c r="E142" s="150" t="s">
        <v>259</v>
      </c>
      <c r="F142" s="147" t="s">
        <v>155</v>
      </c>
      <c r="G142" s="81">
        <v>1</v>
      </c>
      <c r="H142" s="147" t="s">
        <v>179</v>
      </c>
      <c r="I142" s="147" t="s">
        <v>238</v>
      </c>
      <c r="J142" s="33" t="s">
        <v>156</v>
      </c>
      <c r="K142" s="47">
        <v>1</v>
      </c>
      <c r="L142" s="47" t="s">
        <v>180</v>
      </c>
      <c r="M142" s="80" t="s">
        <v>180</v>
      </c>
      <c r="N142" s="51">
        <v>28</v>
      </c>
      <c r="O142" s="76"/>
      <c r="P142" s="77">
        <f t="shared" si="4"/>
        <v>0</v>
      </c>
      <c r="Q142" s="78"/>
      <c r="R142" s="51">
        <f>+(C26*1)*G142</f>
        <v>7</v>
      </c>
    </row>
    <row r="143" spans="1:18">
      <c r="A143" s="154"/>
      <c r="B143" s="156"/>
      <c r="C143" s="171"/>
      <c r="D143" s="174"/>
      <c r="E143" s="156"/>
      <c r="F143" s="157"/>
      <c r="G143" s="84">
        <v>1</v>
      </c>
      <c r="H143" s="157"/>
      <c r="I143" s="148"/>
      <c r="J143" s="33" t="s">
        <v>142</v>
      </c>
      <c r="K143" s="47">
        <v>1</v>
      </c>
      <c r="L143" s="47" t="s">
        <v>180</v>
      </c>
      <c r="M143" s="80" t="s">
        <v>180</v>
      </c>
      <c r="N143" s="51">
        <v>4</v>
      </c>
      <c r="O143" s="76"/>
      <c r="P143" s="77">
        <f t="shared" si="4"/>
        <v>0</v>
      </c>
      <c r="Q143" s="78"/>
      <c r="R143" s="51">
        <f>+(C27*1)*G143</f>
        <v>1</v>
      </c>
    </row>
    <row r="144" spans="1:18">
      <c r="A144" s="154"/>
      <c r="B144" s="156"/>
      <c r="C144" s="171"/>
      <c r="D144" s="174"/>
      <c r="E144" s="156"/>
      <c r="F144" s="157"/>
      <c r="G144" s="81">
        <v>0.2</v>
      </c>
      <c r="H144" s="157"/>
      <c r="I144" s="147" t="s">
        <v>239</v>
      </c>
      <c r="J144" s="33" t="s">
        <v>156</v>
      </c>
      <c r="K144" s="47">
        <v>1</v>
      </c>
      <c r="L144" s="47" t="s">
        <v>180</v>
      </c>
      <c r="M144" s="80" t="s">
        <v>180</v>
      </c>
      <c r="N144" s="51">
        <v>48</v>
      </c>
      <c r="O144" s="76"/>
      <c r="P144" s="77">
        <f t="shared" si="4"/>
        <v>0</v>
      </c>
      <c r="Q144" s="78"/>
      <c r="R144" s="51">
        <f>+(C31*1)*G144</f>
        <v>12.4</v>
      </c>
    </row>
    <row r="145" spans="1:18">
      <c r="A145" s="154"/>
      <c r="B145" s="156"/>
      <c r="C145" s="171"/>
      <c r="D145" s="174"/>
      <c r="E145" s="156"/>
      <c r="F145" s="157"/>
      <c r="G145" s="81">
        <v>0.2</v>
      </c>
      <c r="H145" s="157"/>
      <c r="I145" s="148"/>
      <c r="J145" s="33" t="s">
        <v>142</v>
      </c>
      <c r="K145" s="47">
        <v>1</v>
      </c>
      <c r="L145" s="47" t="s">
        <v>180</v>
      </c>
      <c r="M145" s="80" t="s">
        <v>180</v>
      </c>
      <c r="N145" s="51">
        <v>20</v>
      </c>
      <c r="O145" s="76"/>
      <c r="P145" s="77">
        <f t="shared" si="4"/>
        <v>0</v>
      </c>
      <c r="Q145" s="78"/>
      <c r="R145" s="51">
        <f>+(C32*1)*G145</f>
        <v>4.6000000000000005</v>
      </c>
    </row>
    <row r="146" spans="1:18">
      <c r="A146" s="154"/>
      <c r="B146" s="156"/>
      <c r="C146" s="171"/>
      <c r="D146" s="174"/>
      <c r="E146" s="156"/>
      <c r="F146" s="157"/>
      <c r="G146" s="81">
        <v>0.2</v>
      </c>
      <c r="H146" s="157"/>
      <c r="I146" s="147" t="s">
        <v>240</v>
      </c>
      <c r="J146" s="33" t="s">
        <v>156</v>
      </c>
      <c r="K146" s="47">
        <v>1</v>
      </c>
      <c r="L146" s="47" t="s">
        <v>180</v>
      </c>
      <c r="M146" s="80" t="s">
        <v>180</v>
      </c>
      <c r="N146" s="51">
        <v>312</v>
      </c>
      <c r="O146" s="76"/>
      <c r="P146" s="77">
        <f t="shared" si="4"/>
        <v>0</v>
      </c>
      <c r="Q146" s="78"/>
      <c r="R146" s="51">
        <f>+(C36*1)*G146</f>
        <v>78.2</v>
      </c>
    </row>
    <row r="147" spans="1:18">
      <c r="A147" s="154"/>
      <c r="B147" s="156"/>
      <c r="C147" s="171"/>
      <c r="D147" s="174"/>
      <c r="E147" s="156"/>
      <c r="F147" s="157"/>
      <c r="G147" s="81">
        <v>0.2</v>
      </c>
      <c r="H147" s="157"/>
      <c r="I147" s="148"/>
      <c r="J147" s="33" t="s">
        <v>142</v>
      </c>
      <c r="K147" s="47">
        <v>1</v>
      </c>
      <c r="L147" s="47" t="s">
        <v>180</v>
      </c>
      <c r="M147" s="80" t="s">
        <v>180</v>
      </c>
      <c r="N147" s="51">
        <v>196</v>
      </c>
      <c r="O147" s="76"/>
      <c r="P147" s="77">
        <f t="shared" si="4"/>
        <v>0</v>
      </c>
      <c r="Q147" s="78"/>
      <c r="R147" s="51">
        <f>+(C37*1)*G147</f>
        <v>49</v>
      </c>
    </row>
    <row r="148" spans="1:18">
      <c r="A148" s="154"/>
      <c r="B148" s="156"/>
      <c r="C148" s="171"/>
      <c r="D148" s="174"/>
      <c r="E148" s="156"/>
      <c r="F148" s="157"/>
      <c r="G148" s="81">
        <v>0.2</v>
      </c>
      <c r="H148" s="157"/>
      <c r="I148" s="147" t="s">
        <v>241</v>
      </c>
      <c r="J148" s="33" t="s">
        <v>156</v>
      </c>
      <c r="K148" s="47">
        <v>1</v>
      </c>
      <c r="L148" s="47" t="s">
        <v>180</v>
      </c>
      <c r="M148" s="80" t="s">
        <v>180</v>
      </c>
      <c r="N148" s="51">
        <v>148</v>
      </c>
      <c r="O148" s="76"/>
      <c r="P148" s="77">
        <f t="shared" si="4"/>
        <v>0</v>
      </c>
      <c r="Q148" s="78"/>
      <c r="R148" s="51">
        <f>+(C41*1)*G148</f>
        <v>37.4</v>
      </c>
    </row>
    <row r="149" spans="1:18">
      <c r="A149" s="155"/>
      <c r="B149" s="151"/>
      <c r="C149" s="172"/>
      <c r="D149" s="175"/>
      <c r="E149" s="151"/>
      <c r="F149" s="148"/>
      <c r="G149" s="81">
        <v>0.2</v>
      </c>
      <c r="H149" s="148"/>
      <c r="I149" s="148" t="s">
        <v>241</v>
      </c>
      <c r="J149" s="33" t="s">
        <v>142</v>
      </c>
      <c r="K149" s="47">
        <v>1</v>
      </c>
      <c r="L149" s="47" t="s">
        <v>180</v>
      </c>
      <c r="M149" s="80" t="s">
        <v>180</v>
      </c>
      <c r="N149" s="51">
        <v>1888</v>
      </c>
      <c r="O149" s="76"/>
      <c r="P149" s="77">
        <f t="shared" si="4"/>
        <v>0</v>
      </c>
      <c r="Q149" s="78"/>
      <c r="R149" s="51">
        <f>+(C42*1)*G149</f>
        <v>471.8</v>
      </c>
    </row>
    <row r="150" spans="1:18" ht="14.25" customHeight="1">
      <c r="A150" s="153">
        <v>19</v>
      </c>
      <c r="B150" s="150" t="s">
        <v>260</v>
      </c>
      <c r="C150" s="170" t="s">
        <v>261</v>
      </c>
      <c r="D150" s="158" t="s">
        <v>262</v>
      </c>
      <c r="E150" s="150" t="s">
        <v>263</v>
      </c>
      <c r="F150" s="162" t="s">
        <v>264</v>
      </c>
      <c r="G150" s="83">
        <v>1</v>
      </c>
      <c r="H150" s="162" t="s">
        <v>179</v>
      </c>
      <c r="I150" s="147" t="s">
        <v>238</v>
      </c>
      <c r="J150" s="33" t="s">
        <v>156</v>
      </c>
      <c r="K150" s="47">
        <v>1</v>
      </c>
      <c r="L150" s="47" t="s">
        <v>180</v>
      </c>
      <c r="M150" s="80" t="s">
        <v>180</v>
      </c>
      <c r="N150" s="51">
        <v>28</v>
      </c>
      <c r="O150" s="76"/>
      <c r="P150" s="77">
        <f t="shared" si="4"/>
        <v>0</v>
      </c>
      <c r="Q150" s="78"/>
      <c r="R150" s="51">
        <f>+(C26*1)*G150</f>
        <v>7</v>
      </c>
    </row>
    <row r="151" spans="1:18">
      <c r="A151" s="154"/>
      <c r="B151" s="156"/>
      <c r="C151" s="171"/>
      <c r="D151" s="159"/>
      <c r="E151" s="156"/>
      <c r="F151" s="162"/>
      <c r="G151" s="83">
        <v>1</v>
      </c>
      <c r="H151" s="162"/>
      <c r="I151" s="148"/>
      <c r="J151" s="33" t="s">
        <v>142</v>
      </c>
      <c r="K151" s="47">
        <v>1</v>
      </c>
      <c r="L151" s="47" t="s">
        <v>180</v>
      </c>
      <c r="M151" s="80" t="s">
        <v>180</v>
      </c>
      <c r="N151" s="51">
        <v>4</v>
      </c>
      <c r="O151" s="76"/>
      <c r="P151" s="77">
        <f t="shared" si="4"/>
        <v>0</v>
      </c>
      <c r="Q151" s="78"/>
      <c r="R151" s="51">
        <f>+(C27*1)*G151</f>
        <v>1</v>
      </c>
    </row>
    <row r="152" spans="1:18">
      <c r="A152" s="154"/>
      <c r="B152" s="156"/>
      <c r="C152" s="171"/>
      <c r="D152" s="159"/>
      <c r="E152" s="156"/>
      <c r="F152" s="162"/>
      <c r="G152" s="83">
        <v>0.1</v>
      </c>
      <c r="H152" s="162"/>
      <c r="I152" s="147" t="s">
        <v>239</v>
      </c>
      <c r="J152" s="33" t="s">
        <v>156</v>
      </c>
      <c r="K152" s="47">
        <v>1</v>
      </c>
      <c r="L152" s="47" t="s">
        <v>180</v>
      </c>
      <c r="M152" s="80" t="s">
        <v>180</v>
      </c>
      <c r="N152" s="51">
        <v>24</v>
      </c>
      <c r="O152" s="76"/>
      <c r="P152" s="77">
        <f t="shared" si="4"/>
        <v>0</v>
      </c>
      <c r="Q152" s="78"/>
      <c r="R152" s="51">
        <f>+(C31*1)*G152</f>
        <v>6.2</v>
      </c>
    </row>
    <row r="153" spans="1:18">
      <c r="A153" s="154"/>
      <c r="B153" s="156"/>
      <c r="C153" s="171"/>
      <c r="D153" s="159"/>
      <c r="E153" s="156"/>
      <c r="F153" s="162"/>
      <c r="G153" s="83">
        <v>0.1</v>
      </c>
      <c r="H153" s="162"/>
      <c r="I153" s="148"/>
      <c r="J153" s="33" t="s">
        <v>142</v>
      </c>
      <c r="K153" s="47">
        <v>1</v>
      </c>
      <c r="L153" s="47" t="s">
        <v>180</v>
      </c>
      <c r="M153" s="80" t="s">
        <v>180</v>
      </c>
      <c r="N153" s="51">
        <v>8</v>
      </c>
      <c r="O153" s="76"/>
      <c r="P153" s="77">
        <f t="shared" si="4"/>
        <v>0</v>
      </c>
      <c r="Q153" s="78"/>
      <c r="R153" s="51">
        <f>+(C32*1)*G153</f>
        <v>2.3000000000000003</v>
      </c>
    </row>
    <row r="154" spans="1:18">
      <c r="A154" s="154"/>
      <c r="B154" s="156"/>
      <c r="C154" s="171"/>
      <c r="D154" s="159"/>
      <c r="E154" s="156"/>
      <c r="F154" s="162"/>
      <c r="G154" s="83">
        <v>0.1</v>
      </c>
      <c r="H154" s="162"/>
      <c r="I154" s="147" t="s">
        <v>240</v>
      </c>
      <c r="J154" s="33" t="s">
        <v>156</v>
      </c>
      <c r="K154" s="47">
        <v>1</v>
      </c>
      <c r="L154" s="47" t="s">
        <v>180</v>
      </c>
      <c r="M154" s="80" t="s">
        <v>180</v>
      </c>
      <c r="N154" s="51">
        <v>156</v>
      </c>
      <c r="O154" s="76"/>
      <c r="P154" s="77">
        <f t="shared" si="4"/>
        <v>0</v>
      </c>
      <c r="Q154" s="78"/>
      <c r="R154" s="51">
        <f>+(C36*1)*G154</f>
        <v>39.1</v>
      </c>
    </row>
    <row r="155" spans="1:18">
      <c r="A155" s="154"/>
      <c r="B155" s="156"/>
      <c r="C155" s="171"/>
      <c r="D155" s="159"/>
      <c r="E155" s="156"/>
      <c r="F155" s="162"/>
      <c r="G155" s="83">
        <v>0.1</v>
      </c>
      <c r="H155" s="162"/>
      <c r="I155" s="148"/>
      <c r="J155" s="33" t="s">
        <v>142</v>
      </c>
      <c r="K155" s="47">
        <v>1</v>
      </c>
      <c r="L155" s="47" t="s">
        <v>180</v>
      </c>
      <c r="M155" s="80" t="s">
        <v>180</v>
      </c>
      <c r="N155" s="51">
        <v>100</v>
      </c>
      <c r="O155" s="76"/>
      <c r="P155" s="77">
        <f t="shared" si="4"/>
        <v>0</v>
      </c>
      <c r="Q155" s="78"/>
      <c r="R155" s="51">
        <f>+(C37*1)*G155</f>
        <v>24.5</v>
      </c>
    </row>
    <row r="156" spans="1:18">
      <c r="A156" s="154"/>
      <c r="B156" s="156"/>
      <c r="C156" s="171"/>
      <c r="D156" s="159"/>
      <c r="E156" s="156"/>
      <c r="F156" s="162"/>
      <c r="G156" s="83">
        <v>0.1</v>
      </c>
      <c r="H156" s="162"/>
      <c r="I156" s="147" t="s">
        <v>241</v>
      </c>
      <c r="J156" s="33" t="s">
        <v>156</v>
      </c>
      <c r="K156" s="47">
        <v>1</v>
      </c>
      <c r="L156" s="47" t="s">
        <v>180</v>
      </c>
      <c r="M156" s="80" t="s">
        <v>180</v>
      </c>
      <c r="N156" s="51">
        <v>76</v>
      </c>
      <c r="O156" s="76"/>
      <c r="P156" s="77">
        <f t="shared" si="4"/>
        <v>0</v>
      </c>
      <c r="Q156" s="78"/>
      <c r="R156" s="51">
        <f>+(C41*1)*G156</f>
        <v>18.7</v>
      </c>
    </row>
    <row r="157" spans="1:18">
      <c r="A157" s="154"/>
      <c r="B157" s="156"/>
      <c r="C157" s="171"/>
      <c r="D157" s="166"/>
      <c r="E157" s="151"/>
      <c r="F157" s="162"/>
      <c r="G157" s="83">
        <v>0.1</v>
      </c>
      <c r="H157" s="162"/>
      <c r="I157" s="148"/>
      <c r="J157" s="33" t="s">
        <v>142</v>
      </c>
      <c r="K157" s="47">
        <v>1</v>
      </c>
      <c r="L157" s="47" t="s">
        <v>180</v>
      </c>
      <c r="M157" s="80" t="s">
        <v>180</v>
      </c>
      <c r="N157" s="51">
        <v>944</v>
      </c>
      <c r="O157" s="76"/>
      <c r="P157" s="77">
        <f t="shared" si="4"/>
        <v>0</v>
      </c>
      <c r="Q157" s="78"/>
      <c r="R157" s="51">
        <f>+(C42*1)*G157</f>
        <v>235.9</v>
      </c>
    </row>
    <row r="158" spans="1:18" ht="14.25" customHeight="1">
      <c r="A158" s="154"/>
      <c r="B158" s="156"/>
      <c r="C158" s="171"/>
      <c r="D158" s="150" t="s">
        <v>265</v>
      </c>
      <c r="E158" s="150" t="s">
        <v>263</v>
      </c>
      <c r="F158" s="147" t="s">
        <v>264</v>
      </c>
      <c r="G158" s="83">
        <v>1</v>
      </c>
      <c r="H158" s="162" t="s">
        <v>179</v>
      </c>
      <c r="I158" s="147" t="s">
        <v>238</v>
      </c>
      <c r="J158" s="33" t="s">
        <v>156</v>
      </c>
      <c r="K158" s="47">
        <v>1</v>
      </c>
      <c r="L158" s="47" t="s">
        <v>180</v>
      </c>
      <c r="M158" s="80" t="s">
        <v>180</v>
      </c>
      <c r="N158" s="51">
        <v>28</v>
      </c>
      <c r="O158" s="76"/>
      <c r="P158" s="77">
        <f t="shared" si="4"/>
        <v>0</v>
      </c>
      <c r="Q158" s="78"/>
      <c r="R158" s="51">
        <f>+(C26*1)*G158</f>
        <v>7</v>
      </c>
    </row>
    <row r="159" spans="1:18">
      <c r="A159" s="154"/>
      <c r="B159" s="156"/>
      <c r="C159" s="171"/>
      <c r="D159" s="156"/>
      <c r="E159" s="156"/>
      <c r="F159" s="157"/>
      <c r="G159" s="83">
        <v>1</v>
      </c>
      <c r="H159" s="162"/>
      <c r="I159" s="148"/>
      <c r="J159" s="33" t="s">
        <v>142</v>
      </c>
      <c r="K159" s="47">
        <v>1</v>
      </c>
      <c r="L159" s="47" t="s">
        <v>180</v>
      </c>
      <c r="M159" s="80" t="s">
        <v>180</v>
      </c>
      <c r="N159" s="51">
        <v>4</v>
      </c>
      <c r="O159" s="76"/>
      <c r="P159" s="77">
        <f t="shared" si="4"/>
        <v>0</v>
      </c>
      <c r="Q159" s="78"/>
      <c r="R159" s="51">
        <f>+(C27*1)*G159</f>
        <v>1</v>
      </c>
    </row>
    <row r="160" spans="1:18">
      <c r="A160" s="154"/>
      <c r="B160" s="156"/>
      <c r="C160" s="171"/>
      <c r="D160" s="156"/>
      <c r="E160" s="156"/>
      <c r="F160" s="157"/>
      <c r="G160" s="83">
        <v>0.1</v>
      </c>
      <c r="H160" s="162"/>
      <c r="I160" s="147" t="s">
        <v>239</v>
      </c>
      <c r="J160" s="33" t="s">
        <v>156</v>
      </c>
      <c r="K160" s="47">
        <v>1</v>
      </c>
      <c r="L160" s="47" t="s">
        <v>180</v>
      </c>
      <c r="M160" s="80" t="s">
        <v>180</v>
      </c>
      <c r="N160" s="51">
        <v>24</v>
      </c>
      <c r="O160" s="76"/>
      <c r="P160" s="77">
        <f t="shared" si="4"/>
        <v>0</v>
      </c>
      <c r="Q160" s="78"/>
      <c r="R160" s="51">
        <f>+(C31*1)*G160</f>
        <v>6.2</v>
      </c>
    </row>
    <row r="161" spans="1:18">
      <c r="A161" s="154"/>
      <c r="B161" s="156"/>
      <c r="C161" s="171"/>
      <c r="D161" s="156"/>
      <c r="E161" s="156"/>
      <c r="F161" s="157"/>
      <c r="G161" s="83">
        <v>0.1</v>
      </c>
      <c r="H161" s="162"/>
      <c r="I161" s="148"/>
      <c r="J161" s="33" t="s">
        <v>142</v>
      </c>
      <c r="K161" s="47">
        <v>1</v>
      </c>
      <c r="L161" s="47" t="s">
        <v>180</v>
      </c>
      <c r="M161" s="80" t="s">
        <v>180</v>
      </c>
      <c r="N161" s="51">
        <v>8</v>
      </c>
      <c r="O161" s="76"/>
      <c r="P161" s="77">
        <f t="shared" si="4"/>
        <v>0</v>
      </c>
      <c r="Q161" s="78"/>
      <c r="R161" s="51">
        <f>+(C32*1)*G161</f>
        <v>2.3000000000000003</v>
      </c>
    </row>
    <row r="162" spans="1:18">
      <c r="A162" s="154"/>
      <c r="B162" s="156"/>
      <c r="C162" s="171"/>
      <c r="D162" s="156"/>
      <c r="E162" s="156"/>
      <c r="F162" s="157"/>
      <c r="G162" s="83">
        <v>0.1</v>
      </c>
      <c r="H162" s="162"/>
      <c r="I162" s="147" t="s">
        <v>240</v>
      </c>
      <c r="J162" s="33" t="s">
        <v>156</v>
      </c>
      <c r="K162" s="47">
        <v>1</v>
      </c>
      <c r="L162" s="47" t="s">
        <v>180</v>
      </c>
      <c r="M162" s="80" t="s">
        <v>180</v>
      </c>
      <c r="N162" s="51">
        <v>156</v>
      </c>
      <c r="O162" s="76"/>
      <c r="P162" s="77">
        <f t="shared" si="4"/>
        <v>0</v>
      </c>
      <c r="Q162" s="78"/>
      <c r="R162" s="51">
        <f>+(C36*1)*G162</f>
        <v>39.1</v>
      </c>
    </row>
    <row r="163" spans="1:18">
      <c r="A163" s="154"/>
      <c r="B163" s="156"/>
      <c r="C163" s="171"/>
      <c r="D163" s="156"/>
      <c r="E163" s="156"/>
      <c r="F163" s="157"/>
      <c r="G163" s="83">
        <v>0.1</v>
      </c>
      <c r="H163" s="162"/>
      <c r="I163" s="148"/>
      <c r="J163" s="33" t="s">
        <v>142</v>
      </c>
      <c r="K163" s="47">
        <v>1</v>
      </c>
      <c r="L163" s="47" t="s">
        <v>180</v>
      </c>
      <c r="M163" s="80" t="s">
        <v>180</v>
      </c>
      <c r="N163" s="51">
        <v>100</v>
      </c>
      <c r="O163" s="76"/>
      <c r="P163" s="77">
        <f t="shared" si="4"/>
        <v>0</v>
      </c>
      <c r="Q163" s="78"/>
      <c r="R163" s="51">
        <f>+(C37*1)*G163</f>
        <v>24.5</v>
      </c>
    </row>
    <row r="164" spans="1:18">
      <c r="A164" s="154"/>
      <c r="B164" s="156"/>
      <c r="C164" s="171"/>
      <c r="D164" s="156"/>
      <c r="E164" s="156"/>
      <c r="F164" s="157"/>
      <c r="G164" s="83">
        <v>0.1</v>
      </c>
      <c r="H164" s="162"/>
      <c r="I164" s="147" t="s">
        <v>241</v>
      </c>
      <c r="J164" s="33" t="s">
        <v>156</v>
      </c>
      <c r="K164" s="47">
        <v>1</v>
      </c>
      <c r="L164" s="47" t="s">
        <v>180</v>
      </c>
      <c r="M164" s="80" t="s">
        <v>180</v>
      </c>
      <c r="N164" s="51">
        <v>76</v>
      </c>
      <c r="O164" s="76"/>
      <c r="P164" s="77">
        <f t="shared" si="4"/>
        <v>0</v>
      </c>
      <c r="Q164" s="78"/>
      <c r="R164" s="51">
        <f>+(C41*1)*G164</f>
        <v>18.7</v>
      </c>
    </row>
    <row r="165" spans="1:18">
      <c r="A165" s="154"/>
      <c r="B165" s="156"/>
      <c r="C165" s="171"/>
      <c r="D165" s="151"/>
      <c r="E165" s="151"/>
      <c r="F165" s="148"/>
      <c r="G165" s="83">
        <v>0.1</v>
      </c>
      <c r="H165" s="162"/>
      <c r="I165" s="148"/>
      <c r="J165" s="33" t="s">
        <v>142</v>
      </c>
      <c r="K165" s="47">
        <v>1</v>
      </c>
      <c r="L165" s="47" t="s">
        <v>180</v>
      </c>
      <c r="M165" s="80" t="s">
        <v>180</v>
      </c>
      <c r="N165" s="51">
        <v>944</v>
      </c>
      <c r="O165" s="76"/>
      <c r="P165" s="77">
        <f t="shared" si="4"/>
        <v>0</v>
      </c>
      <c r="Q165" s="78"/>
      <c r="R165" s="51">
        <f>+(C42*1)*G165</f>
        <v>235.9</v>
      </c>
    </row>
    <row r="166" spans="1:18" ht="15" customHeight="1">
      <c r="A166" s="154"/>
      <c r="B166" s="156"/>
      <c r="C166" s="171"/>
      <c r="D166" s="150" t="s">
        <v>266</v>
      </c>
      <c r="E166" s="150" t="s">
        <v>263</v>
      </c>
      <c r="F166" s="147" t="s">
        <v>264</v>
      </c>
      <c r="G166" s="83">
        <v>1</v>
      </c>
      <c r="H166" s="162" t="s">
        <v>179</v>
      </c>
      <c r="I166" s="147" t="s">
        <v>238</v>
      </c>
      <c r="J166" s="33" t="s">
        <v>156</v>
      </c>
      <c r="K166" s="47">
        <v>1</v>
      </c>
      <c r="L166" s="47" t="s">
        <v>180</v>
      </c>
      <c r="M166" s="80" t="s">
        <v>180</v>
      </c>
      <c r="N166" s="51">
        <v>28</v>
      </c>
      <c r="O166" s="76"/>
      <c r="P166" s="77">
        <f t="shared" si="4"/>
        <v>0</v>
      </c>
      <c r="Q166" s="78"/>
      <c r="R166" s="51">
        <f>+(C26*1)*G166</f>
        <v>7</v>
      </c>
    </row>
    <row r="167" spans="1:18" ht="15" customHeight="1">
      <c r="A167" s="154"/>
      <c r="B167" s="156"/>
      <c r="C167" s="171"/>
      <c r="D167" s="156"/>
      <c r="E167" s="156"/>
      <c r="F167" s="157"/>
      <c r="G167" s="83">
        <v>1</v>
      </c>
      <c r="H167" s="162"/>
      <c r="I167" s="148"/>
      <c r="J167" s="33" t="s">
        <v>142</v>
      </c>
      <c r="K167" s="47">
        <v>1</v>
      </c>
      <c r="L167" s="47" t="s">
        <v>180</v>
      </c>
      <c r="M167" s="80" t="s">
        <v>180</v>
      </c>
      <c r="N167" s="51">
        <v>4</v>
      </c>
      <c r="O167" s="76"/>
      <c r="P167" s="77">
        <f t="shared" si="4"/>
        <v>0</v>
      </c>
      <c r="Q167" s="78"/>
      <c r="R167" s="51">
        <f>+(C27*1)*G167</f>
        <v>1</v>
      </c>
    </row>
    <row r="168" spans="1:18" ht="15" customHeight="1">
      <c r="A168" s="154"/>
      <c r="B168" s="156"/>
      <c r="C168" s="171"/>
      <c r="D168" s="156"/>
      <c r="E168" s="156"/>
      <c r="F168" s="157"/>
      <c r="G168" s="83">
        <v>0.1</v>
      </c>
      <c r="H168" s="162"/>
      <c r="I168" s="147" t="s">
        <v>239</v>
      </c>
      <c r="J168" s="33" t="s">
        <v>156</v>
      </c>
      <c r="K168" s="47">
        <v>1</v>
      </c>
      <c r="L168" s="47" t="s">
        <v>180</v>
      </c>
      <c r="M168" s="80" t="s">
        <v>180</v>
      </c>
      <c r="N168" s="51">
        <v>24</v>
      </c>
      <c r="O168" s="76"/>
      <c r="P168" s="77">
        <f t="shared" si="4"/>
        <v>0</v>
      </c>
      <c r="Q168" s="78"/>
      <c r="R168" s="51">
        <f>+(C31*1)*G168</f>
        <v>6.2</v>
      </c>
    </row>
    <row r="169" spans="1:18" ht="15" customHeight="1">
      <c r="A169" s="154"/>
      <c r="B169" s="156"/>
      <c r="C169" s="171"/>
      <c r="D169" s="156"/>
      <c r="E169" s="156"/>
      <c r="F169" s="157"/>
      <c r="G169" s="83">
        <v>0.1</v>
      </c>
      <c r="H169" s="162"/>
      <c r="I169" s="148"/>
      <c r="J169" s="33" t="s">
        <v>142</v>
      </c>
      <c r="K169" s="47">
        <v>1</v>
      </c>
      <c r="L169" s="47" t="s">
        <v>180</v>
      </c>
      <c r="M169" s="80" t="s">
        <v>180</v>
      </c>
      <c r="N169" s="51">
        <v>8</v>
      </c>
      <c r="O169" s="76"/>
      <c r="P169" s="77">
        <f t="shared" si="4"/>
        <v>0</v>
      </c>
      <c r="Q169" s="78"/>
      <c r="R169" s="51">
        <f>+(C32*1)*G169</f>
        <v>2.3000000000000003</v>
      </c>
    </row>
    <row r="170" spans="1:18" ht="15" customHeight="1">
      <c r="A170" s="154"/>
      <c r="B170" s="156"/>
      <c r="C170" s="171"/>
      <c r="D170" s="156"/>
      <c r="E170" s="156"/>
      <c r="F170" s="157"/>
      <c r="G170" s="83">
        <v>0.1</v>
      </c>
      <c r="H170" s="162"/>
      <c r="I170" s="147" t="s">
        <v>240</v>
      </c>
      <c r="J170" s="33" t="s">
        <v>156</v>
      </c>
      <c r="K170" s="47">
        <v>1</v>
      </c>
      <c r="L170" s="47" t="s">
        <v>180</v>
      </c>
      <c r="M170" s="80" t="s">
        <v>180</v>
      </c>
      <c r="N170" s="51">
        <v>156</v>
      </c>
      <c r="O170" s="76"/>
      <c r="P170" s="77">
        <f t="shared" si="4"/>
        <v>0</v>
      </c>
      <c r="Q170" s="78"/>
      <c r="R170" s="51">
        <f>+(C36*1)*G170</f>
        <v>39.1</v>
      </c>
    </row>
    <row r="171" spans="1:18" ht="15" customHeight="1">
      <c r="A171" s="154"/>
      <c r="B171" s="156"/>
      <c r="C171" s="171"/>
      <c r="D171" s="156"/>
      <c r="E171" s="156"/>
      <c r="F171" s="157"/>
      <c r="G171" s="83">
        <v>0.1</v>
      </c>
      <c r="H171" s="162"/>
      <c r="I171" s="148"/>
      <c r="J171" s="33" t="s">
        <v>142</v>
      </c>
      <c r="K171" s="47">
        <v>1</v>
      </c>
      <c r="L171" s="47" t="s">
        <v>180</v>
      </c>
      <c r="M171" s="80" t="s">
        <v>180</v>
      </c>
      <c r="N171" s="51">
        <v>100</v>
      </c>
      <c r="O171" s="76"/>
      <c r="P171" s="77">
        <f t="shared" si="4"/>
        <v>0</v>
      </c>
      <c r="Q171" s="78"/>
      <c r="R171" s="51">
        <f>+(C37*1)*G171</f>
        <v>24.5</v>
      </c>
    </row>
    <row r="172" spans="1:18" ht="15" customHeight="1">
      <c r="A172" s="154"/>
      <c r="B172" s="156"/>
      <c r="C172" s="171"/>
      <c r="D172" s="156"/>
      <c r="E172" s="156"/>
      <c r="F172" s="157"/>
      <c r="G172" s="83">
        <v>0.1</v>
      </c>
      <c r="H172" s="162"/>
      <c r="I172" s="147" t="s">
        <v>241</v>
      </c>
      <c r="J172" s="33" t="s">
        <v>156</v>
      </c>
      <c r="K172" s="47">
        <v>1</v>
      </c>
      <c r="L172" s="47" t="s">
        <v>180</v>
      </c>
      <c r="M172" s="80" t="s">
        <v>180</v>
      </c>
      <c r="N172" s="51">
        <v>76</v>
      </c>
      <c r="O172" s="76"/>
      <c r="P172" s="77">
        <f t="shared" si="4"/>
        <v>0</v>
      </c>
      <c r="Q172" s="78"/>
      <c r="R172" s="51">
        <f>+(C41*1)*G172</f>
        <v>18.7</v>
      </c>
    </row>
    <row r="173" spans="1:18" ht="22.5" customHeight="1">
      <c r="A173" s="155"/>
      <c r="B173" s="151"/>
      <c r="C173" s="172"/>
      <c r="D173" s="151"/>
      <c r="E173" s="151"/>
      <c r="F173" s="148"/>
      <c r="G173" s="83">
        <v>0.1</v>
      </c>
      <c r="H173" s="162"/>
      <c r="I173" s="148"/>
      <c r="J173" s="33" t="s">
        <v>142</v>
      </c>
      <c r="K173" s="47">
        <v>1</v>
      </c>
      <c r="L173" s="47" t="s">
        <v>180</v>
      </c>
      <c r="M173" s="80" t="s">
        <v>180</v>
      </c>
      <c r="N173" s="51">
        <v>944</v>
      </c>
      <c r="O173" s="76"/>
      <c r="P173" s="77">
        <f t="shared" si="4"/>
        <v>0</v>
      </c>
      <c r="Q173" s="78"/>
      <c r="R173" s="51">
        <f>+(C42*1)*G173</f>
        <v>235.9</v>
      </c>
    </row>
    <row r="174" spans="1:18" ht="69.75" customHeight="1">
      <c r="A174" s="153">
        <v>20</v>
      </c>
      <c r="B174" s="150" t="s">
        <v>267</v>
      </c>
      <c r="C174" s="170" t="s">
        <v>268</v>
      </c>
      <c r="D174" s="173" t="s">
        <v>269</v>
      </c>
      <c r="E174" s="170" t="s">
        <v>259</v>
      </c>
      <c r="F174" s="162" t="s">
        <v>206</v>
      </c>
      <c r="G174" s="83">
        <v>0.01</v>
      </c>
      <c r="H174" s="147" t="s">
        <v>179</v>
      </c>
      <c r="I174" s="47" t="s">
        <v>180</v>
      </c>
      <c r="J174" s="33" t="s">
        <v>156</v>
      </c>
      <c r="K174" s="47">
        <v>1</v>
      </c>
      <c r="L174" s="47" t="s">
        <v>180</v>
      </c>
      <c r="M174" s="80" t="s">
        <v>180</v>
      </c>
      <c r="N174" s="51">
        <v>4</v>
      </c>
      <c r="O174" s="76"/>
      <c r="P174" s="77">
        <f t="shared" si="4"/>
        <v>0</v>
      </c>
      <c r="Q174" s="78"/>
      <c r="R174" s="51">
        <f t="shared" ref="R174:R179" si="5">K174</f>
        <v>1</v>
      </c>
    </row>
    <row r="175" spans="1:18" ht="92.25" customHeight="1">
      <c r="A175" s="154"/>
      <c r="B175" s="156"/>
      <c r="C175" s="171"/>
      <c r="D175" s="174"/>
      <c r="E175" s="171"/>
      <c r="F175" s="162"/>
      <c r="G175" s="83">
        <v>0.01</v>
      </c>
      <c r="H175" s="148"/>
      <c r="I175" s="47" t="s">
        <v>180</v>
      </c>
      <c r="J175" s="33" t="s">
        <v>142</v>
      </c>
      <c r="K175" s="47">
        <v>1</v>
      </c>
      <c r="L175" s="47" t="s">
        <v>180</v>
      </c>
      <c r="M175" s="80" t="s">
        <v>180</v>
      </c>
      <c r="N175" s="51">
        <v>4</v>
      </c>
      <c r="O175" s="76"/>
      <c r="P175" s="77">
        <f t="shared" si="4"/>
        <v>0</v>
      </c>
      <c r="Q175" s="78"/>
      <c r="R175" s="51">
        <f t="shared" si="5"/>
        <v>1</v>
      </c>
    </row>
    <row r="176" spans="1:18" ht="69.75" customHeight="1">
      <c r="A176" s="154"/>
      <c r="B176" s="156"/>
      <c r="C176" s="170" t="s">
        <v>270</v>
      </c>
      <c r="D176" s="173" t="s">
        <v>271</v>
      </c>
      <c r="E176" s="170" t="s">
        <v>259</v>
      </c>
      <c r="F176" s="162" t="s">
        <v>206</v>
      </c>
      <c r="G176" s="83">
        <v>0.01</v>
      </c>
      <c r="H176" s="147" t="s">
        <v>179</v>
      </c>
      <c r="I176" s="47" t="s">
        <v>180</v>
      </c>
      <c r="J176" s="33" t="s">
        <v>156</v>
      </c>
      <c r="K176" s="47">
        <v>1</v>
      </c>
      <c r="L176" s="47" t="s">
        <v>180</v>
      </c>
      <c r="M176" s="80" t="s">
        <v>180</v>
      </c>
      <c r="N176" s="51">
        <v>4</v>
      </c>
      <c r="O176" s="76"/>
      <c r="P176" s="77">
        <f t="shared" ref="P176:P179" si="6">+O176*N176</f>
        <v>0</v>
      </c>
      <c r="Q176" s="78"/>
      <c r="R176" s="51">
        <f t="shared" si="5"/>
        <v>1</v>
      </c>
    </row>
    <row r="177" spans="1:18" ht="78" customHeight="1">
      <c r="A177" s="154"/>
      <c r="B177" s="156"/>
      <c r="C177" s="171"/>
      <c r="D177" s="174"/>
      <c r="E177" s="171"/>
      <c r="F177" s="162"/>
      <c r="G177" s="83">
        <v>0.01</v>
      </c>
      <c r="H177" s="148"/>
      <c r="I177" s="47" t="s">
        <v>180</v>
      </c>
      <c r="J177" s="33" t="s">
        <v>142</v>
      </c>
      <c r="K177" s="47">
        <v>1</v>
      </c>
      <c r="L177" s="47" t="s">
        <v>180</v>
      </c>
      <c r="M177" s="80" t="s">
        <v>180</v>
      </c>
      <c r="N177" s="51">
        <v>4</v>
      </c>
      <c r="O177" s="76"/>
      <c r="P177" s="77">
        <f t="shared" si="6"/>
        <v>0</v>
      </c>
      <c r="Q177" s="78"/>
      <c r="R177" s="51">
        <f t="shared" si="5"/>
        <v>1</v>
      </c>
    </row>
    <row r="178" spans="1:18" ht="69.75" customHeight="1">
      <c r="A178" s="154"/>
      <c r="B178" s="156"/>
      <c r="C178" s="170" t="s">
        <v>272</v>
      </c>
      <c r="D178" s="173" t="s">
        <v>273</v>
      </c>
      <c r="E178" s="170" t="s">
        <v>259</v>
      </c>
      <c r="F178" s="162" t="s">
        <v>206</v>
      </c>
      <c r="G178" s="83">
        <v>0.01</v>
      </c>
      <c r="H178" s="147" t="s">
        <v>179</v>
      </c>
      <c r="I178" s="47" t="s">
        <v>180</v>
      </c>
      <c r="J178" s="33" t="s">
        <v>156</v>
      </c>
      <c r="K178" s="47">
        <v>1</v>
      </c>
      <c r="L178" s="47" t="s">
        <v>180</v>
      </c>
      <c r="M178" s="80" t="s">
        <v>180</v>
      </c>
      <c r="N178" s="51">
        <v>4</v>
      </c>
      <c r="O178" s="76"/>
      <c r="P178" s="77">
        <f t="shared" si="6"/>
        <v>0</v>
      </c>
      <c r="Q178" s="78"/>
      <c r="R178" s="51">
        <f t="shared" si="5"/>
        <v>1</v>
      </c>
    </row>
    <row r="179" spans="1:18" ht="87.75" customHeight="1">
      <c r="A179" s="155"/>
      <c r="B179" s="156"/>
      <c r="C179" s="171"/>
      <c r="D179" s="174"/>
      <c r="E179" s="171"/>
      <c r="F179" s="162"/>
      <c r="G179" s="83">
        <v>0.01</v>
      </c>
      <c r="H179" s="148"/>
      <c r="I179" s="47" t="s">
        <v>180</v>
      </c>
      <c r="J179" s="33" t="s">
        <v>142</v>
      </c>
      <c r="K179" s="47">
        <v>1</v>
      </c>
      <c r="L179" s="47" t="s">
        <v>180</v>
      </c>
      <c r="M179" s="80" t="s">
        <v>180</v>
      </c>
      <c r="N179" s="51">
        <v>4</v>
      </c>
      <c r="O179" s="76"/>
      <c r="P179" s="77">
        <f t="shared" si="6"/>
        <v>0</v>
      </c>
      <c r="Q179" s="78"/>
      <c r="R179" s="51">
        <f t="shared" si="5"/>
        <v>1</v>
      </c>
    </row>
    <row r="180" spans="1:18" ht="14.25" customHeight="1">
      <c r="A180" s="153">
        <v>21</v>
      </c>
      <c r="B180" s="161" t="s">
        <v>274</v>
      </c>
      <c r="C180" s="150" t="s">
        <v>275</v>
      </c>
      <c r="D180" s="158" t="s">
        <v>276</v>
      </c>
      <c r="E180" s="150" t="s">
        <v>277</v>
      </c>
      <c r="F180" s="147" t="s">
        <v>206</v>
      </c>
      <c r="G180" s="83">
        <v>1</v>
      </c>
      <c r="H180" s="162" t="s">
        <v>181</v>
      </c>
      <c r="I180" s="73" t="s">
        <v>238</v>
      </c>
      <c r="J180" s="33" t="s">
        <v>182</v>
      </c>
      <c r="K180" s="98">
        <v>1</v>
      </c>
      <c r="L180" s="98">
        <v>2</v>
      </c>
      <c r="M180" s="176">
        <v>500</v>
      </c>
      <c r="N180" s="97">
        <v>112</v>
      </c>
      <c r="O180" s="179"/>
      <c r="P180" s="179"/>
      <c r="Q180" s="182"/>
      <c r="R180" s="85">
        <f>+(C20*G180)</f>
        <v>28</v>
      </c>
    </row>
    <row r="181" spans="1:18">
      <c r="A181" s="154"/>
      <c r="B181" s="161"/>
      <c r="C181" s="156"/>
      <c r="D181" s="159"/>
      <c r="E181" s="156"/>
      <c r="F181" s="157"/>
      <c r="G181" s="83">
        <v>1</v>
      </c>
      <c r="H181" s="162"/>
      <c r="I181" s="73" t="s">
        <v>239</v>
      </c>
      <c r="J181" s="33" t="s">
        <v>182</v>
      </c>
      <c r="K181" s="98">
        <v>1</v>
      </c>
      <c r="L181" s="98">
        <v>2</v>
      </c>
      <c r="M181" s="177"/>
      <c r="N181" s="97">
        <v>432</v>
      </c>
      <c r="O181" s="180"/>
      <c r="P181" s="180"/>
      <c r="Q181" s="183"/>
      <c r="R181" s="85">
        <f>+(C21*G181)</f>
        <v>108</v>
      </c>
    </row>
    <row r="182" spans="1:18">
      <c r="A182" s="154"/>
      <c r="B182" s="161"/>
      <c r="C182" s="156"/>
      <c r="D182" s="159"/>
      <c r="E182" s="156"/>
      <c r="F182" s="157"/>
      <c r="G182" s="83">
        <v>1</v>
      </c>
      <c r="H182" s="162"/>
      <c r="I182" s="73" t="s">
        <v>240</v>
      </c>
      <c r="J182" s="33" t="s">
        <v>182</v>
      </c>
      <c r="K182" s="98">
        <v>1</v>
      </c>
      <c r="L182" s="98">
        <v>2</v>
      </c>
      <c r="M182" s="177"/>
      <c r="N182" s="97">
        <v>1808</v>
      </c>
      <c r="O182" s="180"/>
      <c r="P182" s="180"/>
      <c r="Q182" s="183"/>
      <c r="R182" s="85">
        <f>+(C22*G182)</f>
        <v>452</v>
      </c>
    </row>
    <row r="183" spans="1:18">
      <c r="A183" s="154"/>
      <c r="B183" s="161"/>
      <c r="C183" s="156"/>
      <c r="D183" s="159"/>
      <c r="E183" s="156"/>
      <c r="F183" s="157"/>
      <c r="G183" s="83">
        <v>1</v>
      </c>
      <c r="H183" s="162"/>
      <c r="I183" s="73" t="s">
        <v>241</v>
      </c>
      <c r="J183" s="33" t="s">
        <v>182</v>
      </c>
      <c r="K183" s="98">
        <v>1</v>
      </c>
      <c r="L183" s="98">
        <v>2</v>
      </c>
      <c r="M183" s="177"/>
      <c r="N183" s="97">
        <v>84</v>
      </c>
      <c r="O183" s="181"/>
      <c r="P183" s="181"/>
      <c r="Q183" s="184"/>
      <c r="R183" s="85">
        <f>+(C23*G183)</f>
        <v>21</v>
      </c>
    </row>
    <row r="184" spans="1:18" ht="15">
      <c r="A184" s="155"/>
      <c r="B184" s="161"/>
      <c r="C184" s="151"/>
      <c r="D184" s="166"/>
      <c r="E184" s="151"/>
      <c r="F184" s="148"/>
      <c r="G184" s="83">
        <v>1</v>
      </c>
      <c r="H184" s="162"/>
      <c r="I184" s="86" t="s">
        <v>278</v>
      </c>
      <c r="J184" s="33" t="s">
        <v>182</v>
      </c>
      <c r="K184" s="87">
        <v>1</v>
      </c>
      <c r="L184" s="87">
        <v>2</v>
      </c>
      <c r="M184" s="178"/>
      <c r="N184" s="88">
        <v>4</v>
      </c>
      <c r="O184" s="90"/>
      <c r="P184" s="90">
        <f t="shared" ref="P184:P189" si="7">+O184*R184</f>
        <v>0</v>
      </c>
      <c r="Q184" s="91"/>
      <c r="R184" s="88">
        <f>(R180+R181+R182+R183)/M180</f>
        <v>1.218</v>
      </c>
    </row>
    <row r="185" spans="1:18" ht="14.25" customHeight="1">
      <c r="A185" s="153">
        <v>22</v>
      </c>
      <c r="B185" s="161"/>
      <c r="C185" s="150" t="s">
        <v>279</v>
      </c>
      <c r="D185" s="173" t="s">
        <v>280</v>
      </c>
      <c r="E185" s="150" t="s">
        <v>250</v>
      </c>
      <c r="F185" s="147" t="s">
        <v>206</v>
      </c>
      <c r="G185" s="83">
        <v>1</v>
      </c>
      <c r="H185" s="147" t="s">
        <v>179</v>
      </c>
      <c r="I185" s="73" t="s">
        <v>238</v>
      </c>
      <c r="J185" s="33" t="s">
        <v>182</v>
      </c>
      <c r="K185" s="47">
        <v>2</v>
      </c>
      <c r="L185" s="47">
        <v>1</v>
      </c>
      <c r="M185" s="80">
        <v>50</v>
      </c>
      <c r="N185" s="51">
        <v>4</v>
      </c>
      <c r="O185" s="76"/>
      <c r="P185" s="77">
        <f t="shared" si="7"/>
        <v>0</v>
      </c>
      <c r="Q185" s="78"/>
      <c r="R185" s="79">
        <f>+ROUND(((C20*G185)/M185)*K185,0)</f>
        <v>1</v>
      </c>
    </row>
    <row r="186" spans="1:18">
      <c r="A186" s="154"/>
      <c r="B186" s="161"/>
      <c r="C186" s="156"/>
      <c r="D186" s="174"/>
      <c r="E186" s="156"/>
      <c r="F186" s="157"/>
      <c r="G186" s="83">
        <v>1</v>
      </c>
      <c r="H186" s="157"/>
      <c r="I186" s="73" t="s">
        <v>239</v>
      </c>
      <c r="J186" s="33" t="s">
        <v>182</v>
      </c>
      <c r="K186" s="47">
        <v>2</v>
      </c>
      <c r="L186" s="47">
        <v>1</v>
      </c>
      <c r="M186" s="80">
        <v>50</v>
      </c>
      <c r="N186" s="51">
        <v>16</v>
      </c>
      <c r="O186" s="76"/>
      <c r="P186" s="77">
        <f t="shared" si="7"/>
        <v>0</v>
      </c>
      <c r="Q186" s="78"/>
      <c r="R186" s="79">
        <f>+ROUND(((C21*G186)/M186)*K186,0)</f>
        <v>4</v>
      </c>
    </row>
    <row r="187" spans="1:18" ht="46.5" customHeight="1">
      <c r="A187" s="154"/>
      <c r="B187" s="161"/>
      <c r="C187" s="156"/>
      <c r="D187" s="174"/>
      <c r="E187" s="156"/>
      <c r="F187" s="157"/>
      <c r="G187" s="83">
        <v>1</v>
      </c>
      <c r="H187" s="157"/>
      <c r="I187" s="73" t="s">
        <v>240</v>
      </c>
      <c r="J187" s="33" t="s">
        <v>182</v>
      </c>
      <c r="K187" s="47">
        <v>2</v>
      </c>
      <c r="L187" s="47">
        <v>1</v>
      </c>
      <c r="M187" s="80">
        <v>50</v>
      </c>
      <c r="N187" s="51">
        <v>72</v>
      </c>
      <c r="O187" s="76"/>
      <c r="P187" s="77">
        <f t="shared" si="7"/>
        <v>0</v>
      </c>
      <c r="Q187" s="78"/>
      <c r="R187" s="79">
        <f>+ROUND(((C22*G187)/M187)*K187,0)</f>
        <v>18</v>
      </c>
    </row>
    <row r="188" spans="1:18" ht="74.25" customHeight="1">
      <c r="A188" s="154"/>
      <c r="B188" s="161"/>
      <c r="C188" s="156"/>
      <c r="D188" s="174"/>
      <c r="E188" s="156"/>
      <c r="F188" s="157"/>
      <c r="G188" s="83">
        <v>1</v>
      </c>
      <c r="H188" s="157"/>
      <c r="I188" s="73" t="s">
        <v>241</v>
      </c>
      <c r="J188" s="33" t="s">
        <v>182</v>
      </c>
      <c r="K188" s="47">
        <v>2</v>
      </c>
      <c r="L188" s="47">
        <v>1</v>
      </c>
      <c r="M188" s="80">
        <v>25</v>
      </c>
      <c r="N188" s="51">
        <v>8</v>
      </c>
      <c r="O188" s="76"/>
      <c r="P188" s="77">
        <f t="shared" si="7"/>
        <v>0</v>
      </c>
      <c r="Q188" s="78"/>
      <c r="R188" s="79">
        <f>+ROUND(((C23*G188)/M188)*K188,0)</f>
        <v>2</v>
      </c>
    </row>
    <row r="189" spans="1:18" ht="95.25" customHeight="1">
      <c r="A189" s="107">
        <v>23</v>
      </c>
      <c r="B189" s="161"/>
      <c r="C189" s="12" t="s">
        <v>281</v>
      </c>
      <c r="D189" s="17" t="s">
        <v>282</v>
      </c>
      <c r="E189" s="12" t="s">
        <v>191</v>
      </c>
      <c r="F189" s="73" t="s">
        <v>147</v>
      </c>
      <c r="G189" s="81">
        <v>1</v>
      </c>
      <c r="H189" s="47" t="s">
        <v>181</v>
      </c>
      <c r="I189" s="47" t="s">
        <v>180</v>
      </c>
      <c r="J189" s="33" t="s">
        <v>182</v>
      </c>
      <c r="K189" s="47">
        <v>1</v>
      </c>
      <c r="L189" s="47">
        <v>2</v>
      </c>
      <c r="M189" s="80" t="s">
        <v>180</v>
      </c>
      <c r="N189" s="51">
        <v>32</v>
      </c>
      <c r="O189" s="76"/>
      <c r="P189" s="77">
        <f t="shared" si="7"/>
        <v>0</v>
      </c>
      <c r="Q189" s="78"/>
      <c r="R189" s="51">
        <f>+C18</f>
        <v>8</v>
      </c>
    </row>
    <row r="190" spans="1:18" ht="28.5" customHeight="1">
      <c r="A190" s="153">
        <v>24</v>
      </c>
      <c r="B190" s="161"/>
      <c r="C190" s="150" t="s">
        <v>283</v>
      </c>
      <c r="D190" s="158" t="s">
        <v>284</v>
      </c>
      <c r="E190" s="150" t="s">
        <v>250</v>
      </c>
      <c r="F190" s="147" t="s">
        <v>206</v>
      </c>
      <c r="G190" s="81">
        <v>1</v>
      </c>
      <c r="H190" s="147" t="s">
        <v>181</v>
      </c>
      <c r="I190" s="99" t="s">
        <v>238</v>
      </c>
      <c r="J190" s="100" t="s">
        <v>182</v>
      </c>
      <c r="K190" s="98">
        <v>2</v>
      </c>
      <c r="L190" s="98">
        <v>1</v>
      </c>
      <c r="M190" s="176">
        <v>500</v>
      </c>
      <c r="N190" s="97">
        <v>224</v>
      </c>
      <c r="O190" s="182"/>
      <c r="P190" s="182"/>
      <c r="Q190" s="182"/>
      <c r="R190" s="89">
        <f>+ROUND(((C20*G190))*K190,0)</f>
        <v>56</v>
      </c>
    </row>
    <row r="191" spans="1:18" ht="28.5" customHeight="1">
      <c r="A191" s="154"/>
      <c r="B191" s="161"/>
      <c r="C191" s="156"/>
      <c r="D191" s="159"/>
      <c r="E191" s="156"/>
      <c r="F191" s="157"/>
      <c r="G191" s="81">
        <v>1</v>
      </c>
      <c r="H191" s="157"/>
      <c r="I191" s="99" t="s">
        <v>239</v>
      </c>
      <c r="J191" s="100" t="s">
        <v>182</v>
      </c>
      <c r="K191" s="98">
        <v>2</v>
      </c>
      <c r="L191" s="98">
        <v>1</v>
      </c>
      <c r="M191" s="177"/>
      <c r="N191" s="97">
        <v>864</v>
      </c>
      <c r="O191" s="183"/>
      <c r="P191" s="183"/>
      <c r="Q191" s="183"/>
      <c r="R191" s="89">
        <f>+ROUND(((C21*G191))*K191,0)</f>
        <v>216</v>
      </c>
    </row>
    <row r="192" spans="1:18" ht="28.5" customHeight="1">
      <c r="A192" s="154"/>
      <c r="B192" s="161"/>
      <c r="C192" s="156"/>
      <c r="D192" s="159"/>
      <c r="E192" s="156"/>
      <c r="F192" s="157"/>
      <c r="G192" s="81">
        <v>1</v>
      </c>
      <c r="H192" s="157"/>
      <c r="I192" s="99" t="s">
        <v>240</v>
      </c>
      <c r="J192" s="100" t="s">
        <v>182</v>
      </c>
      <c r="K192" s="98">
        <v>2</v>
      </c>
      <c r="L192" s="98">
        <v>1</v>
      </c>
      <c r="M192" s="177"/>
      <c r="N192" s="97">
        <v>3616</v>
      </c>
      <c r="O192" s="183"/>
      <c r="P192" s="183"/>
      <c r="Q192" s="183"/>
      <c r="R192" s="89">
        <f>+ROUND(((C22*G192))*K192,0)</f>
        <v>904</v>
      </c>
    </row>
    <row r="193" spans="1:18" ht="28.5" customHeight="1">
      <c r="A193" s="154"/>
      <c r="B193" s="161"/>
      <c r="C193" s="156"/>
      <c r="D193" s="159"/>
      <c r="E193" s="156"/>
      <c r="F193" s="157"/>
      <c r="G193" s="81">
        <v>1</v>
      </c>
      <c r="H193" s="157"/>
      <c r="I193" s="99" t="s">
        <v>241</v>
      </c>
      <c r="J193" s="100" t="s">
        <v>182</v>
      </c>
      <c r="K193" s="98">
        <v>2</v>
      </c>
      <c r="L193" s="98">
        <v>1</v>
      </c>
      <c r="M193" s="177"/>
      <c r="N193" s="97">
        <v>168</v>
      </c>
      <c r="O193" s="184"/>
      <c r="P193" s="184"/>
      <c r="Q193" s="184"/>
      <c r="R193" s="89">
        <f>+ROUND(((C23*G193))*K193,0)</f>
        <v>42</v>
      </c>
    </row>
    <row r="194" spans="1:18" ht="25.5" customHeight="1">
      <c r="A194" s="155"/>
      <c r="B194" s="161"/>
      <c r="C194" s="151"/>
      <c r="D194" s="166"/>
      <c r="E194" s="151"/>
      <c r="F194" s="157"/>
      <c r="G194" s="81">
        <v>1</v>
      </c>
      <c r="H194" s="148"/>
      <c r="I194" s="92" t="s">
        <v>278</v>
      </c>
      <c r="J194" s="93" t="s">
        <v>182</v>
      </c>
      <c r="K194" s="87">
        <v>2</v>
      </c>
      <c r="L194" s="87">
        <v>1</v>
      </c>
      <c r="M194" s="178"/>
      <c r="N194" s="88">
        <v>8</v>
      </c>
      <c r="O194" s="90"/>
      <c r="P194" s="90">
        <f>+O194*R194</f>
        <v>0</v>
      </c>
      <c r="Q194" s="91"/>
      <c r="R194" s="88">
        <f>(R190+R191+R192+R193)/M190</f>
        <v>2.4359999999999999</v>
      </c>
    </row>
    <row r="195" spans="1:18" ht="95.25" customHeight="1">
      <c r="A195" s="107">
        <v>25</v>
      </c>
      <c r="B195" s="161"/>
      <c r="C195" s="12" t="s">
        <v>285</v>
      </c>
      <c r="D195" s="17" t="s">
        <v>286</v>
      </c>
      <c r="E195" s="12" t="s">
        <v>277</v>
      </c>
      <c r="F195" s="73" t="s">
        <v>147</v>
      </c>
      <c r="G195" s="81">
        <v>1</v>
      </c>
      <c r="H195" s="47" t="s">
        <v>181</v>
      </c>
      <c r="I195" s="47" t="s">
        <v>180</v>
      </c>
      <c r="J195" s="33" t="s">
        <v>182</v>
      </c>
      <c r="K195" s="47">
        <v>4</v>
      </c>
      <c r="L195" s="47">
        <v>1</v>
      </c>
      <c r="M195" s="80" t="s">
        <v>287</v>
      </c>
      <c r="N195" s="51">
        <v>128</v>
      </c>
      <c r="O195" s="76"/>
      <c r="P195" s="77">
        <f>+O195*R195</f>
        <v>0</v>
      </c>
      <c r="Q195" s="78"/>
      <c r="R195" s="51">
        <f>C18*K195</f>
        <v>32</v>
      </c>
    </row>
    <row r="196" spans="1:18" ht="199.5" customHeight="1">
      <c r="A196" s="2">
        <v>27</v>
      </c>
      <c r="B196" s="5"/>
      <c r="C196" s="5"/>
      <c r="D196" s="56" t="s">
        <v>288</v>
      </c>
      <c r="E196" s="5" t="s">
        <v>289</v>
      </c>
      <c r="F196" s="47" t="s">
        <v>178</v>
      </c>
      <c r="G196" s="83">
        <v>1</v>
      </c>
      <c r="H196" s="47" t="s">
        <v>181</v>
      </c>
      <c r="I196" s="47" t="s">
        <v>180</v>
      </c>
      <c r="J196" s="33" t="s">
        <v>182</v>
      </c>
      <c r="K196" s="47">
        <v>1</v>
      </c>
      <c r="L196" s="47" t="s">
        <v>290</v>
      </c>
      <c r="M196" s="80" t="s">
        <v>180</v>
      </c>
      <c r="N196" s="51">
        <v>4</v>
      </c>
      <c r="O196" s="76"/>
      <c r="P196" s="77">
        <f>+O196*R196</f>
        <v>0</v>
      </c>
      <c r="Q196" s="78"/>
      <c r="R196" s="51">
        <v>1</v>
      </c>
    </row>
    <row r="197" spans="1:18" ht="37.5" customHeight="1">
      <c r="A197" s="185" t="s">
        <v>291</v>
      </c>
      <c r="B197" s="186"/>
      <c r="C197" s="186"/>
      <c r="D197" s="186"/>
      <c r="E197" s="186"/>
      <c r="F197" s="186"/>
      <c r="G197" s="186"/>
      <c r="H197" s="186"/>
      <c r="I197" s="186"/>
      <c r="J197" s="186"/>
      <c r="K197" s="186"/>
      <c r="L197" s="186"/>
      <c r="M197" s="186"/>
      <c r="N197" s="186"/>
      <c r="P197" s="31">
        <f>+SUM(P47:P196)</f>
        <v>0</v>
      </c>
    </row>
    <row r="198" spans="1:18" ht="57" customHeight="1">
      <c r="B198" s="10"/>
    </row>
    <row r="199" spans="1:18" ht="49.5" customHeight="1">
      <c r="B199" s="45"/>
    </row>
  </sheetData>
  <mergeCells count="279">
    <mergeCell ref="P190:P193"/>
    <mergeCell ref="Q190:Q193"/>
    <mergeCell ref="A197:N197"/>
    <mergeCell ref="D190:D194"/>
    <mergeCell ref="E190:E194"/>
    <mergeCell ref="F190:F194"/>
    <mergeCell ref="H190:H194"/>
    <mergeCell ref="M190:M194"/>
    <mergeCell ref="O190:O193"/>
    <mergeCell ref="M180:M184"/>
    <mergeCell ref="O180:O183"/>
    <mergeCell ref="P180:P183"/>
    <mergeCell ref="Q180:Q183"/>
    <mergeCell ref="A185:A188"/>
    <mergeCell ref="C185:C188"/>
    <mergeCell ref="D185:D188"/>
    <mergeCell ref="E185:E188"/>
    <mergeCell ref="F185:F188"/>
    <mergeCell ref="H185:H188"/>
    <mergeCell ref="H178:H179"/>
    <mergeCell ref="A180:A184"/>
    <mergeCell ref="B180:B195"/>
    <mergeCell ref="C180:C184"/>
    <mergeCell ref="D180:D184"/>
    <mergeCell ref="E180:E184"/>
    <mergeCell ref="F180:F184"/>
    <mergeCell ref="H180:H184"/>
    <mergeCell ref="A190:A194"/>
    <mergeCell ref="C190:C194"/>
    <mergeCell ref="A174:A179"/>
    <mergeCell ref="B174:B179"/>
    <mergeCell ref="C174:C175"/>
    <mergeCell ref="D174:D175"/>
    <mergeCell ref="E174:E175"/>
    <mergeCell ref="F174:F175"/>
    <mergeCell ref="C178:C179"/>
    <mergeCell ref="D178:D179"/>
    <mergeCell ref="E178:E179"/>
    <mergeCell ref="F178:F179"/>
    <mergeCell ref="I168:I169"/>
    <mergeCell ref="I170:I171"/>
    <mergeCell ref="I172:I173"/>
    <mergeCell ref="H174:H175"/>
    <mergeCell ref="C176:C177"/>
    <mergeCell ref="D176:D177"/>
    <mergeCell ref="E176:E177"/>
    <mergeCell ref="F176:F177"/>
    <mergeCell ref="H176:H177"/>
    <mergeCell ref="A150:A173"/>
    <mergeCell ref="B150:B173"/>
    <mergeCell ref="C150:C173"/>
    <mergeCell ref="D150:D157"/>
    <mergeCell ref="E150:E157"/>
    <mergeCell ref="F150:F157"/>
    <mergeCell ref="H150:H157"/>
    <mergeCell ref="I150:I151"/>
    <mergeCell ref="I152:I153"/>
    <mergeCell ref="I154:I155"/>
    <mergeCell ref="I156:I157"/>
    <mergeCell ref="D158:D165"/>
    <mergeCell ref="E158:E165"/>
    <mergeCell ref="F158:F165"/>
    <mergeCell ref="H158:H165"/>
    <mergeCell ref="I158:I159"/>
    <mergeCell ref="I160:I161"/>
    <mergeCell ref="I162:I163"/>
    <mergeCell ref="I164:I165"/>
    <mergeCell ref="D166:D173"/>
    <mergeCell ref="E166:E173"/>
    <mergeCell ref="F166:F173"/>
    <mergeCell ref="H166:H173"/>
    <mergeCell ref="I166:I167"/>
    <mergeCell ref="A142:A149"/>
    <mergeCell ref="B142:B149"/>
    <mergeCell ref="C142:C149"/>
    <mergeCell ref="D142:D149"/>
    <mergeCell ref="E142:E149"/>
    <mergeCell ref="F142:F149"/>
    <mergeCell ref="H142:H149"/>
    <mergeCell ref="I142:I143"/>
    <mergeCell ref="I144:I145"/>
    <mergeCell ref="I146:I147"/>
    <mergeCell ref="I148:I149"/>
    <mergeCell ref="I118:I119"/>
    <mergeCell ref="I120:I121"/>
    <mergeCell ref="I122:I123"/>
    <mergeCell ref="I124:I125"/>
    <mergeCell ref="A126:A141"/>
    <mergeCell ref="B126:B141"/>
    <mergeCell ref="C126:C141"/>
    <mergeCell ref="D126:D141"/>
    <mergeCell ref="E126:E133"/>
    <mergeCell ref="F126:F133"/>
    <mergeCell ref="H126:H133"/>
    <mergeCell ref="I126:I127"/>
    <mergeCell ref="I128:I129"/>
    <mergeCell ref="I130:I131"/>
    <mergeCell ref="I132:I133"/>
    <mergeCell ref="E134:E141"/>
    <mergeCell ref="F134:F141"/>
    <mergeCell ref="H134:H141"/>
    <mergeCell ref="I134:I135"/>
    <mergeCell ref="I136:I137"/>
    <mergeCell ref="I138:I139"/>
    <mergeCell ref="I140:I141"/>
    <mergeCell ref="A118:A125"/>
    <mergeCell ref="B118:B125"/>
    <mergeCell ref="C118:C125"/>
    <mergeCell ref="D118:D125"/>
    <mergeCell ref="E118:E125"/>
    <mergeCell ref="F118:F125"/>
    <mergeCell ref="H118:H125"/>
    <mergeCell ref="A102:A117"/>
    <mergeCell ref="B102:B117"/>
    <mergeCell ref="C102:C117"/>
    <mergeCell ref="H102:H109"/>
    <mergeCell ref="I102:I103"/>
    <mergeCell ref="I104:I105"/>
    <mergeCell ref="I106:I107"/>
    <mergeCell ref="I108:I109"/>
    <mergeCell ref="D110:D117"/>
    <mergeCell ref="E110:E117"/>
    <mergeCell ref="F110:F117"/>
    <mergeCell ref="H110:H117"/>
    <mergeCell ref="I110:I111"/>
    <mergeCell ref="D102:D109"/>
    <mergeCell ref="E102:E109"/>
    <mergeCell ref="F102:F109"/>
    <mergeCell ref="I112:I113"/>
    <mergeCell ref="I114:I115"/>
    <mergeCell ref="I116:I117"/>
    <mergeCell ref="I94:I95"/>
    <mergeCell ref="I96:I97"/>
    <mergeCell ref="I98:I99"/>
    <mergeCell ref="I100:I101"/>
    <mergeCell ref="D91:D92"/>
    <mergeCell ref="E91:E92"/>
    <mergeCell ref="F91:F92"/>
    <mergeCell ref="G91:G92"/>
    <mergeCell ref="H91:H92"/>
    <mergeCell ref="A94:A101"/>
    <mergeCell ref="B94:B101"/>
    <mergeCell ref="C94:C101"/>
    <mergeCell ref="D94:D101"/>
    <mergeCell ref="E94:E101"/>
    <mergeCell ref="E87:E88"/>
    <mergeCell ref="F87:F88"/>
    <mergeCell ref="G87:G88"/>
    <mergeCell ref="H87:H88"/>
    <mergeCell ref="D89:D90"/>
    <mergeCell ref="E89:E90"/>
    <mergeCell ref="F89:F90"/>
    <mergeCell ref="G89:G90"/>
    <mergeCell ref="H89:H90"/>
    <mergeCell ref="A77:A92"/>
    <mergeCell ref="B77:B92"/>
    <mergeCell ref="C77:C92"/>
    <mergeCell ref="D87:D88"/>
    <mergeCell ref="F94:F101"/>
    <mergeCell ref="H94:H101"/>
    <mergeCell ref="G83:G84"/>
    <mergeCell ref="H83:H84"/>
    <mergeCell ref="D85:D86"/>
    <mergeCell ref="E85:E86"/>
    <mergeCell ref="F85:F86"/>
    <mergeCell ref="G85:G86"/>
    <mergeCell ref="H85:H86"/>
    <mergeCell ref="G77:G78"/>
    <mergeCell ref="H77:H78"/>
    <mergeCell ref="D80:D81"/>
    <mergeCell ref="E80:E81"/>
    <mergeCell ref="F80:F81"/>
    <mergeCell ref="G80:G81"/>
    <mergeCell ref="H80:H81"/>
    <mergeCell ref="D77:D78"/>
    <mergeCell ref="E77:E78"/>
    <mergeCell ref="F77:F78"/>
    <mergeCell ref="D83:D84"/>
    <mergeCell ref="E83:E84"/>
    <mergeCell ref="F83:F84"/>
    <mergeCell ref="G73:G74"/>
    <mergeCell ref="H73:H74"/>
    <mergeCell ref="A75:A76"/>
    <mergeCell ref="B75:B76"/>
    <mergeCell ref="C75:C76"/>
    <mergeCell ref="D75:D76"/>
    <mergeCell ref="E75:E76"/>
    <mergeCell ref="F75:F76"/>
    <mergeCell ref="G75:G76"/>
    <mergeCell ref="H75:H76"/>
    <mergeCell ref="A73:A74"/>
    <mergeCell ref="B73:B74"/>
    <mergeCell ref="C73:C74"/>
    <mergeCell ref="D73:D74"/>
    <mergeCell ref="E73:E74"/>
    <mergeCell ref="F73:F74"/>
    <mergeCell ref="G69:G70"/>
    <mergeCell ref="H69:H70"/>
    <mergeCell ref="A71:A72"/>
    <mergeCell ref="B71:B72"/>
    <mergeCell ref="C71:C72"/>
    <mergeCell ref="D71:D72"/>
    <mergeCell ref="E71:E72"/>
    <mergeCell ref="F71:F72"/>
    <mergeCell ref="G71:G72"/>
    <mergeCell ref="H71:H72"/>
    <mergeCell ref="A69:A70"/>
    <mergeCell ref="B69:B70"/>
    <mergeCell ref="C69:C70"/>
    <mergeCell ref="D69:D70"/>
    <mergeCell ref="E69:E70"/>
    <mergeCell ref="F69:F70"/>
    <mergeCell ref="G63:G65"/>
    <mergeCell ref="H63:H64"/>
    <mergeCell ref="A66:A68"/>
    <mergeCell ref="B66:B68"/>
    <mergeCell ref="C66:C68"/>
    <mergeCell ref="D66:D68"/>
    <mergeCell ref="E66:E68"/>
    <mergeCell ref="F66:F68"/>
    <mergeCell ref="G66:G68"/>
    <mergeCell ref="H66:H67"/>
    <mergeCell ref="A63:A65"/>
    <mergeCell ref="B63:B65"/>
    <mergeCell ref="C63:C65"/>
    <mergeCell ref="D63:D65"/>
    <mergeCell ref="E63:E65"/>
    <mergeCell ref="F63:F65"/>
    <mergeCell ref="G58:G60"/>
    <mergeCell ref="H58:H59"/>
    <mergeCell ref="D61:D62"/>
    <mergeCell ref="E61:E62"/>
    <mergeCell ref="F61:F62"/>
    <mergeCell ref="G61:G62"/>
    <mergeCell ref="H61:H62"/>
    <mergeCell ref="A58:A62"/>
    <mergeCell ref="B58:B62"/>
    <mergeCell ref="C58:C62"/>
    <mergeCell ref="D58:D60"/>
    <mergeCell ref="E58:E60"/>
    <mergeCell ref="F58:F60"/>
    <mergeCell ref="G52:G54"/>
    <mergeCell ref="H52:H53"/>
    <mergeCell ref="D55:D56"/>
    <mergeCell ref="E55:E56"/>
    <mergeCell ref="F55:F56"/>
    <mergeCell ref="G55:G56"/>
    <mergeCell ref="H55:H56"/>
    <mergeCell ref="A52:A56"/>
    <mergeCell ref="B52:B56"/>
    <mergeCell ref="C52:C56"/>
    <mergeCell ref="D52:D54"/>
    <mergeCell ref="E52:E54"/>
    <mergeCell ref="F52:F54"/>
    <mergeCell ref="G47:G49"/>
    <mergeCell ref="H47:H48"/>
    <mergeCell ref="D50:D51"/>
    <mergeCell ref="E50:E51"/>
    <mergeCell ref="F50:F51"/>
    <mergeCell ref="G50:G51"/>
    <mergeCell ref="H50:H51"/>
    <mergeCell ref="A47:A51"/>
    <mergeCell ref="B47:B51"/>
    <mergeCell ref="C47:C51"/>
    <mergeCell ref="D47:D49"/>
    <mergeCell ref="E47:E49"/>
    <mergeCell ref="F47:F49"/>
    <mergeCell ref="F10:G10"/>
    <mergeCell ref="B17:B18"/>
    <mergeCell ref="F17:F18"/>
    <mergeCell ref="G17:G18"/>
    <mergeCell ref="H17:H18"/>
    <mergeCell ref="F46:G46"/>
    <mergeCell ref="B2:M2"/>
    <mergeCell ref="B3:M3"/>
    <mergeCell ref="B4:M4"/>
    <mergeCell ref="B5:M5"/>
    <mergeCell ref="B6:M6"/>
    <mergeCell ref="B9:M9"/>
  </mergeCells>
  <dataValidations count="4">
    <dataValidation type="list" allowBlank="1" showInputMessage="1" showErrorMessage="1" sqref="F47:F48 F50 F55 F79:F80 F82:F83 F85 F87 F89 F91 F52:F53 F61 F63:F64 F110:F116 F93:F94 F102:F108 F118:F126 F142:F149 F134 F174:F196 F57:F59 F66:F67 F69:F77" xr:uid="{FCF524F6-3CEA-4F0F-AE53-4003E85EA35D}">
      <formula1>"Población muestra,Población Total,ETC,Establecimientos,Sedes"</formula1>
    </dataValidation>
    <dataValidation type="list" allowBlank="1" showInputMessage="1" showErrorMessage="1" sqref="F150:F156 F158 F166" xr:uid="{4227BAF0-EC03-47C0-9946-36639E715D3F}">
      <formula1>"Población muestra,Población Total,ETC,Establecimientos,Sedes,Porcentaje de sedes"</formula1>
    </dataValidation>
    <dataValidation type="list" allowBlank="1" showInputMessage="1" showErrorMessage="1" sqref="H54:H55 H49:H50 H52 H47 H60:H61 H63 H93:H94 H79:H80 H82:H83 H85 H87 H89 H91 H71 H180 H110:H111 H102:H103 H118 H126 H134 H142 H150 H158 H174 H176 H178 H195:H196 H185 H166 H189:H190 H73 H77 H75 H57:H58 H65:H66 H68:H69" xr:uid="{30F0E58A-9BCE-44DA-9708-022F1A081CC3}">
      <formula1>"Presencial,Virtual"</formula1>
    </dataValidation>
    <dataValidation type="list" allowBlank="1" showInputMessage="1" showErrorMessage="1" sqref="J47:J196" xr:uid="{8A878832-FD82-465F-8F4D-2BCE162861E7}">
      <formula1>"Rural,Urbano,Rural y urbano"</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5B43EB-7F5A-42F8-9E55-8B78DF757FC5}">
  <sheetPr codeName="Hoja7"/>
  <dimension ref="A1:R199"/>
  <sheetViews>
    <sheetView showGridLines="0" topLeftCell="F29" zoomScale="61" zoomScaleNormal="82" workbookViewId="0">
      <selection activeCell="P46" sqref="P46"/>
    </sheetView>
  </sheetViews>
  <sheetFormatPr baseColWidth="10" defaultColWidth="11.42578125" defaultRowHeight="14.25"/>
  <cols>
    <col min="1" max="1" width="5.5703125" style="1" customWidth="1"/>
    <col min="2" max="2" width="54" style="1" customWidth="1"/>
    <col min="3" max="3" width="50.42578125" style="1" customWidth="1"/>
    <col min="4" max="4" width="50.140625" style="16" customWidth="1"/>
    <col min="5" max="5" width="21.85546875" style="16" bestFit="1" customWidth="1"/>
    <col min="6" max="6" width="22" style="1" customWidth="1"/>
    <col min="7" max="7" width="20.42578125" style="1" customWidth="1"/>
    <col min="8" max="8" width="14.5703125" style="1" customWidth="1"/>
    <col min="9" max="9" width="13.140625" style="1" customWidth="1"/>
    <col min="10" max="10" width="21.42578125" style="1" bestFit="1" customWidth="1"/>
    <col min="11" max="11" width="15.85546875" style="1" customWidth="1"/>
    <col min="12" max="12" width="15" style="1" customWidth="1"/>
    <col min="13" max="13" width="12.85546875" style="1" customWidth="1"/>
    <col min="14" max="14" width="14.140625" style="20" customWidth="1"/>
    <col min="15" max="15" width="14.140625" style="18" customWidth="1"/>
    <col min="16" max="16" width="20.42578125" style="18" customWidth="1"/>
    <col min="17" max="17" width="23.140625" style="1" customWidth="1"/>
    <col min="18" max="18" width="14.140625" style="1" hidden="1" customWidth="1"/>
    <col min="19" max="16384" width="11.42578125" style="1"/>
  </cols>
  <sheetData>
    <row r="1" spans="1:13" ht="15" thickBot="1"/>
    <row r="2" spans="1:13" ht="30" customHeight="1" thickBot="1">
      <c r="A2" s="101"/>
      <c r="B2" s="133" t="s">
        <v>119</v>
      </c>
      <c r="C2" s="134"/>
      <c r="D2" s="134"/>
      <c r="E2" s="134"/>
      <c r="F2" s="134"/>
      <c r="G2" s="134"/>
      <c r="H2" s="134"/>
      <c r="I2" s="134"/>
      <c r="J2" s="134"/>
      <c r="K2" s="134"/>
      <c r="L2" s="134"/>
      <c r="M2" s="135"/>
    </row>
    <row r="3" spans="1:13" ht="15">
      <c r="B3" s="136" t="s">
        <v>120</v>
      </c>
      <c r="C3" s="137"/>
      <c r="D3" s="137"/>
      <c r="E3" s="137"/>
      <c r="F3" s="137"/>
      <c r="G3" s="137"/>
      <c r="H3" s="137"/>
      <c r="I3" s="137"/>
      <c r="J3" s="137"/>
      <c r="K3" s="137"/>
      <c r="L3" s="137"/>
      <c r="M3" s="138"/>
    </row>
    <row r="4" spans="1:13" ht="15">
      <c r="A4" s="109"/>
      <c r="B4" s="139" t="s">
        <v>121</v>
      </c>
      <c r="C4" s="140"/>
      <c r="D4" s="140"/>
      <c r="E4" s="140"/>
      <c r="F4" s="140"/>
      <c r="G4" s="140"/>
      <c r="H4" s="140"/>
      <c r="I4" s="140"/>
      <c r="J4" s="140"/>
      <c r="K4" s="140"/>
      <c r="L4" s="140"/>
      <c r="M4" s="141"/>
    </row>
    <row r="5" spans="1:13" ht="35.25" customHeight="1">
      <c r="A5" s="108"/>
      <c r="B5" s="139" t="s">
        <v>122</v>
      </c>
      <c r="C5" s="140"/>
      <c r="D5" s="140"/>
      <c r="E5" s="140"/>
      <c r="F5" s="140"/>
      <c r="G5" s="140"/>
      <c r="H5" s="140"/>
      <c r="I5" s="140"/>
      <c r="J5" s="140"/>
      <c r="K5" s="140"/>
      <c r="L5" s="140"/>
      <c r="M5" s="141"/>
    </row>
    <row r="6" spans="1:13" ht="15">
      <c r="B6" s="139" t="s">
        <v>123</v>
      </c>
      <c r="C6" s="140"/>
      <c r="D6" s="140"/>
      <c r="E6" s="140"/>
      <c r="F6" s="140"/>
      <c r="G6" s="140"/>
      <c r="H6" s="140"/>
      <c r="I6" s="140"/>
      <c r="J6" s="140"/>
      <c r="K6" s="140"/>
      <c r="L6" s="140"/>
      <c r="M6" s="141"/>
    </row>
    <row r="7" spans="1:13" ht="15" thickBot="1">
      <c r="B7" s="110" t="s">
        <v>124</v>
      </c>
      <c r="C7" s="111"/>
      <c r="D7" s="112"/>
      <c r="E7" s="112"/>
      <c r="F7" s="111"/>
      <c r="G7" s="111"/>
      <c r="H7" s="111"/>
      <c r="I7" s="111"/>
      <c r="J7" s="111"/>
      <c r="K7" s="111"/>
      <c r="L7" s="111"/>
      <c r="M7" s="113"/>
    </row>
    <row r="9" spans="1:13" ht="29.25" customHeight="1">
      <c r="B9" s="142" t="s">
        <v>125</v>
      </c>
      <c r="C9" s="143"/>
      <c r="D9" s="143"/>
      <c r="E9" s="143"/>
      <c r="F9" s="143"/>
      <c r="G9" s="143"/>
      <c r="H9" s="143"/>
      <c r="I9" s="143"/>
      <c r="J9" s="143"/>
      <c r="K9" s="143"/>
      <c r="L9" s="143"/>
      <c r="M9" s="144"/>
    </row>
    <row r="10" spans="1:13" ht="68.25" customHeight="1">
      <c r="B10" s="53" t="s">
        <v>126</v>
      </c>
      <c r="C10" s="54" t="s">
        <v>300</v>
      </c>
      <c r="D10" s="53" t="s">
        <v>128</v>
      </c>
      <c r="F10" s="123" t="s">
        <v>129</v>
      </c>
      <c r="G10" s="123"/>
      <c r="H10" s="3" t="s">
        <v>130</v>
      </c>
      <c r="I10" s="34"/>
      <c r="J10" s="55" t="s">
        <v>131</v>
      </c>
      <c r="K10" s="55" t="s">
        <v>132</v>
      </c>
      <c r="L10" s="55" t="s">
        <v>133</v>
      </c>
      <c r="M10" s="55" t="s">
        <v>134</v>
      </c>
    </row>
    <row r="11" spans="1:13" ht="15">
      <c r="B11" s="15" t="s">
        <v>135</v>
      </c>
      <c r="C11" s="11">
        <v>100</v>
      </c>
      <c r="D11" s="26">
        <f>+C11/G11</f>
        <v>8.771929824561403E-2</v>
      </c>
      <c r="F11" s="15" t="s">
        <v>135</v>
      </c>
      <c r="G11" s="9">
        <v>1140</v>
      </c>
      <c r="H11" s="2"/>
      <c r="J11" s="48" t="s">
        <v>136</v>
      </c>
      <c r="K11" s="49">
        <v>1</v>
      </c>
      <c r="L11" s="49">
        <v>2</v>
      </c>
      <c r="M11" s="48">
        <v>1</v>
      </c>
    </row>
    <row r="12" spans="1:13" ht="15">
      <c r="B12" s="15" t="s">
        <v>137</v>
      </c>
      <c r="C12" s="4">
        <v>40994</v>
      </c>
      <c r="D12" s="26">
        <f>+C12/G12</f>
        <v>0.12319093182036735</v>
      </c>
      <c r="F12" s="15" t="s">
        <v>137</v>
      </c>
      <c r="G12" s="8">
        <v>332768</v>
      </c>
      <c r="H12" s="15" t="s">
        <v>138</v>
      </c>
      <c r="J12" s="48" t="s">
        <v>139</v>
      </c>
      <c r="K12" s="49">
        <v>2</v>
      </c>
      <c r="L12" s="49">
        <v>8</v>
      </c>
      <c r="M12" s="48">
        <v>3</v>
      </c>
    </row>
    <row r="13" spans="1:13" ht="15">
      <c r="B13" s="13" t="s">
        <v>140</v>
      </c>
      <c r="C13" s="23">
        <v>21293</v>
      </c>
      <c r="D13" s="26">
        <f>+C13/G13</f>
        <v>0.10063234904911339</v>
      </c>
      <c r="F13" s="13" t="s">
        <v>140</v>
      </c>
      <c r="G13" s="8">
        <v>211592</v>
      </c>
      <c r="H13" s="26">
        <f>+G13/G12</f>
        <v>0.63585440907779589</v>
      </c>
      <c r="J13" s="48" t="s">
        <v>141</v>
      </c>
      <c r="K13" s="49">
        <v>4</v>
      </c>
      <c r="L13" s="49">
        <v>8</v>
      </c>
      <c r="M13" s="48">
        <v>5</v>
      </c>
    </row>
    <row r="14" spans="1:13" ht="16.5" customHeight="1">
      <c r="B14" s="13" t="s">
        <v>142</v>
      </c>
      <c r="C14" s="23">
        <v>19220</v>
      </c>
      <c r="D14" s="26">
        <f t="shared" ref="D14:D23" si="0">+C14/G14</f>
        <v>0.16720604099244876</v>
      </c>
      <c r="F14" s="13" t="s">
        <v>142</v>
      </c>
      <c r="G14" s="8">
        <v>114948</v>
      </c>
      <c r="H14" s="26">
        <f>+G14/G12</f>
        <v>0.34542984902394464</v>
      </c>
      <c r="J14" s="48" t="s">
        <v>143</v>
      </c>
      <c r="K14" s="49">
        <v>4</v>
      </c>
      <c r="L14" s="49">
        <v>8</v>
      </c>
      <c r="M14" s="48">
        <v>7</v>
      </c>
    </row>
    <row r="15" spans="1:13" ht="42.75" customHeight="1">
      <c r="B15" s="13" t="s">
        <v>144</v>
      </c>
      <c r="C15" s="23">
        <v>481</v>
      </c>
      <c r="D15" s="26">
        <f t="shared" si="0"/>
        <v>7.7231856133590238E-2</v>
      </c>
      <c r="F15" s="28" t="s">
        <v>144</v>
      </c>
      <c r="G15" s="8">
        <v>6228</v>
      </c>
      <c r="H15" s="26">
        <f>+G15/G12</f>
        <v>1.8715741898259447E-2</v>
      </c>
    </row>
    <row r="16" spans="1:13" ht="15">
      <c r="B16" s="35" t="s">
        <v>145</v>
      </c>
      <c r="C16" s="36">
        <v>19701</v>
      </c>
      <c r="D16" s="38">
        <f t="shared" si="0"/>
        <v>0.16258169934640523</v>
      </c>
      <c r="F16" s="39" t="s">
        <v>146</v>
      </c>
      <c r="G16" s="40">
        <v>121176</v>
      </c>
      <c r="H16" s="38">
        <f>+G16/G12</f>
        <v>0.36414559092220405</v>
      </c>
    </row>
    <row r="17" spans="2:16" ht="42.75">
      <c r="B17" s="124" t="s">
        <v>147</v>
      </c>
      <c r="C17" s="72" t="s">
        <v>301</v>
      </c>
      <c r="D17" s="38"/>
      <c r="F17" s="126" t="s">
        <v>147</v>
      </c>
      <c r="G17" s="128">
        <v>96</v>
      </c>
      <c r="H17" s="130"/>
    </row>
    <row r="18" spans="2:16" ht="15">
      <c r="B18" s="125"/>
      <c r="C18" s="11">
        <v>9</v>
      </c>
      <c r="D18" s="26">
        <f t="shared" si="0"/>
        <v>9.375E-2</v>
      </c>
      <c r="F18" s="127" t="s">
        <v>147</v>
      </c>
      <c r="G18" s="129">
        <v>96</v>
      </c>
      <c r="H18" s="130"/>
      <c r="I18" s="7"/>
      <c r="J18" s="7"/>
    </row>
    <row r="19" spans="2:16" ht="15">
      <c r="B19" s="50" t="s">
        <v>149</v>
      </c>
      <c r="C19" s="4">
        <v>1055</v>
      </c>
      <c r="D19" s="26">
        <f t="shared" si="0"/>
        <v>0.11476123137169586</v>
      </c>
      <c r="F19" s="15" t="s">
        <v>149</v>
      </c>
      <c r="G19" s="4">
        <v>9193</v>
      </c>
      <c r="H19" s="3" t="s">
        <v>138</v>
      </c>
      <c r="M19" s="1" t="s">
        <v>150</v>
      </c>
    </row>
    <row r="20" spans="2:16" ht="15">
      <c r="B20" s="13" t="s">
        <v>151</v>
      </c>
      <c r="C20" s="4">
        <v>48</v>
      </c>
      <c r="D20" s="26">
        <f t="shared" si="0"/>
        <v>0.1</v>
      </c>
      <c r="F20" s="13" t="s">
        <v>151</v>
      </c>
      <c r="G20" s="8">
        <v>480</v>
      </c>
      <c r="H20" s="26">
        <f>+G20/G19</f>
        <v>5.2213640813662567E-2</v>
      </c>
      <c r="N20" s="1"/>
      <c r="O20" s="1"/>
      <c r="P20" s="1"/>
    </row>
    <row r="21" spans="2:16" ht="15" customHeight="1">
      <c r="B21" s="13" t="s">
        <v>152</v>
      </c>
      <c r="C21" s="4">
        <v>251</v>
      </c>
      <c r="D21" s="26">
        <f t="shared" si="0"/>
        <v>0.13429641519529159</v>
      </c>
      <c r="F21" s="13" t="s">
        <v>152</v>
      </c>
      <c r="G21" s="8">
        <v>1869</v>
      </c>
      <c r="H21" s="26">
        <f>+G21/G19</f>
        <v>0.20330686391819863</v>
      </c>
      <c r="N21" s="1"/>
      <c r="O21" s="1"/>
      <c r="P21" s="1"/>
    </row>
    <row r="22" spans="2:16" ht="15">
      <c r="B22" s="13" t="s">
        <v>153</v>
      </c>
      <c r="C22" s="4">
        <v>638</v>
      </c>
      <c r="D22" s="26">
        <f t="shared" si="0"/>
        <v>0.1313838550247117</v>
      </c>
      <c r="F22" s="13" t="s">
        <v>153</v>
      </c>
      <c r="G22" s="8">
        <v>4856</v>
      </c>
      <c r="H22" s="26">
        <f>+G22/G19</f>
        <v>0.52822799956488631</v>
      </c>
      <c r="N22" s="1"/>
      <c r="O22" s="1"/>
      <c r="P22" s="1"/>
    </row>
    <row r="23" spans="2:16" ht="15">
      <c r="B23" s="13" t="s">
        <v>154</v>
      </c>
      <c r="C23" s="4">
        <v>118</v>
      </c>
      <c r="D23" s="26">
        <f t="shared" si="0"/>
        <v>5.9356136820925554E-2</v>
      </c>
      <c r="F23" s="13" t="s">
        <v>154</v>
      </c>
      <c r="G23" s="8">
        <v>1988</v>
      </c>
      <c r="H23" s="26">
        <f>+G23/G19</f>
        <v>0.21625149570325247</v>
      </c>
      <c r="N23" s="1"/>
      <c r="O23" s="1"/>
      <c r="P23" s="1"/>
    </row>
    <row r="24" spans="2:16" ht="15">
      <c r="B24" s="15" t="s">
        <v>155</v>
      </c>
      <c r="C24" s="4">
        <v>3938</v>
      </c>
      <c r="D24" s="26">
        <f>+C24/G24</f>
        <v>9.7311455965207072E-2</v>
      </c>
      <c r="F24" s="15" t="s">
        <v>155</v>
      </c>
      <c r="G24" s="4">
        <v>40468</v>
      </c>
      <c r="H24" s="3" t="s">
        <v>138</v>
      </c>
    </row>
    <row r="25" spans="2:16" ht="15">
      <c r="B25" s="3" t="s">
        <v>151</v>
      </c>
      <c r="C25" s="4">
        <v>15</v>
      </c>
      <c r="D25" s="26">
        <f t="shared" ref="D25:D41" si="1">+C25/G25</f>
        <v>5.7034220532319393E-2</v>
      </c>
      <c r="F25" s="3" t="s">
        <v>151</v>
      </c>
      <c r="G25" s="4">
        <v>263</v>
      </c>
      <c r="H25" s="26">
        <f>+G25/G24</f>
        <v>6.4989621429277456E-3</v>
      </c>
    </row>
    <row r="26" spans="2:16" ht="15">
      <c r="B26" s="13" t="s">
        <v>156</v>
      </c>
      <c r="C26" s="8">
        <v>10</v>
      </c>
      <c r="D26" s="26">
        <f t="shared" si="1"/>
        <v>4.807692307692308E-2</v>
      </c>
      <c r="F26" s="13" t="s">
        <v>156</v>
      </c>
      <c r="G26" s="8">
        <v>208</v>
      </c>
      <c r="H26" s="26"/>
    </row>
    <row r="27" spans="2:16" ht="15">
      <c r="B27" s="13" t="s">
        <v>142</v>
      </c>
      <c r="C27" s="8">
        <v>3</v>
      </c>
      <c r="D27" s="26">
        <f>+C27/G27</f>
        <v>9.6774193548387094E-2</v>
      </c>
      <c r="F27" s="13" t="s">
        <v>142</v>
      </c>
      <c r="G27" s="8">
        <v>31</v>
      </c>
      <c r="H27" s="26"/>
    </row>
    <row r="28" spans="2:16" ht="15">
      <c r="B28" s="13" t="s">
        <v>157</v>
      </c>
      <c r="C28" s="8">
        <v>2</v>
      </c>
      <c r="D28" s="26"/>
      <c r="F28" s="13" t="s">
        <v>157</v>
      </c>
      <c r="G28" s="8">
        <v>24</v>
      </c>
      <c r="H28" s="26"/>
    </row>
    <row r="29" spans="2:16" ht="30">
      <c r="B29" s="35" t="s">
        <v>158</v>
      </c>
      <c r="C29" s="37">
        <v>5</v>
      </c>
      <c r="D29" s="38">
        <f t="shared" si="1"/>
        <v>9.0909090909090912E-2</v>
      </c>
      <c r="F29" s="27" t="s">
        <v>158</v>
      </c>
      <c r="G29" s="37">
        <v>55</v>
      </c>
      <c r="H29" s="38"/>
    </row>
    <row r="30" spans="2:16" ht="15">
      <c r="B30" s="3" t="s">
        <v>152</v>
      </c>
      <c r="C30" s="4">
        <v>163</v>
      </c>
      <c r="D30" s="26">
        <f t="shared" si="1"/>
        <v>0.11218169304886441</v>
      </c>
      <c r="F30" s="3" t="s">
        <v>152</v>
      </c>
      <c r="G30" s="4">
        <v>1453</v>
      </c>
      <c r="H30" s="26">
        <f>+G30/G24</f>
        <v>3.5904912523475337E-2</v>
      </c>
    </row>
    <row r="31" spans="2:16" ht="15">
      <c r="B31" s="13" t="s">
        <v>156</v>
      </c>
      <c r="C31" s="8">
        <v>135</v>
      </c>
      <c r="D31" s="26"/>
      <c r="F31" s="13" t="s">
        <v>156</v>
      </c>
      <c r="G31" s="8">
        <v>1169</v>
      </c>
      <c r="H31" s="26"/>
    </row>
    <row r="32" spans="2:16" ht="15">
      <c r="B32" s="13" t="s">
        <v>142</v>
      </c>
      <c r="C32" s="8">
        <v>26</v>
      </c>
      <c r="D32" s="26"/>
      <c r="F32" s="13" t="s">
        <v>142</v>
      </c>
      <c r="G32" s="8">
        <v>272</v>
      </c>
      <c r="H32" s="26"/>
    </row>
    <row r="33" spans="1:18" ht="15">
      <c r="B33" s="13" t="s">
        <v>157</v>
      </c>
      <c r="C33" s="4">
        <v>2</v>
      </c>
      <c r="D33" s="26"/>
      <c r="F33" s="13" t="s">
        <v>157</v>
      </c>
      <c r="G33" s="8">
        <v>12</v>
      </c>
      <c r="H33" s="26"/>
    </row>
    <row r="34" spans="1:18" ht="30">
      <c r="B34" s="35" t="s">
        <v>145</v>
      </c>
      <c r="C34" s="37">
        <v>28</v>
      </c>
      <c r="D34" s="38"/>
      <c r="F34" s="35" t="s">
        <v>145</v>
      </c>
      <c r="G34" s="37">
        <v>284</v>
      </c>
      <c r="H34" s="38"/>
    </row>
    <row r="35" spans="1:18" ht="15">
      <c r="B35" s="3" t="s">
        <v>153</v>
      </c>
      <c r="C35" s="4">
        <v>1118</v>
      </c>
      <c r="D35" s="26">
        <f t="shared" si="1"/>
        <v>0.12467937994870079</v>
      </c>
      <c r="F35" s="3" t="s">
        <v>153</v>
      </c>
      <c r="G35" s="4">
        <v>8967</v>
      </c>
      <c r="H35" s="26">
        <f>+G35/G24</f>
        <v>0.22158248492636157</v>
      </c>
    </row>
    <row r="36" spans="1:18" ht="15">
      <c r="B36" s="13" t="s">
        <v>156</v>
      </c>
      <c r="C36" s="8">
        <v>488</v>
      </c>
      <c r="D36" s="26"/>
      <c r="F36" s="13" t="s">
        <v>156</v>
      </c>
      <c r="G36" s="8">
        <v>5221</v>
      </c>
      <c r="H36" s="26"/>
    </row>
    <row r="37" spans="1:18" ht="15">
      <c r="B37" s="13" t="s">
        <v>142</v>
      </c>
      <c r="C37" s="8">
        <v>626</v>
      </c>
      <c r="D37" s="26"/>
      <c r="F37" s="13" t="s">
        <v>142</v>
      </c>
      <c r="G37" s="8">
        <v>3680</v>
      </c>
      <c r="H37" s="26"/>
    </row>
    <row r="38" spans="1:18" ht="15">
      <c r="B38" s="13" t="s">
        <v>157</v>
      </c>
      <c r="C38" s="8">
        <v>4</v>
      </c>
      <c r="D38" s="26"/>
      <c r="F38" s="13" t="s">
        <v>157</v>
      </c>
      <c r="G38" s="8">
        <v>66</v>
      </c>
      <c r="H38" s="26"/>
    </row>
    <row r="39" spans="1:18" ht="30">
      <c r="B39" s="35" t="s">
        <v>145</v>
      </c>
      <c r="C39" s="37">
        <v>630</v>
      </c>
      <c r="D39" s="38"/>
      <c r="F39" s="35" t="s">
        <v>145</v>
      </c>
      <c r="G39" s="37">
        <v>3746</v>
      </c>
      <c r="H39" s="38"/>
    </row>
    <row r="40" spans="1:18" ht="15">
      <c r="B40" s="3" t="s">
        <v>154</v>
      </c>
      <c r="C40" s="4">
        <v>2642</v>
      </c>
      <c r="D40" s="26">
        <f t="shared" ref="D40" si="2">+C40/G40</f>
        <v>8.8702366963236523E-2</v>
      </c>
      <c r="F40" s="3" t="s">
        <v>154</v>
      </c>
      <c r="G40" s="4">
        <v>29785</v>
      </c>
      <c r="H40" s="26">
        <f>+G40/G24</f>
        <v>0.73601364040723538</v>
      </c>
    </row>
    <row r="41" spans="1:18" ht="15">
      <c r="B41" s="13" t="s">
        <v>156</v>
      </c>
      <c r="C41" s="8">
        <v>292</v>
      </c>
      <c r="D41" s="26">
        <f t="shared" si="1"/>
        <v>0.11031356252361163</v>
      </c>
      <c r="F41" s="13" t="s">
        <v>156</v>
      </c>
      <c r="G41" s="8">
        <v>2647</v>
      </c>
      <c r="H41" s="26"/>
      <c r="I41" s="29"/>
    </row>
    <row r="42" spans="1:18" ht="15">
      <c r="B42" s="13" t="s">
        <v>142</v>
      </c>
      <c r="C42" s="8">
        <v>2348</v>
      </c>
      <c r="D42" s="26"/>
      <c r="F42" s="13" t="s">
        <v>142</v>
      </c>
      <c r="G42" s="8">
        <v>27074</v>
      </c>
      <c r="H42" s="26"/>
      <c r="I42" s="29"/>
    </row>
    <row r="43" spans="1:18" ht="15">
      <c r="B43" s="13" t="s">
        <v>157</v>
      </c>
      <c r="C43" s="8">
        <v>2</v>
      </c>
      <c r="D43" s="26"/>
      <c r="F43" s="13" t="s">
        <v>157</v>
      </c>
      <c r="G43" s="8">
        <v>64</v>
      </c>
      <c r="H43" s="26"/>
      <c r="I43" s="29"/>
    </row>
    <row r="44" spans="1:18" ht="30">
      <c r="B44" s="30" t="s">
        <v>145</v>
      </c>
      <c r="C44" s="37">
        <v>2350</v>
      </c>
      <c r="D44" s="38"/>
      <c r="F44" s="30" t="s">
        <v>145</v>
      </c>
      <c r="G44" s="37">
        <v>27138</v>
      </c>
      <c r="H44" s="38"/>
      <c r="I44" s="29"/>
    </row>
    <row r="45" spans="1:18" ht="15">
      <c r="B45" s="94"/>
      <c r="C45" s="41"/>
      <c r="D45" s="42"/>
      <c r="F45" s="43"/>
      <c r="G45" s="44"/>
      <c r="H45" s="42"/>
      <c r="I45" s="95"/>
      <c r="O45" s="96"/>
      <c r="P45" s="96"/>
    </row>
    <row r="46" spans="1:18" ht="51.6" customHeight="1">
      <c r="A46" s="106" t="s">
        <v>159</v>
      </c>
      <c r="B46" s="3" t="s">
        <v>160</v>
      </c>
      <c r="C46" s="3" t="s">
        <v>161</v>
      </c>
      <c r="D46" s="3" t="s">
        <v>162</v>
      </c>
      <c r="E46" s="14" t="s">
        <v>163</v>
      </c>
      <c r="F46" s="131" t="s">
        <v>164</v>
      </c>
      <c r="G46" s="132"/>
      <c r="H46" s="3" t="s">
        <v>165</v>
      </c>
      <c r="I46" s="3" t="s">
        <v>166</v>
      </c>
      <c r="J46" s="3" t="s">
        <v>167</v>
      </c>
      <c r="K46" s="3" t="s">
        <v>168</v>
      </c>
      <c r="L46" s="3" t="s">
        <v>169</v>
      </c>
      <c r="M46" s="3" t="s">
        <v>170</v>
      </c>
      <c r="N46" s="21" t="s">
        <v>171</v>
      </c>
      <c r="O46" s="19" t="s">
        <v>172</v>
      </c>
      <c r="P46" s="19" t="s">
        <v>312</v>
      </c>
      <c r="Q46" s="6" t="s">
        <v>173</v>
      </c>
    </row>
    <row r="47" spans="1:18" ht="35.25" customHeight="1">
      <c r="A47" s="153">
        <v>2</v>
      </c>
      <c r="B47" s="150" t="s">
        <v>174</v>
      </c>
      <c r="C47" s="150" t="s">
        <v>175</v>
      </c>
      <c r="D47" s="149" t="s">
        <v>176</v>
      </c>
      <c r="E47" s="150" t="s">
        <v>177</v>
      </c>
      <c r="F47" s="147" t="s">
        <v>178</v>
      </c>
      <c r="G47" s="145">
        <v>1</v>
      </c>
      <c r="H47" s="147" t="s">
        <v>179</v>
      </c>
      <c r="I47" s="22" t="s">
        <v>180</v>
      </c>
      <c r="J47" s="33" t="s">
        <v>156</v>
      </c>
      <c r="K47" s="74">
        <v>2</v>
      </c>
      <c r="L47" s="74">
        <v>1</v>
      </c>
      <c r="M47" s="75">
        <v>50</v>
      </c>
      <c r="N47" s="51">
        <v>3408</v>
      </c>
      <c r="O47" s="76"/>
      <c r="P47" s="77">
        <f>+O47*N47</f>
        <v>0</v>
      </c>
      <c r="Q47" s="78"/>
      <c r="R47" s="79">
        <f>+ROUND(((C13*G47)/M47)*K47,0)</f>
        <v>852</v>
      </c>
    </row>
    <row r="48" spans="1:18" ht="35.25" customHeight="1">
      <c r="A48" s="154"/>
      <c r="B48" s="156"/>
      <c r="C48" s="156"/>
      <c r="D48" s="149"/>
      <c r="E48" s="156"/>
      <c r="F48" s="157"/>
      <c r="G48" s="145"/>
      <c r="H48" s="148"/>
      <c r="I48" s="22" t="s">
        <v>180</v>
      </c>
      <c r="J48" s="33" t="s">
        <v>142</v>
      </c>
      <c r="K48" s="47">
        <v>2</v>
      </c>
      <c r="L48" s="47">
        <v>1</v>
      </c>
      <c r="M48" s="80">
        <v>50</v>
      </c>
      <c r="N48" s="51">
        <v>3152</v>
      </c>
      <c r="O48" s="76"/>
      <c r="P48" s="77">
        <f t="shared" ref="P48:P111" si="3">+O48*N48</f>
        <v>0</v>
      </c>
      <c r="Q48" s="78"/>
      <c r="R48" s="51">
        <f>+ROUND(((C16*G47)/M48)*K48,0)</f>
        <v>788</v>
      </c>
    </row>
    <row r="49" spans="1:18" ht="35.25" customHeight="1">
      <c r="A49" s="154"/>
      <c r="B49" s="156"/>
      <c r="C49" s="156"/>
      <c r="D49" s="149"/>
      <c r="E49" s="151"/>
      <c r="F49" s="148"/>
      <c r="G49" s="146"/>
      <c r="H49" s="47" t="s">
        <v>181</v>
      </c>
      <c r="I49" s="22" t="s">
        <v>180</v>
      </c>
      <c r="J49" s="33" t="s">
        <v>182</v>
      </c>
      <c r="K49" s="47">
        <v>2</v>
      </c>
      <c r="L49" s="47">
        <v>1</v>
      </c>
      <c r="M49" s="80">
        <v>3000</v>
      </c>
      <c r="N49" s="51">
        <v>108</v>
      </c>
      <c r="O49" s="76"/>
      <c r="P49" s="77">
        <f t="shared" si="3"/>
        <v>0</v>
      </c>
      <c r="Q49" s="78"/>
      <c r="R49" s="51">
        <f>+ROUND(((C12*G47)/M49)*K49,0)</f>
        <v>27</v>
      </c>
    </row>
    <row r="50" spans="1:18" ht="52.5" customHeight="1">
      <c r="A50" s="154"/>
      <c r="B50" s="156"/>
      <c r="C50" s="156"/>
      <c r="D50" s="149" t="s">
        <v>176</v>
      </c>
      <c r="E50" s="150" t="s">
        <v>183</v>
      </c>
      <c r="F50" s="147" t="s">
        <v>178</v>
      </c>
      <c r="G50" s="152">
        <v>1</v>
      </c>
      <c r="H50" s="147" t="s">
        <v>179</v>
      </c>
      <c r="I50" s="22" t="s">
        <v>180</v>
      </c>
      <c r="J50" s="33" t="s">
        <v>156</v>
      </c>
      <c r="K50" s="47">
        <v>1</v>
      </c>
      <c r="L50" s="47">
        <v>2</v>
      </c>
      <c r="M50" s="80">
        <v>25</v>
      </c>
      <c r="N50" s="51">
        <v>3408</v>
      </c>
      <c r="O50" s="76"/>
      <c r="P50" s="77">
        <f t="shared" si="3"/>
        <v>0</v>
      </c>
      <c r="Q50" s="78"/>
      <c r="R50" s="51">
        <f>+ROUND(((C13*G50)/M50)*K50,0)</f>
        <v>852</v>
      </c>
    </row>
    <row r="51" spans="1:18" ht="48" customHeight="1">
      <c r="A51" s="155"/>
      <c r="B51" s="151"/>
      <c r="C51" s="151"/>
      <c r="D51" s="149"/>
      <c r="E51" s="151"/>
      <c r="F51" s="148"/>
      <c r="G51" s="146"/>
      <c r="H51" s="148"/>
      <c r="I51" s="22" t="s">
        <v>180</v>
      </c>
      <c r="J51" s="33" t="s">
        <v>142</v>
      </c>
      <c r="K51" s="47">
        <v>1</v>
      </c>
      <c r="L51" s="47">
        <v>2</v>
      </c>
      <c r="M51" s="80">
        <v>25</v>
      </c>
      <c r="N51" s="51">
        <v>3152</v>
      </c>
      <c r="O51" s="76"/>
      <c r="P51" s="77">
        <f t="shared" si="3"/>
        <v>0</v>
      </c>
      <c r="Q51" s="78"/>
      <c r="R51" s="51">
        <f>+ROUND(((C16*G50)/M51)*K51,0)</f>
        <v>788</v>
      </c>
    </row>
    <row r="52" spans="1:18" ht="30.75" customHeight="1">
      <c r="A52" s="153">
        <v>3</v>
      </c>
      <c r="B52" s="150" t="s">
        <v>184</v>
      </c>
      <c r="C52" s="150" t="s">
        <v>185</v>
      </c>
      <c r="D52" s="158" t="s">
        <v>186</v>
      </c>
      <c r="E52" s="150" t="s">
        <v>177</v>
      </c>
      <c r="F52" s="147" t="s">
        <v>178</v>
      </c>
      <c r="G52" s="152">
        <v>1</v>
      </c>
      <c r="H52" s="147" t="s">
        <v>179</v>
      </c>
      <c r="I52" s="22" t="s">
        <v>180</v>
      </c>
      <c r="J52" s="33" t="s">
        <v>156</v>
      </c>
      <c r="K52" s="47">
        <v>2</v>
      </c>
      <c r="L52" s="47">
        <v>1</v>
      </c>
      <c r="M52" s="80">
        <v>50</v>
      </c>
      <c r="N52" s="51">
        <v>3408</v>
      </c>
      <c r="O52" s="76"/>
      <c r="P52" s="77">
        <f t="shared" si="3"/>
        <v>0</v>
      </c>
      <c r="Q52" s="78"/>
      <c r="R52" s="51">
        <f>+ROUND(((C13*G52)/M52)*K52,0)</f>
        <v>852</v>
      </c>
    </row>
    <row r="53" spans="1:18" ht="30.75" customHeight="1">
      <c r="A53" s="154"/>
      <c r="B53" s="156"/>
      <c r="C53" s="156"/>
      <c r="D53" s="159"/>
      <c r="E53" s="156"/>
      <c r="F53" s="157"/>
      <c r="G53" s="145"/>
      <c r="H53" s="148"/>
      <c r="I53" s="22" t="s">
        <v>180</v>
      </c>
      <c r="J53" s="33" t="s">
        <v>142</v>
      </c>
      <c r="K53" s="47">
        <v>2</v>
      </c>
      <c r="L53" s="47">
        <v>1</v>
      </c>
      <c r="M53" s="80">
        <v>50</v>
      </c>
      <c r="N53" s="51">
        <v>3152</v>
      </c>
      <c r="O53" s="76"/>
      <c r="P53" s="77">
        <f t="shared" si="3"/>
        <v>0</v>
      </c>
      <c r="Q53" s="78"/>
      <c r="R53" s="51">
        <f>+ROUND(((C16*G52)/M53)*K53,0)</f>
        <v>788</v>
      </c>
    </row>
    <row r="54" spans="1:18" ht="40.5" customHeight="1">
      <c r="A54" s="154"/>
      <c r="B54" s="156"/>
      <c r="C54" s="156"/>
      <c r="D54" s="159"/>
      <c r="E54" s="151"/>
      <c r="F54" s="148"/>
      <c r="G54" s="146"/>
      <c r="H54" s="47" t="s">
        <v>181</v>
      </c>
      <c r="I54" s="22" t="s">
        <v>180</v>
      </c>
      <c r="J54" s="33" t="s">
        <v>182</v>
      </c>
      <c r="K54" s="47">
        <v>2</v>
      </c>
      <c r="L54" s="47">
        <v>1</v>
      </c>
      <c r="M54" s="80">
        <v>3000</v>
      </c>
      <c r="N54" s="51">
        <v>108</v>
      </c>
      <c r="O54" s="76"/>
      <c r="P54" s="77">
        <f t="shared" si="3"/>
        <v>0</v>
      </c>
      <c r="Q54" s="78"/>
      <c r="R54" s="51">
        <f>+ROUND(((C12*G52)/M54)*K54,0)</f>
        <v>27</v>
      </c>
    </row>
    <row r="55" spans="1:18" ht="42.75" customHeight="1">
      <c r="A55" s="154"/>
      <c r="B55" s="156"/>
      <c r="C55" s="156"/>
      <c r="D55" s="149" t="s">
        <v>187</v>
      </c>
      <c r="E55" s="150" t="s">
        <v>183</v>
      </c>
      <c r="F55" s="147" t="s">
        <v>178</v>
      </c>
      <c r="G55" s="152">
        <v>1</v>
      </c>
      <c r="H55" s="147" t="s">
        <v>179</v>
      </c>
      <c r="I55" s="22" t="s">
        <v>180</v>
      </c>
      <c r="J55" s="33" t="s">
        <v>156</v>
      </c>
      <c r="K55" s="47">
        <v>1</v>
      </c>
      <c r="L55" s="47">
        <v>2</v>
      </c>
      <c r="M55" s="80">
        <v>25</v>
      </c>
      <c r="N55" s="51">
        <v>3408</v>
      </c>
      <c r="O55" s="76"/>
      <c r="P55" s="77">
        <f t="shared" si="3"/>
        <v>0</v>
      </c>
      <c r="Q55" s="78"/>
      <c r="R55" s="51">
        <f>+ROUND(((C13*G55)/M55)*K55,0)</f>
        <v>852</v>
      </c>
    </row>
    <row r="56" spans="1:18" ht="47.25" customHeight="1">
      <c r="A56" s="155"/>
      <c r="B56" s="151"/>
      <c r="C56" s="151"/>
      <c r="D56" s="149"/>
      <c r="E56" s="156"/>
      <c r="F56" s="148"/>
      <c r="G56" s="146"/>
      <c r="H56" s="148"/>
      <c r="I56" s="22" t="s">
        <v>180</v>
      </c>
      <c r="J56" s="33" t="s">
        <v>142</v>
      </c>
      <c r="K56" s="47">
        <v>1</v>
      </c>
      <c r="L56" s="47">
        <v>2</v>
      </c>
      <c r="M56" s="80">
        <v>25</v>
      </c>
      <c r="N56" s="51">
        <v>3152</v>
      </c>
      <c r="O56" s="76"/>
      <c r="P56" s="77">
        <f t="shared" si="3"/>
        <v>0</v>
      </c>
      <c r="Q56" s="78"/>
      <c r="R56" s="51">
        <f>+ROUND(((C16*G55)/M56)*K56,0)</f>
        <v>788</v>
      </c>
    </row>
    <row r="57" spans="1:18" ht="69.95" customHeight="1">
      <c r="A57" s="107">
        <v>4</v>
      </c>
      <c r="B57" s="12" t="s">
        <v>188</v>
      </c>
      <c r="C57" s="12" t="s">
        <v>189</v>
      </c>
      <c r="D57" s="24" t="s">
        <v>190</v>
      </c>
      <c r="E57" s="46" t="s">
        <v>191</v>
      </c>
      <c r="F57" s="73" t="s">
        <v>147</v>
      </c>
      <c r="G57" s="81">
        <v>1</v>
      </c>
      <c r="H57" s="82" t="s">
        <v>181</v>
      </c>
      <c r="I57" s="22" t="s">
        <v>180</v>
      </c>
      <c r="J57" s="33" t="s">
        <v>182</v>
      </c>
      <c r="K57" s="47">
        <v>4</v>
      </c>
      <c r="L57" s="47" t="s">
        <v>180</v>
      </c>
      <c r="M57" s="80" t="s">
        <v>180</v>
      </c>
      <c r="N57" s="51">
        <v>144</v>
      </c>
      <c r="O57" s="76"/>
      <c r="P57" s="77">
        <f t="shared" si="3"/>
        <v>0</v>
      </c>
      <c r="Q57" s="78"/>
      <c r="R57" s="51">
        <f>+ROUND(C18*K57,0)</f>
        <v>36</v>
      </c>
    </row>
    <row r="58" spans="1:18" ht="46.5" customHeight="1">
      <c r="A58" s="153">
        <v>5</v>
      </c>
      <c r="B58" s="150" t="s">
        <v>192</v>
      </c>
      <c r="C58" s="150" t="s">
        <v>193</v>
      </c>
      <c r="D58" s="149" t="s">
        <v>194</v>
      </c>
      <c r="E58" s="150" t="s">
        <v>177</v>
      </c>
      <c r="F58" s="147" t="s">
        <v>178</v>
      </c>
      <c r="G58" s="152">
        <v>1</v>
      </c>
      <c r="H58" s="147" t="s">
        <v>179</v>
      </c>
      <c r="I58" s="22" t="s">
        <v>180</v>
      </c>
      <c r="J58" s="33" t="s">
        <v>156</v>
      </c>
      <c r="K58" s="47">
        <v>2</v>
      </c>
      <c r="L58" s="47">
        <v>1</v>
      </c>
      <c r="M58" s="80">
        <v>50</v>
      </c>
      <c r="N58" s="51">
        <v>3408</v>
      </c>
      <c r="O58" s="76"/>
      <c r="P58" s="77">
        <f t="shared" si="3"/>
        <v>0</v>
      </c>
      <c r="Q58" s="78"/>
      <c r="R58" s="51">
        <f>+ROUND(((C13*G58)/M58)*K58,0)</f>
        <v>852</v>
      </c>
    </row>
    <row r="59" spans="1:18" ht="46.5" customHeight="1">
      <c r="A59" s="154"/>
      <c r="B59" s="156"/>
      <c r="C59" s="156"/>
      <c r="D59" s="149"/>
      <c r="E59" s="156"/>
      <c r="F59" s="157"/>
      <c r="G59" s="145"/>
      <c r="H59" s="148"/>
      <c r="I59" s="22" t="s">
        <v>180</v>
      </c>
      <c r="J59" s="33" t="s">
        <v>142</v>
      </c>
      <c r="K59" s="47">
        <v>2</v>
      </c>
      <c r="L59" s="47">
        <v>1</v>
      </c>
      <c r="M59" s="80">
        <v>50</v>
      </c>
      <c r="N59" s="51">
        <v>3152</v>
      </c>
      <c r="O59" s="76"/>
      <c r="P59" s="77">
        <f t="shared" si="3"/>
        <v>0</v>
      </c>
      <c r="Q59" s="78"/>
      <c r="R59" s="51">
        <f>+ROUND(((C16*G58)/M59)*K59,0)</f>
        <v>788</v>
      </c>
    </row>
    <row r="60" spans="1:18" ht="46.5" customHeight="1">
      <c r="A60" s="154"/>
      <c r="B60" s="156"/>
      <c r="C60" s="156"/>
      <c r="D60" s="149"/>
      <c r="E60" s="151"/>
      <c r="F60" s="148"/>
      <c r="G60" s="146"/>
      <c r="H60" s="47" t="s">
        <v>181</v>
      </c>
      <c r="I60" s="22" t="s">
        <v>180</v>
      </c>
      <c r="J60" s="33" t="s">
        <v>182</v>
      </c>
      <c r="K60" s="47">
        <v>2</v>
      </c>
      <c r="L60" s="47">
        <v>1</v>
      </c>
      <c r="M60" s="80">
        <v>3000</v>
      </c>
      <c r="N60" s="51">
        <v>108</v>
      </c>
      <c r="O60" s="76"/>
      <c r="P60" s="77">
        <f t="shared" si="3"/>
        <v>0</v>
      </c>
      <c r="Q60" s="78"/>
      <c r="R60" s="51">
        <f>+ROUND(((C12*G58)/M60)*K60,0)</f>
        <v>27</v>
      </c>
    </row>
    <row r="61" spans="1:18" ht="69" customHeight="1">
      <c r="A61" s="154"/>
      <c r="B61" s="156"/>
      <c r="C61" s="156"/>
      <c r="D61" s="149" t="s">
        <v>195</v>
      </c>
      <c r="E61" s="150" t="s">
        <v>183</v>
      </c>
      <c r="F61" s="147" t="s">
        <v>178</v>
      </c>
      <c r="G61" s="152">
        <v>1</v>
      </c>
      <c r="H61" s="147" t="s">
        <v>179</v>
      </c>
      <c r="I61" s="22" t="s">
        <v>180</v>
      </c>
      <c r="J61" s="33" t="s">
        <v>156</v>
      </c>
      <c r="K61" s="47">
        <v>1</v>
      </c>
      <c r="L61" s="47">
        <v>2</v>
      </c>
      <c r="M61" s="80">
        <v>25</v>
      </c>
      <c r="N61" s="51">
        <v>3408</v>
      </c>
      <c r="O61" s="76"/>
      <c r="P61" s="77">
        <f t="shared" si="3"/>
        <v>0</v>
      </c>
      <c r="Q61" s="78"/>
      <c r="R61" s="51">
        <f>+ROUND(((C13*G61)/M61)*K61,0)</f>
        <v>852</v>
      </c>
    </row>
    <row r="62" spans="1:18" ht="99" customHeight="1">
      <c r="A62" s="155"/>
      <c r="B62" s="151"/>
      <c r="C62" s="151"/>
      <c r="D62" s="149"/>
      <c r="E62" s="156"/>
      <c r="F62" s="148"/>
      <c r="G62" s="146"/>
      <c r="H62" s="148"/>
      <c r="I62" s="22" t="s">
        <v>180</v>
      </c>
      <c r="J62" s="33" t="s">
        <v>142</v>
      </c>
      <c r="K62" s="47">
        <v>1</v>
      </c>
      <c r="L62" s="47">
        <v>2</v>
      </c>
      <c r="M62" s="80">
        <v>25</v>
      </c>
      <c r="N62" s="51">
        <v>3152</v>
      </c>
      <c r="O62" s="76"/>
      <c r="P62" s="77">
        <f t="shared" si="3"/>
        <v>0</v>
      </c>
      <c r="Q62" s="78"/>
      <c r="R62" s="51">
        <f>+ROUND(((C16*G61)/M62)*K62,0)</f>
        <v>788</v>
      </c>
    </row>
    <row r="63" spans="1:18" ht="32.25" customHeight="1">
      <c r="A63" s="153">
        <v>6</v>
      </c>
      <c r="B63" s="150" t="s">
        <v>196</v>
      </c>
      <c r="C63" s="150" t="s">
        <v>197</v>
      </c>
      <c r="D63" s="160" t="s">
        <v>198</v>
      </c>
      <c r="E63" s="150" t="s">
        <v>177</v>
      </c>
      <c r="F63" s="147" t="s">
        <v>178</v>
      </c>
      <c r="G63" s="152">
        <v>1</v>
      </c>
      <c r="H63" s="147" t="s">
        <v>179</v>
      </c>
      <c r="I63" s="22" t="s">
        <v>180</v>
      </c>
      <c r="J63" s="33" t="s">
        <v>156</v>
      </c>
      <c r="K63" s="47">
        <v>2</v>
      </c>
      <c r="L63" s="47">
        <v>2</v>
      </c>
      <c r="M63" s="80">
        <v>50</v>
      </c>
      <c r="N63" s="51">
        <v>3408</v>
      </c>
      <c r="O63" s="76"/>
      <c r="P63" s="77">
        <f t="shared" si="3"/>
        <v>0</v>
      </c>
      <c r="Q63" s="78"/>
      <c r="R63" s="51">
        <f>+ROUND(((C13*G63)/M63)*K63,0)</f>
        <v>852</v>
      </c>
    </row>
    <row r="64" spans="1:18" ht="32.25" customHeight="1">
      <c r="A64" s="154"/>
      <c r="B64" s="156"/>
      <c r="C64" s="156"/>
      <c r="D64" s="160"/>
      <c r="E64" s="156"/>
      <c r="F64" s="157"/>
      <c r="G64" s="145"/>
      <c r="H64" s="148"/>
      <c r="I64" s="22" t="s">
        <v>180</v>
      </c>
      <c r="J64" s="33" t="s">
        <v>142</v>
      </c>
      <c r="K64" s="47">
        <v>2</v>
      </c>
      <c r="L64" s="47">
        <v>2</v>
      </c>
      <c r="M64" s="80">
        <v>50</v>
      </c>
      <c r="N64" s="51">
        <v>3152</v>
      </c>
      <c r="O64" s="76"/>
      <c r="P64" s="77">
        <f t="shared" si="3"/>
        <v>0</v>
      </c>
      <c r="Q64" s="78"/>
      <c r="R64" s="51">
        <f>+ROUND(((C16*G63)/M64)*K64,0)</f>
        <v>788</v>
      </c>
    </row>
    <row r="65" spans="1:18" ht="32.25" customHeight="1">
      <c r="A65" s="154"/>
      <c r="B65" s="156"/>
      <c r="C65" s="156"/>
      <c r="D65" s="160"/>
      <c r="E65" s="151"/>
      <c r="F65" s="148"/>
      <c r="G65" s="146"/>
      <c r="H65" s="47" t="s">
        <v>181</v>
      </c>
      <c r="I65" s="22" t="s">
        <v>180</v>
      </c>
      <c r="J65" s="33" t="s">
        <v>182</v>
      </c>
      <c r="K65" s="47">
        <v>2</v>
      </c>
      <c r="L65" s="47">
        <v>2</v>
      </c>
      <c r="M65" s="80">
        <v>3000</v>
      </c>
      <c r="N65" s="51">
        <v>108</v>
      </c>
      <c r="O65" s="76"/>
      <c r="P65" s="77">
        <f t="shared" si="3"/>
        <v>0</v>
      </c>
      <c r="Q65" s="78"/>
      <c r="R65" s="51">
        <f>+ROUND(((C12*G63)/M65)*K65,0)</f>
        <v>27</v>
      </c>
    </row>
    <row r="66" spans="1:18" ht="48" customHeight="1">
      <c r="A66" s="153">
        <v>7</v>
      </c>
      <c r="B66" s="150" t="s">
        <v>199</v>
      </c>
      <c r="C66" s="150" t="s">
        <v>200</v>
      </c>
      <c r="D66" s="160" t="s">
        <v>201</v>
      </c>
      <c r="E66" s="150" t="s">
        <v>177</v>
      </c>
      <c r="F66" s="147" t="s">
        <v>178</v>
      </c>
      <c r="G66" s="152">
        <v>1</v>
      </c>
      <c r="H66" s="147" t="s">
        <v>179</v>
      </c>
      <c r="I66" s="22" t="s">
        <v>180</v>
      </c>
      <c r="J66" s="33" t="s">
        <v>156</v>
      </c>
      <c r="K66" s="47">
        <v>3</v>
      </c>
      <c r="L66" s="47">
        <v>2</v>
      </c>
      <c r="M66" s="80">
        <v>50</v>
      </c>
      <c r="N66" s="51">
        <v>5112</v>
      </c>
      <c r="O66" s="76"/>
      <c r="P66" s="77">
        <f t="shared" si="3"/>
        <v>0</v>
      </c>
      <c r="Q66" s="78"/>
      <c r="R66" s="51">
        <f>+ROUND(((C13*G66)/M66)*K66,0)</f>
        <v>1278</v>
      </c>
    </row>
    <row r="67" spans="1:18" ht="48" customHeight="1">
      <c r="A67" s="154"/>
      <c r="B67" s="156"/>
      <c r="C67" s="156"/>
      <c r="D67" s="160"/>
      <c r="E67" s="156"/>
      <c r="F67" s="157"/>
      <c r="G67" s="145"/>
      <c r="H67" s="148"/>
      <c r="I67" s="22" t="s">
        <v>180</v>
      </c>
      <c r="J67" s="33" t="s">
        <v>142</v>
      </c>
      <c r="K67" s="47">
        <v>3</v>
      </c>
      <c r="L67" s="47">
        <v>2</v>
      </c>
      <c r="M67" s="80">
        <v>50</v>
      </c>
      <c r="N67" s="51">
        <v>4728</v>
      </c>
      <c r="O67" s="76"/>
      <c r="P67" s="77">
        <f t="shared" si="3"/>
        <v>0</v>
      </c>
      <c r="Q67" s="78"/>
      <c r="R67" s="51">
        <f>+ROUND(((C16*G66)/M67)*K67,0)</f>
        <v>1182</v>
      </c>
    </row>
    <row r="68" spans="1:18" ht="48" customHeight="1">
      <c r="A68" s="154"/>
      <c r="B68" s="156"/>
      <c r="C68" s="156"/>
      <c r="D68" s="160"/>
      <c r="E68" s="151"/>
      <c r="F68" s="148"/>
      <c r="G68" s="146"/>
      <c r="H68" s="47" t="s">
        <v>181</v>
      </c>
      <c r="I68" s="22" t="s">
        <v>180</v>
      </c>
      <c r="J68" s="33" t="s">
        <v>182</v>
      </c>
      <c r="K68" s="47">
        <v>2</v>
      </c>
      <c r="L68" s="47">
        <v>2</v>
      </c>
      <c r="M68" s="80">
        <v>3000</v>
      </c>
      <c r="N68" s="51">
        <v>108</v>
      </c>
      <c r="O68" s="76"/>
      <c r="P68" s="77">
        <f t="shared" si="3"/>
        <v>0</v>
      </c>
      <c r="Q68" s="78"/>
      <c r="R68" s="51">
        <f>+ROUND(((C12*G66)/M68)*K68,0)</f>
        <v>27</v>
      </c>
    </row>
    <row r="69" spans="1:18" ht="69.95" customHeight="1">
      <c r="A69" s="153">
        <v>8</v>
      </c>
      <c r="B69" s="150" t="s">
        <v>202</v>
      </c>
      <c r="C69" s="161" t="s">
        <v>203</v>
      </c>
      <c r="D69" s="149" t="s">
        <v>204</v>
      </c>
      <c r="E69" s="150" t="s">
        <v>205</v>
      </c>
      <c r="F69" s="147" t="s">
        <v>206</v>
      </c>
      <c r="G69" s="152">
        <v>0.12</v>
      </c>
      <c r="H69" s="147" t="s">
        <v>179</v>
      </c>
      <c r="I69" s="22" t="s">
        <v>180</v>
      </c>
      <c r="J69" s="33" t="s">
        <v>156</v>
      </c>
      <c r="K69" s="47" t="s">
        <v>207</v>
      </c>
      <c r="L69" s="47" t="s">
        <v>180</v>
      </c>
      <c r="M69" s="80" t="s">
        <v>180</v>
      </c>
      <c r="N69" s="51">
        <v>10220</v>
      </c>
      <c r="O69" s="76"/>
      <c r="P69" s="77">
        <f t="shared" si="3"/>
        <v>0</v>
      </c>
      <c r="Q69" s="78"/>
      <c r="R69" s="51">
        <f>+ROUND(C13*G69,0)</f>
        <v>2555</v>
      </c>
    </row>
    <row r="70" spans="1:18" ht="69.95" customHeight="1">
      <c r="A70" s="155"/>
      <c r="B70" s="151"/>
      <c r="C70" s="161"/>
      <c r="D70" s="149"/>
      <c r="E70" s="151"/>
      <c r="F70" s="148"/>
      <c r="G70" s="146"/>
      <c r="H70" s="148"/>
      <c r="I70" s="22" t="s">
        <v>180</v>
      </c>
      <c r="J70" s="33" t="s">
        <v>142</v>
      </c>
      <c r="K70" s="47" t="s">
        <v>207</v>
      </c>
      <c r="L70" s="47" t="s">
        <v>180</v>
      </c>
      <c r="M70" s="80" t="s">
        <v>180</v>
      </c>
      <c r="N70" s="51">
        <v>9456</v>
      </c>
      <c r="O70" s="76"/>
      <c r="P70" s="77">
        <f t="shared" si="3"/>
        <v>0</v>
      </c>
      <c r="Q70" s="78"/>
      <c r="R70" s="51">
        <f>+ROUND((C16*G69),0)</f>
        <v>2364</v>
      </c>
    </row>
    <row r="71" spans="1:18" ht="69.95" customHeight="1">
      <c r="A71" s="153">
        <v>9</v>
      </c>
      <c r="B71" s="150" t="s">
        <v>208</v>
      </c>
      <c r="C71" s="161" t="s">
        <v>209</v>
      </c>
      <c r="D71" s="149" t="s">
        <v>204</v>
      </c>
      <c r="E71" s="150" t="s">
        <v>205</v>
      </c>
      <c r="F71" s="162" t="s">
        <v>206</v>
      </c>
      <c r="G71" s="163">
        <v>0.5</v>
      </c>
      <c r="H71" s="147" t="s">
        <v>179</v>
      </c>
      <c r="I71" s="22" t="s">
        <v>180</v>
      </c>
      <c r="J71" s="33" t="s">
        <v>156</v>
      </c>
      <c r="K71" s="47">
        <v>1</v>
      </c>
      <c r="L71" s="47" t="s">
        <v>180</v>
      </c>
      <c r="M71" s="47" t="s">
        <v>180</v>
      </c>
      <c r="N71" s="51">
        <v>42588</v>
      </c>
      <c r="O71" s="76"/>
      <c r="P71" s="77">
        <f t="shared" si="3"/>
        <v>0</v>
      </c>
      <c r="Q71" s="78"/>
      <c r="R71" s="51">
        <f>+ROUND(C13*G71,0)</f>
        <v>10647</v>
      </c>
    </row>
    <row r="72" spans="1:18" ht="69.95" customHeight="1">
      <c r="A72" s="155"/>
      <c r="B72" s="151"/>
      <c r="C72" s="161"/>
      <c r="D72" s="149"/>
      <c r="E72" s="151"/>
      <c r="F72" s="162"/>
      <c r="G72" s="163"/>
      <c r="H72" s="148"/>
      <c r="I72" s="22" t="s">
        <v>180</v>
      </c>
      <c r="J72" s="33" t="s">
        <v>142</v>
      </c>
      <c r="K72" s="47">
        <v>1</v>
      </c>
      <c r="L72" s="47" t="s">
        <v>180</v>
      </c>
      <c r="M72" s="47" t="s">
        <v>180</v>
      </c>
      <c r="N72" s="51">
        <v>39404</v>
      </c>
      <c r="O72" s="76"/>
      <c r="P72" s="77">
        <f t="shared" si="3"/>
        <v>0</v>
      </c>
      <c r="Q72" s="78"/>
      <c r="R72" s="51">
        <f>+ROUND((C16*G71),0)</f>
        <v>9851</v>
      </c>
    </row>
    <row r="73" spans="1:18" ht="69.95" customHeight="1">
      <c r="A73" s="153">
        <v>10</v>
      </c>
      <c r="B73" s="150" t="s">
        <v>210</v>
      </c>
      <c r="C73" s="150" t="s">
        <v>211</v>
      </c>
      <c r="D73" s="158" t="s">
        <v>212</v>
      </c>
      <c r="E73" s="150" t="s">
        <v>205</v>
      </c>
      <c r="F73" s="147" t="s">
        <v>206</v>
      </c>
      <c r="G73" s="164">
        <v>1.0500000000000001E-2</v>
      </c>
      <c r="H73" s="147" t="s">
        <v>179</v>
      </c>
      <c r="I73" s="22" t="s">
        <v>180</v>
      </c>
      <c r="J73" s="33" t="s">
        <v>156</v>
      </c>
      <c r="K73" s="47">
        <v>1</v>
      </c>
      <c r="L73" s="47" t="s">
        <v>180</v>
      </c>
      <c r="M73" s="47" t="s">
        <v>180</v>
      </c>
      <c r="N73" s="51">
        <v>896</v>
      </c>
      <c r="O73" s="76"/>
      <c r="P73" s="77">
        <f t="shared" si="3"/>
        <v>0</v>
      </c>
      <c r="Q73" s="78"/>
      <c r="R73" s="51">
        <f>+ROUND(C13*G73,0)</f>
        <v>224</v>
      </c>
    </row>
    <row r="74" spans="1:18" ht="69.95" customHeight="1">
      <c r="A74" s="155"/>
      <c r="B74" s="151"/>
      <c r="C74" s="151"/>
      <c r="D74" s="166"/>
      <c r="E74" s="151"/>
      <c r="F74" s="148"/>
      <c r="G74" s="165"/>
      <c r="H74" s="148"/>
      <c r="I74" s="22" t="s">
        <v>180</v>
      </c>
      <c r="J74" s="33" t="s">
        <v>142</v>
      </c>
      <c r="K74" s="47">
        <v>1</v>
      </c>
      <c r="L74" s="47" t="s">
        <v>180</v>
      </c>
      <c r="M74" s="47" t="s">
        <v>180</v>
      </c>
      <c r="N74" s="51">
        <v>828</v>
      </c>
      <c r="O74" s="76"/>
      <c r="P74" s="77">
        <f t="shared" si="3"/>
        <v>0</v>
      </c>
      <c r="Q74" s="78"/>
      <c r="R74" s="51">
        <f>+ROUND(C16*G73,0)</f>
        <v>207</v>
      </c>
    </row>
    <row r="75" spans="1:18" ht="69.95" customHeight="1">
      <c r="A75" s="153">
        <v>11</v>
      </c>
      <c r="B75" s="149" t="s">
        <v>213</v>
      </c>
      <c r="C75" s="161" t="s">
        <v>214</v>
      </c>
      <c r="D75" s="149" t="s">
        <v>215</v>
      </c>
      <c r="E75" s="150" t="s">
        <v>205</v>
      </c>
      <c r="F75" s="147" t="s">
        <v>206</v>
      </c>
      <c r="G75" s="164">
        <v>7.3000000000000001E-3</v>
      </c>
      <c r="H75" s="147" t="s">
        <v>179</v>
      </c>
      <c r="I75" s="22" t="s">
        <v>180</v>
      </c>
      <c r="J75" s="33" t="s">
        <v>156</v>
      </c>
      <c r="K75" s="47" t="s">
        <v>207</v>
      </c>
      <c r="L75" s="47" t="s">
        <v>180</v>
      </c>
      <c r="M75" s="80" t="s">
        <v>180</v>
      </c>
      <c r="N75" s="51">
        <v>576</v>
      </c>
      <c r="O75" s="76"/>
      <c r="P75" s="77">
        <f t="shared" si="3"/>
        <v>0</v>
      </c>
      <c r="Q75" s="78"/>
      <c r="R75" s="51">
        <f>+ROUND((C16*G75),0)</f>
        <v>144</v>
      </c>
    </row>
    <row r="76" spans="1:18" ht="69.95" customHeight="1">
      <c r="A76" s="155"/>
      <c r="B76" s="149"/>
      <c r="C76" s="161"/>
      <c r="D76" s="149"/>
      <c r="E76" s="151"/>
      <c r="F76" s="148"/>
      <c r="G76" s="165"/>
      <c r="H76" s="148"/>
      <c r="I76" s="22" t="s">
        <v>180</v>
      </c>
      <c r="J76" s="33" t="s">
        <v>142</v>
      </c>
      <c r="K76" s="47" t="s">
        <v>207</v>
      </c>
      <c r="L76" s="47" t="s">
        <v>180</v>
      </c>
      <c r="M76" s="80" t="s">
        <v>180</v>
      </c>
      <c r="N76" s="51">
        <v>576</v>
      </c>
      <c r="O76" s="76"/>
      <c r="P76" s="77">
        <f t="shared" si="3"/>
        <v>0</v>
      </c>
      <c r="Q76" s="78"/>
      <c r="R76" s="51">
        <f>+ROUND((C16*G75),0)</f>
        <v>144</v>
      </c>
    </row>
    <row r="77" spans="1:18" ht="51.75" customHeight="1">
      <c r="A77" s="153">
        <v>12</v>
      </c>
      <c r="B77" s="150" t="s">
        <v>216</v>
      </c>
      <c r="C77" s="150" t="s">
        <v>217</v>
      </c>
      <c r="D77" s="158" t="s">
        <v>218</v>
      </c>
      <c r="E77" s="150" t="s">
        <v>219</v>
      </c>
      <c r="F77" s="167" t="s">
        <v>147</v>
      </c>
      <c r="G77" s="168">
        <v>0.01</v>
      </c>
      <c r="H77" s="147" t="s">
        <v>179</v>
      </c>
      <c r="I77" s="22" t="s">
        <v>180</v>
      </c>
      <c r="J77" s="33" t="s">
        <v>156</v>
      </c>
      <c r="K77" s="47" t="s">
        <v>207</v>
      </c>
      <c r="L77" s="47" t="s">
        <v>180</v>
      </c>
      <c r="M77" s="80" t="s">
        <v>180</v>
      </c>
      <c r="N77" s="51">
        <v>852</v>
      </c>
      <c r="O77" s="76"/>
      <c r="P77" s="77">
        <f t="shared" si="3"/>
        <v>0</v>
      </c>
      <c r="Q77" s="78"/>
      <c r="R77" s="51">
        <f>+ROUND((C13*G77),0)</f>
        <v>213</v>
      </c>
    </row>
    <row r="78" spans="1:18" ht="51.75" customHeight="1">
      <c r="A78" s="154"/>
      <c r="B78" s="156"/>
      <c r="C78" s="156"/>
      <c r="D78" s="166"/>
      <c r="E78" s="151"/>
      <c r="F78" s="167"/>
      <c r="G78" s="169"/>
      <c r="H78" s="148"/>
      <c r="I78" s="22" t="s">
        <v>180</v>
      </c>
      <c r="J78" s="33" t="s">
        <v>142</v>
      </c>
      <c r="K78" s="47" t="s">
        <v>207</v>
      </c>
      <c r="L78" s="47" t="s">
        <v>180</v>
      </c>
      <c r="M78" s="80" t="s">
        <v>180</v>
      </c>
      <c r="N78" s="51">
        <v>788</v>
      </c>
      <c r="O78" s="76"/>
      <c r="P78" s="77">
        <f t="shared" si="3"/>
        <v>0</v>
      </c>
      <c r="Q78" s="78"/>
      <c r="R78" s="51">
        <f>+ROUND((C16*G77),0)</f>
        <v>197</v>
      </c>
    </row>
    <row r="79" spans="1:18" ht="78" customHeight="1">
      <c r="A79" s="154"/>
      <c r="B79" s="156"/>
      <c r="C79" s="156"/>
      <c r="D79" s="17" t="s">
        <v>220</v>
      </c>
      <c r="E79" s="12" t="s">
        <v>191</v>
      </c>
      <c r="F79" s="33" t="s">
        <v>147</v>
      </c>
      <c r="G79" s="81">
        <v>1</v>
      </c>
      <c r="H79" s="73" t="s">
        <v>181</v>
      </c>
      <c r="I79" s="22" t="s">
        <v>180</v>
      </c>
      <c r="J79" s="33" t="s">
        <v>182</v>
      </c>
      <c r="K79" s="47">
        <v>12</v>
      </c>
      <c r="L79" s="47" t="s">
        <v>180</v>
      </c>
      <c r="M79" s="80" t="s">
        <v>180</v>
      </c>
      <c r="N79" s="51">
        <v>432</v>
      </c>
      <c r="O79" s="76"/>
      <c r="P79" s="77">
        <f t="shared" si="3"/>
        <v>0</v>
      </c>
      <c r="Q79" s="78"/>
      <c r="R79" s="52">
        <f>+C18*12</f>
        <v>108</v>
      </c>
    </row>
    <row r="80" spans="1:18" ht="49.5" customHeight="1">
      <c r="A80" s="154"/>
      <c r="B80" s="156"/>
      <c r="C80" s="156"/>
      <c r="D80" s="158" t="s">
        <v>221</v>
      </c>
      <c r="E80" s="150" t="s">
        <v>222</v>
      </c>
      <c r="F80" s="167" t="s">
        <v>147</v>
      </c>
      <c r="G80" s="164">
        <v>0.01</v>
      </c>
      <c r="H80" s="147" t="s">
        <v>179</v>
      </c>
      <c r="I80" s="22" t="s">
        <v>180</v>
      </c>
      <c r="J80" s="33" t="s">
        <v>156</v>
      </c>
      <c r="K80" s="47" t="s">
        <v>207</v>
      </c>
      <c r="L80" s="47" t="s">
        <v>180</v>
      </c>
      <c r="M80" s="80" t="s">
        <v>180</v>
      </c>
      <c r="N80" s="51">
        <v>852</v>
      </c>
      <c r="O80" s="76"/>
      <c r="P80" s="77">
        <f t="shared" si="3"/>
        <v>0</v>
      </c>
      <c r="Q80" s="78"/>
      <c r="R80" s="51">
        <f>+ROUND((C13*G80),0)</f>
        <v>213</v>
      </c>
    </row>
    <row r="81" spans="1:18" ht="49.5" customHeight="1">
      <c r="A81" s="154"/>
      <c r="B81" s="156"/>
      <c r="C81" s="156"/>
      <c r="D81" s="166"/>
      <c r="E81" s="151"/>
      <c r="F81" s="167"/>
      <c r="G81" s="165"/>
      <c r="H81" s="148"/>
      <c r="I81" s="22" t="s">
        <v>180</v>
      </c>
      <c r="J81" s="33" t="s">
        <v>142</v>
      </c>
      <c r="K81" s="47" t="s">
        <v>207</v>
      </c>
      <c r="L81" s="47" t="s">
        <v>180</v>
      </c>
      <c r="M81" s="80" t="s">
        <v>180</v>
      </c>
      <c r="N81" s="51">
        <v>788</v>
      </c>
      <c r="O81" s="76"/>
      <c r="P81" s="77">
        <f t="shared" si="3"/>
        <v>0</v>
      </c>
      <c r="Q81" s="78"/>
      <c r="R81" s="51">
        <f>+ROUND((C16*G80),0)</f>
        <v>197</v>
      </c>
    </row>
    <row r="82" spans="1:18" ht="78.75" customHeight="1">
      <c r="A82" s="154"/>
      <c r="B82" s="156"/>
      <c r="C82" s="156"/>
      <c r="D82" s="17" t="s">
        <v>223</v>
      </c>
      <c r="E82" s="12" t="s">
        <v>191</v>
      </c>
      <c r="F82" s="33" t="s">
        <v>147</v>
      </c>
      <c r="G82" s="81">
        <v>1</v>
      </c>
      <c r="H82" s="73" t="s">
        <v>181</v>
      </c>
      <c r="I82" s="22" t="s">
        <v>180</v>
      </c>
      <c r="J82" s="33" t="s">
        <v>182</v>
      </c>
      <c r="K82" s="47">
        <v>12</v>
      </c>
      <c r="L82" s="47" t="s">
        <v>180</v>
      </c>
      <c r="M82" s="80" t="s">
        <v>180</v>
      </c>
      <c r="N82" s="51">
        <v>432</v>
      </c>
      <c r="O82" s="76"/>
      <c r="P82" s="77">
        <f t="shared" si="3"/>
        <v>0</v>
      </c>
      <c r="Q82" s="78"/>
      <c r="R82" s="52">
        <f>+C18*12</f>
        <v>108</v>
      </c>
    </row>
    <row r="83" spans="1:18" ht="69.95" customHeight="1">
      <c r="A83" s="154"/>
      <c r="B83" s="156"/>
      <c r="C83" s="156"/>
      <c r="D83" s="158" t="s">
        <v>224</v>
      </c>
      <c r="E83" s="150" t="s">
        <v>225</v>
      </c>
      <c r="F83" s="167" t="s">
        <v>155</v>
      </c>
      <c r="G83" s="164">
        <v>4.0000000000000001E-3</v>
      </c>
      <c r="H83" s="147" t="s">
        <v>179</v>
      </c>
      <c r="I83" s="22" t="s">
        <v>180</v>
      </c>
      <c r="J83" s="33" t="s">
        <v>156</v>
      </c>
      <c r="K83" s="47" t="s">
        <v>180</v>
      </c>
      <c r="L83" s="47" t="s">
        <v>180</v>
      </c>
      <c r="M83" s="80" t="s">
        <v>180</v>
      </c>
      <c r="N83" s="51">
        <v>340</v>
      </c>
      <c r="O83" s="76"/>
      <c r="P83" s="77">
        <f t="shared" si="3"/>
        <v>0</v>
      </c>
      <c r="Q83" s="78"/>
      <c r="R83" s="51">
        <f>+ROUND((C13*G83),0)</f>
        <v>85</v>
      </c>
    </row>
    <row r="84" spans="1:18" ht="69.95" customHeight="1">
      <c r="A84" s="154"/>
      <c r="B84" s="156"/>
      <c r="C84" s="156"/>
      <c r="D84" s="166"/>
      <c r="E84" s="151"/>
      <c r="F84" s="167"/>
      <c r="G84" s="165"/>
      <c r="H84" s="148"/>
      <c r="I84" s="22" t="s">
        <v>180</v>
      </c>
      <c r="J84" s="33" t="s">
        <v>142</v>
      </c>
      <c r="K84" s="47" t="s">
        <v>180</v>
      </c>
      <c r="L84" s="47" t="s">
        <v>180</v>
      </c>
      <c r="M84" s="80" t="s">
        <v>180</v>
      </c>
      <c r="N84" s="51">
        <v>308</v>
      </c>
      <c r="O84" s="76"/>
      <c r="P84" s="77">
        <f t="shared" si="3"/>
        <v>0</v>
      </c>
      <c r="Q84" s="78"/>
      <c r="R84" s="51">
        <f>+ROUND((C14*G83),0)</f>
        <v>77</v>
      </c>
    </row>
    <row r="85" spans="1:18" ht="69.95" customHeight="1">
      <c r="A85" s="154"/>
      <c r="B85" s="156"/>
      <c r="C85" s="156"/>
      <c r="D85" s="158" t="s">
        <v>226</v>
      </c>
      <c r="E85" s="150" t="s">
        <v>225</v>
      </c>
      <c r="F85" s="167" t="s">
        <v>155</v>
      </c>
      <c r="G85" s="164">
        <v>4.0000000000000001E-3</v>
      </c>
      <c r="H85" s="147" t="s">
        <v>179</v>
      </c>
      <c r="I85" s="22" t="s">
        <v>180</v>
      </c>
      <c r="J85" s="33" t="s">
        <v>156</v>
      </c>
      <c r="K85" s="47" t="s">
        <v>180</v>
      </c>
      <c r="L85" s="47" t="s">
        <v>180</v>
      </c>
      <c r="M85" s="80" t="s">
        <v>180</v>
      </c>
      <c r="N85" s="51">
        <v>340</v>
      </c>
      <c r="O85" s="76"/>
      <c r="P85" s="77">
        <f t="shared" si="3"/>
        <v>0</v>
      </c>
      <c r="Q85" s="78"/>
      <c r="R85" s="51">
        <f>+ROUND((C13*G85),0)</f>
        <v>85</v>
      </c>
    </row>
    <row r="86" spans="1:18" ht="69.95" customHeight="1">
      <c r="A86" s="154"/>
      <c r="B86" s="156"/>
      <c r="C86" s="156"/>
      <c r="D86" s="166"/>
      <c r="E86" s="151"/>
      <c r="F86" s="167"/>
      <c r="G86" s="165"/>
      <c r="H86" s="148"/>
      <c r="I86" s="22" t="s">
        <v>180</v>
      </c>
      <c r="J86" s="33" t="s">
        <v>142</v>
      </c>
      <c r="K86" s="47" t="s">
        <v>180</v>
      </c>
      <c r="L86" s="47" t="s">
        <v>180</v>
      </c>
      <c r="M86" s="80" t="s">
        <v>180</v>
      </c>
      <c r="N86" s="51">
        <v>316</v>
      </c>
      <c r="O86" s="76"/>
      <c r="P86" s="77">
        <f t="shared" si="3"/>
        <v>0</v>
      </c>
      <c r="Q86" s="78"/>
      <c r="R86" s="51">
        <f>+ROUND((C16*G85),0)</f>
        <v>79</v>
      </c>
    </row>
    <row r="87" spans="1:18" ht="69.95" customHeight="1">
      <c r="A87" s="154"/>
      <c r="B87" s="156"/>
      <c r="C87" s="156"/>
      <c r="D87" s="158" t="s">
        <v>227</v>
      </c>
      <c r="E87" s="150" t="s">
        <v>225</v>
      </c>
      <c r="F87" s="167" t="s">
        <v>155</v>
      </c>
      <c r="G87" s="164">
        <v>4.0000000000000001E-3</v>
      </c>
      <c r="H87" s="147" t="s">
        <v>179</v>
      </c>
      <c r="I87" s="22" t="s">
        <v>180</v>
      </c>
      <c r="J87" s="33" t="s">
        <v>156</v>
      </c>
      <c r="K87" s="47" t="s">
        <v>180</v>
      </c>
      <c r="L87" s="47" t="s">
        <v>180</v>
      </c>
      <c r="M87" s="80" t="s">
        <v>180</v>
      </c>
      <c r="N87" s="51">
        <v>340</v>
      </c>
      <c r="O87" s="76"/>
      <c r="P87" s="77">
        <f t="shared" si="3"/>
        <v>0</v>
      </c>
      <c r="Q87" s="78"/>
      <c r="R87" s="51">
        <f>+ROUND((C13*G87),0)</f>
        <v>85</v>
      </c>
    </row>
    <row r="88" spans="1:18" ht="69.95" customHeight="1">
      <c r="A88" s="154"/>
      <c r="B88" s="156"/>
      <c r="C88" s="156"/>
      <c r="D88" s="166"/>
      <c r="E88" s="151"/>
      <c r="F88" s="167"/>
      <c r="G88" s="165"/>
      <c r="H88" s="148"/>
      <c r="I88" s="22" t="s">
        <v>180</v>
      </c>
      <c r="J88" s="33" t="s">
        <v>142</v>
      </c>
      <c r="K88" s="47" t="s">
        <v>180</v>
      </c>
      <c r="L88" s="47" t="s">
        <v>180</v>
      </c>
      <c r="M88" s="80" t="s">
        <v>180</v>
      </c>
      <c r="N88" s="51">
        <v>316</v>
      </c>
      <c r="O88" s="76"/>
      <c r="P88" s="77">
        <f t="shared" si="3"/>
        <v>0</v>
      </c>
      <c r="Q88" s="78"/>
      <c r="R88" s="51">
        <f>+ROUND((C16*G87),0)</f>
        <v>79</v>
      </c>
    </row>
    <row r="89" spans="1:18" ht="69.95" customHeight="1">
      <c r="A89" s="154"/>
      <c r="B89" s="156"/>
      <c r="C89" s="156"/>
      <c r="D89" s="158" t="s">
        <v>228</v>
      </c>
      <c r="E89" s="150" t="s">
        <v>225</v>
      </c>
      <c r="F89" s="167" t="s">
        <v>155</v>
      </c>
      <c r="G89" s="164">
        <v>4.0000000000000001E-3</v>
      </c>
      <c r="H89" s="147" t="s">
        <v>179</v>
      </c>
      <c r="I89" s="22" t="s">
        <v>180</v>
      </c>
      <c r="J89" s="33" t="s">
        <v>156</v>
      </c>
      <c r="K89" s="47" t="s">
        <v>180</v>
      </c>
      <c r="L89" s="47" t="s">
        <v>180</v>
      </c>
      <c r="M89" s="80" t="s">
        <v>180</v>
      </c>
      <c r="N89" s="51">
        <v>340</v>
      </c>
      <c r="O89" s="76"/>
      <c r="P89" s="77">
        <f t="shared" si="3"/>
        <v>0</v>
      </c>
      <c r="Q89" s="78"/>
      <c r="R89" s="51">
        <f>+ROUND((C13*G89),0)</f>
        <v>85</v>
      </c>
    </row>
    <row r="90" spans="1:18" ht="69.95" customHeight="1">
      <c r="A90" s="154"/>
      <c r="B90" s="156"/>
      <c r="C90" s="156"/>
      <c r="D90" s="166"/>
      <c r="E90" s="151"/>
      <c r="F90" s="167"/>
      <c r="G90" s="165"/>
      <c r="H90" s="148"/>
      <c r="I90" s="22" t="s">
        <v>180</v>
      </c>
      <c r="J90" s="33" t="s">
        <v>142</v>
      </c>
      <c r="K90" s="47" t="s">
        <v>180</v>
      </c>
      <c r="L90" s="47" t="s">
        <v>180</v>
      </c>
      <c r="M90" s="80" t="s">
        <v>180</v>
      </c>
      <c r="N90" s="51">
        <v>316</v>
      </c>
      <c r="O90" s="76"/>
      <c r="P90" s="77">
        <f t="shared" si="3"/>
        <v>0</v>
      </c>
      <c r="Q90" s="78"/>
      <c r="R90" s="51">
        <f>+ROUND((C16*G89),0)</f>
        <v>79</v>
      </c>
    </row>
    <row r="91" spans="1:18" ht="69.95" customHeight="1">
      <c r="A91" s="154"/>
      <c r="B91" s="156"/>
      <c r="C91" s="156"/>
      <c r="D91" s="158" t="s">
        <v>229</v>
      </c>
      <c r="E91" s="150" t="s">
        <v>225</v>
      </c>
      <c r="F91" s="167" t="s">
        <v>155</v>
      </c>
      <c r="G91" s="164">
        <v>4.0000000000000001E-3</v>
      </c>
      <c r="H91" s="147" t="s">
        <v>179</v>
      </c>
      <c r="I91" s="22" t="s">
        <v>180</v>
      </c>
      <c r="J91" s="33" t="s">
        <v>156</v>
      </c>
      <c r="K91" s="47" t="s">
        <v>180</v>
      </c>
      <c r="L91" s="47" t="s">
        <v>180</v>
      </c>
      <c r="M91" s="80" t="s">
        <v>180</v>
      </c>
      <c r="N91" s="51">
        <v>340</v>
      </c>
      <c r="O91" s="76"/>
      <c r="P91" s="77">
        <f t="shared" si="3"/>
        <v>0</v>
      </c>
      <c r="Q91" s="78"/>
      <c r="R91" s="51">
        <f>+ROUND((C13*G91),0)</f>
        <v>85</v>
      </c>
    </row>
    <row r="92" spans="1:18" ht="69.95" customHeight="1">
      <c r="A92" s="155"/>
      <c r="B92" s="151"/>
      <c r="C92" s="151"/>
      <c r="D92" s="166"/>
      <c r="E92" s="151"/>
      <c r="F92" s="167"/>
      <c r="G92" s="165"/>
      <c r="H92" s="148"/>
      <c r="I92" s="22" t="s">
        <v>180</v>
      </c>
      <c r="J92" s="33" t="s">
        <v>142</v>
      </c>
      <c r="K92" s="47" t="s">
        <v>180</v>
      </c>
      <c r="L92" s="47" t="s">
        <v>180</v>
      </c>
      <c r="M92" s="80" t="s">
        <v>180</v>
      </c>
      <c r="N92" s="51">
        <v>316</v>
      </c>
      <c r="O92" s="76"/>
      <c r="P92" s="77">
        <f t="shared" si="3"/>
        <v>0</v>
      </c>
      <c r="Q92" s="78"/>
      <c r="R92" s="51">
        <f>+ROUND((C16*G91),0)</f>
        <v>79</v>
      </c>
    </row>
    <row r="93" spans="1:18" ht="108" customHeight="1">
      <c r="A93" s="107">
        <v>13</v>
      </c>
      <c r="B93" s="25" t="s">
        <v>230</v>
      </c>
      <c r="C93" s="33" t="s">
        <v>231</v>
      </c>
      <c r="D93" s="25" t="s">
        <v>232</v>
      </c>
      <c r="E93" s="32" t="s">
        <v>233</v>
      </c>
      <c r="F93" s="73" t="s">
        <v>147</v>
      </c>
      <c r="G93" s="81">
        <v>1</v>
      </c>
      <c r="H93" s="73" t="s">
        <v>181</v>
      </c>
      <c r="I93" s="22" t="s">
        <v>180</v>
      </c>
      <c r="J93" s="33" t="s">
        <v>182</v>
      </c>
      <c r="K93" s="47">
        <v>3</v>
      </c>
      <c r="L93" s="47" t="s">
        <v>180</v>
      </c>
      <c r="M93" s="80" t="s">
        <v>180</v>
      </c>
      <c r="N93" s="51">
        <v>108</v>
      </c>
      <c r="O93" s="76"/>
      <c r="P93" s="77">
        <f t="shared" si="3"/>
        <v>0</v>
      </c>
      <c r="Q93" s="78"/>
      <c r="R93" s="52">
        <f>C18*K93</f>
        <v>27</v>
      </c>
    </row>
    <row r="94" spans="1:18" ht="14.25" customHeight="1">
      <c r="A94" s="153">
        <v>14</v>
      </c>
      <c r="B94" s="150" t="s">
        <v>234</v>
      </c>
      <c r="C94" s="150" t="s">
        <v>235</v>
      </c>
      <c r="D94" s="158" t="s">
        <v>236</v>
      </c>
      <c r="E94" s="150" t="s">
        <v>237</v>
      </c>
      <c r="F94" s="147" t="s">
        <v>155</v>
      </c>
      <c r="G94" s="81">
        <v>1</v>
      </c>
      <c r="H94" s="147" t="s">
        <v>179</v>
      </c>
      <c r="I94" s="147" t="s">
        <v>238</v>
      </c>
      <c r="J94" s="33" t="s">
        <v>156</v>
      </c>
      <c r="K94" s="47">
        <v>1</v>
      </c>
      <c r="L94" s="47" t="s">
        <v>180</v>
      </c>
      <c r="M94" s="80" t="s">
        <v>180</v>
      </c>
      <c r="N94" s="51">
        <v>40</v>
      </c>
      <c r="O94" s="76"/>
      <c r="P94" s="77">
        <f t="shared" si="3"/>
        <v>0</v>
      </c>
      <c r="Q94" s="78"/>
      <c r="R94" s="51">
        <f>+(C26*1)*G94</f>
        <v>10</v>
      </c>
    </row>
    <row r="95" spans="1:18">
      <c r="A95" s="154"/>
      <c r="B95" s="156"/>
      <c r="C95" s="156"/>
      <c r="D95" s="159"/>
      <c r="E95" s="156"/>
      <c r="F95" s="157"/>
      <c r="G95" s="84">
        <v>1</v>
      </c>
      <c r="H95" s="157"/>
      <c r="I95" s="148"/>
      <c r="J95" s="33" t="s">
        <v>142</v>
      </c>
      <c r="K95" s="47">
        <v>1</v>
      </c>
      <c r="L95" s="47" t="s">
        <v>180</v>
      </c>
      <c r="M95" s="80" t="s">
        <v>180</v>
      </c>
      <c r="N95" s="51">
        <v>12</v>
      </c>
      <c r="O95" s="76"/>
      <c r="P95" s="77">
        <f t="shared" si="3"/>
        <v>0</v>
      </c>
      <c r="Q95" s="78"/>
      <c r="R95" s="51">
        <f>+(C27*1)*G95</f>
        <v>3</v>
      </c>
    </row>
    <row r="96" spans="1:18">
      <c r="A96" s="154"/>
      <c r="B96" s="156"/>
      <c r="C96" s="156"/>
      <c r="D96" s="159"/>
      <c r="E96" s="156"/>
      <c r="F96" s="157"/>
      <c r="G96" s="81">
        <v>0.1</v>
      </c>
      <c r="H96" s="157"/>
      <c r="I96" s="147" t="s">
        <v>239</v>
      </c>
      <c r="J96" s="33" t="s">
        <v>156</v>
      </c>
      <c r="K96" s="47">
        <v>1</v>
      </c>
      <c r="L96" s="47" t="s">
        <v>180</v>
      </c>
      <c r="M96" s="80" t="s">
        <v>180</v>
      </c>
      <c r="N96" s="51">
        <v>56</v>
      </c>
      <c r="O96" s="76"/>
      <c r="P96" s="77">
        <f t="shared" si="3"/>
        <v>0</v>
      </c>
      <c r="Q96" s="78"/>
      <c r="R96" s="51">
        <f>+(C31*1)*G96</f>
        <v>13.5</v>
      </c>
    </row>
    <row r="97" spans="1:18">
      <c r="A97" s="154"/>
      <c r="B97" s="156"/>
      <c r="C97" s="156"/>
      <c r="D97" s="159"/>
      <c r="E97" s="156"/>
      <c r="F97" s="157"/>
      <c r="G97" s="81">
        <v>0.1</v>
      </c>
      <c r="H97" s="157"/>
      <c r="I97" s="148"/>
      <c r="J97" s="33" t="s">
        <v>142</v>
      </c>
      <c r="K97" s="47">
        <v>1</v>
      </c>
      <c r="L97" s="47" t="s">
        <v>180</v>
      </c>
      <c r="M97" s="80" t="s">
        <v>180</v>
      </c>
      <c r="N97" s="51">
        <v>12</v>
      </c>
      <c r="O97" s="76"/>
      <c r="P97" s="77">
        <f t="shared" si="3"/>
        <v>0</v>
      </c>
      <c r="Q97" s="78"/>
      <c r="R97" s="51">
        <f>+(C32*1)*G97</f>
        <v>2.6</v>
      </c>
    </row>
    <row r="98" spans="1:18">
      <c r="A98" s="154"/>
      <c r="B98" s="156"/>
      <c r="C98" s="156"/>
      <c r="D98" s="159"/>
      <c r="E98" s="156"/>
      <c r="F98" s="157"/>
      <c r="G98" s="81">
        <v>0.1</v>
      </c>
      <c r="H98" s="157"/>
      <c r="I98" s="147" t="s">
        <v>240</v>
      </c>
      <c r="J98" s="33" t="s">
        <v>156</v>
      </c>
      <c r="K98" s="47">
        <v>1</v>
      </c>
      <c r="L98" s="47" t="s">
        <v>180</v>
      </c>
      <c r="M98" s="80" t="s">
        <v>180</v>
      </c>
      <c r="N98" s="51">
        <v>196</v>
      </c>
      <c r="O98" s="76"/>
      <c r="P98" s="77">
        <f t="shared" si="3"/>
        <v>0</v>
      </c>
      <c r="Q98" s="78"/>
      <c r="R98" s="51">
        <f>+(C36*1)*G98</f>
        <v>48.800000000000004</v>
      </c>
    </row>
    <row r="99" spans="1:18">
      <c r="A99" s="154"/>
      <c r="B99" s="156"/>
      <c r="C99" s="156"/>
      <c r="D99" s="159"/>
      <c r="E99" s="156"/>
      <c r="F99" s="157"/>
      <c r="G99" s="81">
        <v>0.04</v>
      </c>
      <c r="H99" s="157"/>
      <c r="I99" s="148"/>
      <c r="J99" s="33" t="s">
        <v>142</v>
      </c>
      <c r="K99" s="47">
        <v>1</v>
      </c>
      <c r="L99" s="47" t="s">
        <v>180</v>
      </c>
      <c r="M99" s="80" t="s">
        <v>180</v>
      </c>
      <c r="N99" s="51">
        <v>100</v>
      </c>
      <c r="O99" s="76"/>
      <c r="P99" s="77">
        <f t="shared" si="3"/>
        <v>0</v>
      </c>
      <c r="Q99" s="78"/>
      <c r="R99" s="51">
        <f>+(C37*1)*G99</f>
        <v>25.04</v>
      </c>
    </row>
    <row r="100" spans="1:18">
      <c r="A100" s="154"/>
      <c r="B100" s="156"/>
      <c r="C100" s="156"/>
      <c r="D100" s="159"/>
      <c r="E100" s="156"/>
      <c r="F100" s="157"/>
      <c r="G100" s="81">
        <v>0.1</v>
      </c>
      <c r="H100" s="157"/>
      <c r="I100" s="147" t="s">
        <v>241</v>
      </c>
      <c r="J100" s="33" t="s">
        <v>156</v>
      </c>
      <c r="K100" s="47">
        <v>1</v>
      </c>
      <c r="L100" s="47" t="s">
        <v>180</v>
      </c>
      <c r="M100" s="80" t="s">
        <v>180</v>
      </c>
      <c r="N100" s="51">
        <v>116</v>
      </c>
      <c r="O100" s="76"/>
      <c r="P100" s="77">
        <f t="shared" si="3"/>
        <v>0</v>
      </c>
      <c r="Q100" s="78"/>
      <c r="R100" s="51">
        <f>+(C41*1)*G100</f>
        <v>29.200000000000003</v>
      </c>
    </row>
    <row r="101" spans="1:18" ht="42.75" customHeight="1">
      <c r="A101" s="155"/>
      <c r="B101" s="151"/>
      <c r="C101" s="151"/>
      <c r="D101" s="166"/>
      <c r="E101" s="151"/>
      <c r="F101" s="148"/>
      <c r="G101" s="81">
        <v>0.1</v>
      </c>
      <c r="H101" s="148"/>
      <c r="I101" s="148"/>
      <c r="J101" s="33" t="s">
        <v>142</v>
      </c>
      <c r="K101" s="47">
        <v>1</v>
      </c>
      <c r="L101" s="47" t="s">
        <v>180</v>
      </c>
      <c r="M101" s="80" t="s">
        <v>180</v>
      </c>
      <c r="N101" s="51">
        <v>940</v>
      </c>
      <c r="O101" s="76"/>
      <c r="P101" s="77">
        <f t="shared" si="3"/>
        <v>0</v>
      </c>
      <c r="Q101" s="78"/>
      <c r="R101" s="51">
        <f>+(C44*1)*G101</f>
        <v>235</v>
      </c>
    </row>
    <row r="102" spans="1:18" ht="14.25" customHeight="1">
      <c r="A102" s="153">
        <v>15</v>
      </c>
      <c r="B102" s="150" t="s">
        <v>242</v>
      </c>
      <c r="C102" s="150" t="s">
        <v>243</v>
      </c>
      <c r="D102" s="173" t="s">
        <v>244</v>
      </c>
      <c r="E102" s="170" t="s">
        <v>245</v>
      </c>
      <c r="F102" s="162" t="s">
        <v>155</v>
      </c>
      <c r="G102" s="84">
        <v>1</v>
      </c>
      <c r="H102" s="147" t="s">
        <v>179</v>
      </c>
      <c r="I102" s="147" t="s">
        <v>238</v>
      </c>
      <c r="J102" s="33" t="s">
        <v>156</v>
      </c>
      <c r="K102" s="47" t="s">
        <v>207</v>
      </c>
      <c r="L102" s="47" t="s">
        <v>180</v>
      </c>
      <c r="M102" s="80" t="s">
        <v>180</v>
      </c>
      <c r="N102" s="51">
        <v>40</v>
      </c>
      <c r="O102" s="76"/>
      <c r="P102" s="77">
        <f t="shared" si="3"/>
        <v>0</v>
      </c>
      <c r="Q102" s="78"/>
      <c r="R102" s="51">
        <f>+(C26*1)*G102</f>
        <v>10</v>
      </c>
    </row>
    <row r="103" spans="1:18">
      <c r="A103" s="154"/>
      <c r="B103" s="156"/>
      <c r="C103" s="156"/>
      <c r="D103" s="174"/>
      <c r="E103" s="171"/>
      <c r="F103" s="162"/>
      <c r="G103" s="84">
        <v>1</v>
      </c>
      <c r="H103" s="157"/>
      <c r="I103" s="148"/>
      <c r="J103" s="33" t="s">
        <v>142</v>
      </c>
      <c r="K103" s="47" t="s">
        <v>207</v>
      </c>
      <c r="L103" s="47" t="s">
        <v>180</v>
      </c>
      <c r="M103" s="80" t="s">
        <v>180</v>
      </c>
      <c r="N103" s="51">
        <v>12</v>
      </c>
      <c r="O103" s="76"/>
      <c r="P103" s="77">
        <f t="shared" si="3"/>
        <v>0</v>
      </c>
      <c r="Q103" s="78"/>
      <c r="R103" s="51">
        <f>+(C27*1)*G103</f>
        <v>3</v>
      </c>
    </row>
    <row r="104" spans="1:18">
      <c r="A104" s="154"/>
      <c r="B104" s="156"/>
      <c r="C104" s="156"/>
      <c r="D104" s="174"/>
      <c r="E104" s="171"/>
      <c r="F104" s="162"/>
      <c r="G104" s="81">
        <v>0.05</v>
      </c>
      <c r="H104" s="157"/>
      <c r="I104" s="147" t="s">
        <v>239</v>
      </c>
      <c r="J104" s="33" t="s">
        <v>156</v>
      </c>
      <c r="K104" s="47" t="s">
        <v>207</v>
      </c>
      <c r="L104" s="47" t="s">
        <v>180</v>
      </c>
      <c r="M104" s="80" t="s">
        <v>180</v>
      </c>
      <c r="N104" s="51">
        <v>28</v>
      </c>
      <c r="O104" s="76"/>
      <c r="P104" s="77">
        <f t="shared" si="3"/>
        <v>0</v>
      </c>
      <c r="Q104" s="78"/>
      <c r="R104" s="51">
        <f>+(C31*1)*G104</f>
        <v>6.75</v>
      </c>
    </row>
    <row r="105" spans="1:18">
      <c r="A105" s="154"/>
      <c r="B105" s="156"/>
      <c r="C105" s="156"/>
      <c r="D105" s="174"/>
      <c r="E105" s="171"/>
      <c r="F105" s="162"/>
      <c r="G105" s="81">
        <v>0.05</v>
      </c>
      <c r="H105" s="157"/>
      <c r="I105" s="148"/>
      <c r="J105" s="33" t="s">
        <v>142</v>
      </c>
      <c r="K105" s="47" t="s">
        <v>207</v>
      </c>
      <c r="L105" s="47" t="s">
        <v>180</v>
      </c>
      <c r="M105" s="80" t="s">
        <v>180</v>
      </c>
      <c r="N105" s="51">
        <v>4</v>
      </c>
      <c r="O105" s="76"/>
      <c r="P105" s="77">
        <f t="shared" si="3"/>
        <v>0</v>
      </c>
      <c r="Q105" s="78"/>
      <c r="R105" s="51">
        <f>+(C32*1)*G105</f>
        <v>1.3</v>
      </c>
    </row>
    <row r="106" spans="1:18">
      <c r="A106" s="154"/>
      <c r="B106" s="156"/>
      <c r="C106" s="156"/>
      <c r="D106" s="174"/>
      <c r="E106" s="171"/>
      <c r="F106" s="162"/>
      <c r="G106" s="81">
        <v>0.05</v>
      </c>
      <c r="H106" s="157"/>
      <c r="I106" s="147" t="s">
        <v>240</v>
      </c>
      <c r="J106" s="33" t="s">
        <v>156</v>
      </c>
      <c r="K106" s="47" t="s">
        <v>207</v>
      </c>
      <c r="L106" s="47" t="s">
        <v>180</v>
      </c>
      <c r="M106" s="80" t="s">
        <v>180</v>
      </c>
      <c r="N106" s="51">
        <v>96</v>
      </c>
      <c r="O106" s="76"/>
      <c r="P106" s="77">
        <f t="shared" si="3"/>
        <v>0</v>
      </c>
      <c r="Q106" s="78"/>
      <c r="R106" s="51">
        <f>+(C36*1)*G106</f>
        <v>24.400000000000002</v>
      </c>
    </row>
    <row r="107" spans="1:18">
      <c r="A107" s="154"/>
      <c r="B107" s="156"/>
      <c r="C107" s="156"/>
      <c r="D107" s="174"/>
      <c r="E107" s="171"/>
      <c r="F107" s="162"/>
      <c r="G107" s="81">
        <v>0.05</v>
      </c>
      <c r="H107" s="157"/>
      <c r="I107" s="148"/>
      <c r="J107" s="33" t="s">
        <v>142</v>
      </c>
      <c r="K107" s="47" t="s">
        <v>207</v>
      </c>
      <c r="L107" s="47" t="s">
        <v>180</v>
      </c>
      <c r="M107" s="80" t="s">
        <v>180</v>
      </c>
      <c r="N107" s="51">
        <v>124</v>
      </c>
      <c r="O107" s="76"/>
      <c r="P107" s="77">
        <f t="shared" si="3"/>
        <v>0</v>
      </c>
      <c r="Q107" s="78"/>
      <c r="R107" s="51">
        <f>+(C37*1)*G107</f>
        <v>31.3</v>
      </c>
    </row>
    <row r="108" spans="1:18">
      <c r="A108" s="154"/>
      <c r="B108" s="156"/>
      <c r="C108" s="156"/>
      <c r="D108" s="174"/>
      <c r="E108" s="171"/>
      <c r="F108" s="162"/>
      <c r="G108" s="81">
        <v>0.05</v>
      </c>
      <c r="H108" s="157"/>
      <c r="I108" s="147" t="s">
        <v>241</v>
      </c>
      <c r="J108" s="33" t="s">
        <v>156</v>
      </c>
      <c r="K108" s="47" t="s">
        <v>207</v>
      </c>
      <c r="L108" s="47" t="s">
        <v>180</v>
      </c>
      <c r="M108" s="80" t="s">
        <v>180</v>
      </c>
      <c r="N108" s="51">
        <v>60</v>
      </c>
      <c r="O108" s="76"/>
      <c r="P108" s="77">
        <f t="shared" si="3"/>
        <v>0</v>
      </c>
      <c r="Q108" s="78"/>
      <c r="R108" s="51">
        <f>+(C41*1)*G108</f>
        <v>14.600000000000001</v>
      </c>
    </row>
    <row r="109" spans="1:18">
      <c r="A109" s="154"/>
      <c r="B109" s="156"/>
      <c r="C109" s="156"/>
      <c r="D109" s="175"/>
      <c r="E109" s="172"/>
      <c r="F109" s="162"/>
      <c r="G109" s="81">
        <v>0.05</v>
      </c>
      <c r="H109" s="148"/>
      <c r="I109" s="148"/>
      <c r="J109" s="33" t="s">
        <v>142</v>
      </c>
      <c r="K109" s="47" t="s">
        <v>207</v>
      </c>
      <c r="L109" s="47" t="s">
        <v>180</v>
      </c>
      <c r="M109" s="80" t="s">
        <v>180</v>
      </c>
      <c r="N109" s="51">
        <v>472</v>
      </c>
      <c r="O109" s="76"/>
      <c r="P109" s="77">
        <f t="shared" si="3"/>
        <v>0</v>
      </c>
      <c r="Q109" s="78"/>
      <c r="R109" s="51">
        <f>+(C44*1)*G109</f>
        <v>117.5</v>
      </c>
    </row>
    <row r="110" spans="1:18" ht="14.25" customHeight="1">
      <c r="A110" s="154"/>
      <c r="B110" s="156"/>
      <c r="C110" s="156"/>
      <c r="D110" s="158" t="s">
        <v>246</v>
      </c>
      <c r="E110" s="170" t="s">
        <v>245</v>
      </c>
      <c r="F110" s="147" t="s">
        <v>155</v>
      </c>
      <c r="G110" s="81">
        <v>0.05</v>
      </c>
      <c r="H110" s="147" t="s">
        <v>179</v>
      </c>
      <c r="I110" s="147" t="s">
        <v>238</v>
      </c>
      <c r="J110" s="33" t="s">
        <v>156</v>
      </c>
      <c r="K110" s="47" t="s">
        <v>207</v>
      </c>
      <c r="L110" s="47" t="s">
        <v>180</v>
      </c>
      <c r="M110" s="80" t="s">
        <v>180</v>
      </c>
      <c r="N110" s="51">
        <v>4</v>
      </c>
      <c r="O110" s="76"/>
      <c r="P110" s="77">
        <f t="shared" si="3"/>
        <v>0</v>
      </c>
      <c r="Q110" s="78"/>
      <c r="R110" s="51">
        <f>+(C26*1)*G110</f>
        <v>0.5</v>
      </c>
    </row>
    <row r="111" spans="1:18">
      <c r="A111" s="154"/>
      <c r="B111" s="156"/>
      <c r="C111" s="156"/>
      <c r="D111" s="159"/>
      <c r="E111" s="171"/>
      <c r="F111" s="157"/>
      <c r="G111" s="84">
        <v>1</v>
      </c>
      <c r="H111" s="157"/>
      <c r="I111" s="148"/>
      <c r="J111" s="33" t="s">
        <v>142</v>
      </c>
      <c r="K111" s="47" t="s">
        <v>207</v>
      </c>
      <c r="L111" s="47" t="s">
        <v>180</v>
      </c>
      <c r="M111" s="80" t="s">
        <v>180</v>
      </c>
      <c r="N111" s="51">
        <v>12</v>
      </c>
      <c r="O111" s="76"/>
      <c r="P111" s="77">
        <f t="shared" si="3"/>
        <v>0</v>
      </c>
      <c r="Q111" s="78"/>
      <c r="R111" s="51">
        <f>+(C27*1)*G111</f>
        <v>3</v>
      </c>
    </row>
    <row r="112" spans="1:18">
      <c r="A112" s="154"/>
      <c r="B112" s="156"/>
      <c r="C112" s="156"/>
      <c r="D112" s="159"/>
      <c r="E112" s="171"/>
      <c r="F112" s="157"/>
      <c r="G112" s="81">
        <v>0.05</v>
      </c>
      <c r="H112" s="157"/>
      <c r="I112" s="147" t="s">
        <v>239</v>
      </c>
      <c r="J112" s="33" t="s">
        <v>156</v>
      </c>
      <c r="K112" s="47" t="s">
        <v>207</v>
      </c>
      <c r="L112" s="47" t="s">
        <v>180</v>
      </c>
      <c r="M112" s="80" t="s">
        <v>180</v>
      </c>
      <c r="N112" s="51">
        <v>28</v>
      </c>
      <c r="O112" s="76"/>
      <c r="P112" s="77">
        <f t="shared" ref="P112:P175" si="4">+O112*N112</f>
        <v>0</v>
      </c>
      <c r="Q112" s="78"/>
      <c r="R112" s="51">
        <f>+(C31*1)*G112</f>
        <v>6.75</v>
      </c>
    </row>
    <row r="113" spans="1:18">
      <c r="A113" s="154"/>
      <c r="B113" s="156"/>
      <c r="C113" s="156"/>
      <c r="D113" s="159"/>
      <c r="E113" s="171"/>
      <c r="F113" s="157"/>
      <c r="G113" s="81">
        <v>0.05</v>
      </c>
      <c r="H113" s="157"/>
      <c r="I113" s="148"/>
      <c r="J113" s="33" t="s">
        <v>142</v>
      </c>
      <c r="K113" s="47" t="s">
        <v>207</v>
      </c>
      <c r="L113" s="47" t="s">
        <v>180</v>
      </c>
      <c r="M113" s="80" t="s">
        <v>180</v>
      </c>
      <c r="N113" s="51">
        <v>4</v>
      </c>
      <c r="O113" s="76"/>
      <c r="P113" s="77">
        <f t="shared" si="4"/>
        <v>0</v>
      </c>
      <c r="Q113" s="78"/>
      <c r="R113" s="51">
        <f>+(C32*1)*G113</f>
        <v>1.3</v>
      </c>
    </row>
    <row r="114" spans="1:18">
      <c r="A114" s="154"/>
      <c r="B114" s="156"/>
      <c r="C114" s="156"/>
      <c r="D114" s="159"/>
      <c r="E114" s="171"/>
      <c r="F114" s="157"/>
      <c r="G114" s="81">
        <v>0.05</v>
      </c>
      <c r="H114" s="157"/>
      <c r="I114" s="147" t="s">
        <v>240</v>
      </c>
      <c r="J114" s="33" t="s">
        <v>156</v>
      </c>
      <c r="K114" s="47" t="s">
        <v>207</v>
      </c>
      <c r="L114" s="47" t="s">
        <v>180</v>
      </c>
      <c r="M114" s="80" t="s">
        <v>180</v>
      </c>
      <c r="N114" s="51">
        <v>96</v>
      </c>
      <c r="O114" s="76"/>
      <c r="P114" s="77">
        <f t="shared" si="4"/>
        <v>0</v>
      </c>
      <c r="Q114" s="78"/>
      <c r="R114" s="51">
        <f>+(C36*1)*G114</f>
        <v>24.400000000000002</v>
      </c>
    </row>
    <row r="115" spans="1:18">
      <c r="A115" s="154"/>
      <c r="B115" s="156"/>
      <c r="C115" s="156"/>
      <c r="D115" s="159"/>
      <c r="E115" s="171"/>
      <c r="F115" s="157"/>
      <c r="G115" s="81">
        <v>0.05</v>
      </c>
      <c r="H115" s="157"/>
      <c r="I115" s="148"/>
      <c r="J115" s="33" t="s">
        <v>142</v>
      </c>
      <c r="K115" s="47" t="s">
        <v>207</v>
      </c>
      <c r="L115" s="47" t="s">
        <v>180</v>
      </c>
      <c r="M115" s="80" t="s">
        <v>180</v>
      </c>
      <c r="N115" s="51">
        <v>124</v>
      </c>
      <c r="O115" s="76"/>
      <c r="P115" s="77">
        <f t="shared" si="4"/>
        <v>0</v>
      </c>
      <c r="Q115" s="78"/>
      <c r="R115" s="51">
        <f>+(C37*1)*G115</f>
        <v>31.3</v>
      </c>
    </row>
    <row r="116" spans="1:18">
      <c r="A116" s="154"/>
      <c r="B116" s="156"/>
      <c r="C116" s="156"/>
      <c r="D116" s="159"/>
      <c r="E116" s="171"/>
      <c r="F116" s="157"/>
      <c r="G116" s="81">
        <v>0.05</v>
      </c>
      <c r="H116" s="157"/>
      <c r="I116" s="147" t="s">
        <v>241</v>
      </c>
      <c r="J116" s="33" t="s">
        <v>156</v>
      </c>
      <c r="K116" s="47" t="s">
        <v>207</v>
      </c>
      <c r="L116" s="47" t="s">
        <v>180</v>
      </c>
      <c r="M116" s="80" t="s">
        <v>180</v>
      </c>
      <c r="N116" s="51">
        <v>60</v>
      </c>
      <c r="O116" s="76"/>
      <c r="P116" s="77">
        <f t="shared" si="4"/>
        <v>0</v>
      </c>
      <c r="Q116" s="78"/>
      <c r="R116" s="51">
        <f>+(C41*1)*G116</f>
        <v>14.600000000000001</v>
      </c>
    </row>
    <row r="117" spans="1:18" ht="50.25" customHeight="1">
      <c r="A117" s="155"/>
      <c r="B117" s="151"/>
      <c r="C117" s="151"/>
      <c r="D117" s="166"/>
      <c r="E117" s="172"/>
      <c r="F117" s="148"/>
      <c r="G117" s="81">
        <v>0.05</v>
      </c>
      <c r="H117" s="148"/>
      <c r="I117" s="148" t="s">
        <v>241</v>
      </c>
      <c r="J117" s="33" t="s">
        <v>142</v>
      </c>
      <c r="K117" s="47" t="s">
        <v>207</v>
      </c>
      <c r="L117" s="47" t="s">
        <v>180</v>
      </c>
      <c r="M117" s="80" t="s">
        <v>180</v>
      </c>
      <c r="N117" s="51">
        <v>472</v>
      </c>
      <c r="O117" s="76"/>
      <c r="P117" s="77">
        <f t="shared" si="4"/>
        <v>0</v>
      </c>
      <c r="Q117" s="78"/>
      <c r="R117" s="51">
        <f>+(C44*1)*G117</f>
        <v>117.5</v>
      </c>
    </row>
    <row r="118" spans="1:18" ht="23.25" customHeight="1">
      <c r="A118" s="153">
        <v>16</v>
      </c>
      <c r="B118" s="150" t="s">
        <v>247</v>
      </c>
      <c r="C118" s="150" t="s">
        <v>248</v>
      </c>
      <c r="D118" s="173" t="s">
        <v>249</v>
      </c>
      <c r="E118" s="150" t="s">
        <v>250</v>
      </c>
      <c r="F118" s="147" t="s">
        <v>206</v>
      </c>
      <c r="G118" s="81">
        <v>1</v>
      </c>
      <c r="H118" s="147" t="s">
        <v>179</v>
      </c>
      <c r="I118" s="147" t="s">
        <v>238</v>
      </c>
      <c r="J118" s="33" t="s">
        <v>156</v>
      </c>
      <c r="K118" s="47">
        <v>1</v>
      </c>
      <c r="L118" s="47">
        <v>2</v>
      </c>
      <c r="M118" s="80" t="s">
        <v>180</v>
      </c>
      <c r="N118" s="51">
        <v>40</v>
      </c>
      <c r="O118" s="76"/>
      <c r="P118" s="77">
        <f t="shared" si="4"/>
        <v>0</v>
      </c>
      <c r="Q118" s="78"/>
      <c r="R118" s="51">
        <f>+(C26*1)*G118</f>
        <v>10</v>
      </c>
    </row>
    <row r="119" spans="1:18" ht="23.25" customHeight="1">
      <c r="A119" s="154"/>
      <c r="B119" s="156"/>
      <c r="C119" s="156"/>
      <c r="D119" s="174"/>
      <c r="E119" s="156"/>
      <c r="F119" s="157"/>
      <c r="G119" s="83">
        <v>1</v>
      </c>
      <c r="H119" s="157"/>
      <c r="I119" s="148"/>
      <c r="J119" s="33" t="s">
        <v>142</v>
      </c>
      <c r="K119" s="47">
        <v>1</v>
      </c>
      <c r="L119" s="47">
        <v>2</v>
      </c>
      <c r="M119" s="80" t="s">
        <v>180</v>
      </c>
      <c r="N119" s="51">
        <v>12</v>
      </c>
      <c r="O119" s="76"/>
      <c r="P119" s="77">
        <f t="shared" si="4"/>
        <v>0</v>
      </c>
      <c r="Q119" s="78"/>
      <c r="R119" s="51">
        <f>+(C27*1)*G119</f>
        <v>3</v>
      </c>
    </row>
    <row r="120" spans="1:18" ht="23.25" customHeight="1">
      <c r="A120" s="154"/>
      <c r="B120" s="156"/>
      <c r="C120" s="156"/>
      <c r="D120" s="174"/>
      <c r="E120" s="156"/>
      <c r="F120" s="157"/>
      <c r="G120" s="81">
        <v>0.5</v>
      </c>
      <c r="H120" s="157"/>
      <c r="I120" s="147" t="s">
        <v>239</v>
      </c>
      <c r="J120" s="33" t="s">
        <v>156</v>
      </c>
      <c r="K120" s="47">
        <v>1</v>
      </c>
      <c r="L120" s="47">
        <v>2</v>
      </c>
      <c r="M120" s="80" t="s">
        <v>180</v>
      </c>
      <c r="N120" s="51">
        <v>272</v>
      </c>
      <c r="O120" s="76"/>
      <c r="P120" s="77">
        <f t="shared" si="4"/>
        <v>0</v>
      </c>
      <c r="Q120" s="78"/>
      <c r="R120" s="51">
        <f>+(C31*1)*G120</f>
        <v>67.5</v>
      </c>
    </row>
    <row r="121" spans="1:18" ht="23.25" customHeight="1">
      <c r="A121" s="154"/>
      <c r="B121" s="156"/>
      <c r="C121" s="156"/>
      <c r="D121" s="174"/>
      <c r="E121" s="156"/>
      <c r="F121" s="157"/>
      <c r="G121" s="81">
        <v>0.5</v>
      </c>
      <c r="H121" s="157"/>
      <c r="I121" s="148"/>
      <c r="J121" s="33" t="s">
        <v>142</v>
      </c>
      <c r="K121" s="47">
        <v>1</v>
      </c>
      <c r="L121" s="47">
        <v>2</v>
      </c>
      <c r="M121" s="80" t="s">
        <v>180</v>
      </c>
      <c r="N121" s="51">
        <v>52</v>
      </c>
      <c r="O121" s="76"/>
      <c r="P121" s="77">
        <f t="shared" si="4"/>
        <v>0</v>
      </c>
      <c r="Q121" s="78"/>
      <c r="R121" s="51">
        <f>+(C32*1)*G121</f>
        <v>13</v>
      </c>
    </row>
    <row r="122" spans="1:18" ht="23.25" customHeight="1">
      <c r="A122" s="154"/>
      <c r="B122" s="156"/>
      <c r="C122" s="156"/>
      <c r="D122" s="174"/>
      <c r="E122" s="156"/>
      <c r="F122" s="157"/>
      <c r="G122" s="81">
        <v>0.5</v>
      </c>
      <c r="H122" s="157"/>
      <c r="I122" s="147" t="s">
        <v>240</v>
      </c>
      <c r="J122" s="33" t="s">
        <v>156</v>
      </c>
      <c r="K122" s="47">
        <v>1</v>
      </c>
      <c r="L122" s="47">
        <v>2</v>
      </c>
      <c r="M122" s="80" t="s">
        <v>180</v>
      </c>
      <c r="N122" s="51">
        <v>976</v>
      </c>
      <c r="O122" s="76"/>
      <c r="P122" s="77">
        <f t="shared" si="4"/>
        <v>0</v>
      </c>
      <c r="Q122" s="78"/>
      <c r="R122" s="51">
        <f>+(C36*1)*G122</f>
        <v>244</v>
      </c>
    </row>
    <row r="123" spans="1:18" ht="23.25" customHeight="1">
      <c r="A123" s="154"/>
      <c r="B123" s="156"/>
      <c r="C123" s="156"/>
      <c r="D123" s="174"/>
      <c r="E123" s="156"/>
      <c r="F123" s="157"/>
      <c r="G123" s="81">
        <v>0.5</v>
      </c>
      <c r="H123" s="157"/>
      <c r="I123" s="148"/>
      <c r="J123" s="33" t="s">
        <v>142</v>
      </c>
      <c r="K123" s="47">
        <v>1</v>
      </c>
      <c r="L123" s="47">
        <v>2</v>
      </c>
      <c r="M123" s="80" t="s">
        <v>180</v>
      </c>
      <c r="N123" s="51">
        <v>1252</v>
      </c>
      <c r="O123" s="76"/>
      <c r="P123" s="77">
        <f t="shared" si="4"/>
        <v>0</v>
      </c>
      <c r="Q123" s="78"/>
      <c r="R123" s="51">
        <f>+(C37*1)*G123</f>
        <v>313</v>
      </c>
    </row>
    <row r="124" spans="1:18" ht="23.25" customHeight="1">
      <c r="A124" s="154"/>
      <c r="B124" s="156"/>
      <c r="C124" s="156"/>
      <c r="D124" s="174"/>
      <c r="E124" s="156"/>
      <c r="F124" s="157"/>
      <c r="G124" s="81">
        <v>0.5</v>
      </c>
      <c r="H124" s="157"/>
      <c r="I124" s="147" t="s">
        <v>241</v>
      </c>
      <c r="J124" s="33" t="s">
        <v>156</v>
      </c>
      <c r="K124" s="47">
        <v>1</v>
      </c>
      <c r="L124" s="47">
        <v>2</v>
      </c>
      <c r="M124" s="80" t="s">
        <v>180</v>
      </c>
      <c r="N124" s="51">
        <v>584</v>
      </c>
      <c r="O124" s="76"/>
      <c r="P124" s="77">
        <f t="shared" si="4"/>
        <v>0</v>
      </c>
      <c r="Q124" s="78"/>
      <c r="R124" s="51">
        <f>+(C41*1)*G124</f>
        <v>146</v>
      </c>
    </row>
    <row r="125" spans="1:18" ht="28.5" customHeight="1">
      <c r="A125" s="154"/>
      <c r="B125" s="156"/>
      <c r="C125" s="156"/>
      <c r="D125" s="174"/>
      <c r="E125" s="156"/>
      <c r="F125" s="157"/>
      <c r="G125" s="81">
        <v>0.5</v>
      </c>
      <c r="H125" s="148"/>
      <c r="I125" s="148" t="s">
        <v>241</v>
      </c>
      <c r="J125" s="33" t="s">
        <v>142</v>
      </c>
      <c r="K125" s="47">
        <v>1</v>
      </c>
      <c r="L125" s="47">
        <v>2</v>
      </c>
      <c r="M125" s="80" t="s">
        <v>180</v>
      </c>
      <c r="N125" s="51">
        <v>4696</v>
      </c>
      <c r="O125" s="76"/>
      <c r="P125" s="77">
        <f t="shared" si="4"/>
        <v>0</v>
      </c>
      <c r="Q125" s="78"/>
      <c r="R125" s="51">
        <f>+(C42*1)*G125</f>
        <v>1174</v>
      </c>
    </row>
    <row r="126" spans="1:18" ht="14.25" customHeight="1">
      <c r="A126" s="153">
        <v>17</v>
      </c>
      <c r="B126" s="150" t="s">
        <v>251</v>
      </c>
      <c r="C126" s="150" t="s">
        <v>252</v>
      </c>
      <c r="D126" s="158" t="s">
        <v>253</v>
      </c>
      <c r="E126" s="150" t="s">
        <v>254</v>
      </c>
      <c r="F126" s="147" t="s">
        <v>155</v>
      </c>
      <c r="G126" s="83">
        <v>1</v>
      </c>
      <c r="H126" s="147" t="s">
        <v>179</v>
      </c>
      <c r="I126" s="147" t="s">
        <v>238</v>
      </c>
      <c r="J126" s="33" t="s">
        <v>156</v>
      </c>
      <c r="K126" s="47">
        <v>1</v>
      </c>
      <c r="L126" s="47" t="s">
        <v>180</v>
      </c>
      <c r="M126" s="80" t="s">
        <v>180</v>
      </c>
      <c r="N126" s="51">
        <v>40</v>
      </c>
      <c r="O126" s="76"/>
      <c r="P126" s="77">
        <f t="shared" si="4"/>
        <v>0</v>
      </c>
      <c r="Q126" s="78"/>
      <c r="R126" s="51">
        <f>+(C26*1)*G126</f>
        <v>10</v>
      </c>
    </row>
    <row r="127" spans="1:18" ht="14.25" customHeight="1">
      <c r="A127" s="154"/>
      <c r="B127" s="156"/>
      <c r="C127" s="156"/>
      <c r="D127" s="159"/>
      <c r="E127" s="156"/>
      <c r="F127" s="157"/>
      <c r="G127" s="81">
        <v>1</v>
      </c>
      <c r="H127" s="157"/>
      <c r="I127" s="148"/>
      <c r="J127" s="33" t="s">
        <v>142</v>
      </c>
      <c r="K127" s="47">
        <v>1</v>
      </c>
      <c r="L127" s="47" t="s">
        <v>180</v>
      </c>
      <c r="M127" s="80" t="s">
        <v>180</v>
      </c>
      <c r="N127" s="51">
        <v>12</v>
      </c>
      <c r="O127" s="76"/>
      <c r="P127" s="77">
        <f t="shared" si="4"/>
        <v>0</v>
      </c>
      <c r="Q127" s="78"/>
      <c r="R127" s="51">
        <f>+(C27*1)*G127</f>
        <v>3</v>
      </c>
    </row>
    <row r="128" spans="1:18" ht="14.25" customHeight="1">
      <c r="A128" s="154"/>
      <c r="B128" s="156"/>
      <c r="C128" s="156"/>
      <c r="D128" s="159"/>
      <c r="E128" s="156"/>
      <c r="F128" s="157"/>
      <c r="G128" s="81">
        <v>0.3</v>
      </c>
      <c r="H128" s="157"/>
      <c r="I128" s="147" t="s">
        <v>239</v>
      </c>
      <c r="J128" s="33" t="s">
        <v>156</v>
      </c>
      <c r="K128" s="47">
        <v>1</v>
      </c>
      <c r="L128" s="47" t="s">
        <v>180</v>
      </c>
      <c r="M128" s="80" t="s">
        <v>180</v>
      </c>
      <c r="N128" s="51">
        <v>164</v>
      </c>
      <c r="O128" s="76"/>
      <c r="P128" s="77">
        <f t="shared" si="4"/>
        <v>0</v>
      </c>
      <c r="Q128" s="78"/>
      <c r="R128" s="51">
        <f>+(C31*1)*G128</f>
        <v>40.5</v>
      </c>
    </row>
    <row r="129" spans="1:18" ht="14.25" customHeight="1">
      <c r="A129" s="154"/>
      <c r="B129" s="156"/>
      <c r="C129" s="156"/>
      <c r="D129" s="159"/>
      <c r="E129" s="156"/>
      <c r="F129" s="157"/>
      <c r="G129" s="81">
        <v>0.3</v>
      </c>
      <c r="H129" s="157"/>
      <c r="I129" s="148"/>
      <c r="J129" s="33" t="s">
        <v>142</v>
      </c>
      <c r="K129" s="47">
        <v>1</v>
      </c>
      <c r="L129" s="47" t="s">
        <v>180</v>
      </c>
      <c r="M129" s="80" t="s">
        <v>180</v>
      </c>
      <c r="N129" s="51">
        <v>32</v>
      </c>
      <c r="O129" s="76"/>
      <c r="P129" s="77">
        <f t="shared" si="4"/>
        <v>0</v>
      </c>
      <c r="Q129" s="78"/>
      <c r="R129" s="51">
        <f>+(C32*1)*G129</f>
        <v>7.8</v>
      </c>
    </row>
    <row r="130" spans="1:18" ht="14.25" customHeight="1">
      <c r="A130" s="154"/>
      <c r="B130" s="156"/>
      <c r="C130" s="156"/>
      <c r="D130" s="159"/>
      <c r="E130" s="156"/>
      <c r="F130" s="157"/>
      <c r="G130" s="81">
        <v>0.3</v>
      </c>
      <c r="H130" s="157"/>
      <c r="I130" s="147" t="s">
        <v>240</v>
      </c>
      <c r="J130" s="33" t="s">
        <v>156</v>
      </c>
      <c r="K130" s="47">
        <v>1</v>
      </c>
      <c r="L130" s="47" t="s">
        <v>180</v>
      </c>
      <c r="M130" s="80" t="s">
        <v>180</v>
      </c>
      <c r="N130" s="51">
        <v>584</v>
      </c>
      <c r="O130" s="76"/>
      <c r="P130" s="77">
        <f t="shared" si="4"/>
        <v>0</v>
      </c>
      <c r="Q130" s="78"/>
      <c r="R130" s="51">
        <f>+(C36*1)*G130</f>
        <v>146.4</v>
      </c>
    </row>
    <row r="131" spans="1:18" ht="14.25" customHeight="1">
      <c r="A131" s="154"/>
      <c r="B131" s="156"/>
      <c r="C131" s="156"/>
      <c r="D131" s="159"/>
      <c r="E131" s="156"/>
      <c r="F131" s="157"/>
      <c r="G131" s="81">
        <v>0.3</v>
      </c>
      <c r="H131" s="157"/>
      <c r="I131" s="148"/>
      <c r="J131" s="33" t="s">
        <v>142</v>
      </c>
      <c r="K131" s="47">
        <v>1</v>
      </c>
      <c r="L131" s="47" t="s">
        <v>180</v>
      </c>
      <c r="M131" s="80" t="s">
        <v>180</v>
      </c>
      <c r="N131" s="51">
        <v>752</v>
      </c>
      <c r="O131" s="76"/>
      <c r="P131" s="77">
        <f t="shared" si="4"/>
        <v>0</v>
      </c>
      <c r="Q131" s="78"/>
      <c r="R131" s="51">
        <f>+(C37*1)*G131</f>
        <v>187.79999999999998</v>
      </c>
    </row>
    <row r="132" spans="1:18" ht="14.25" customHeight="1">
      <c r="A132" s="154"/>
      <c r="B132" s="156"/>
      <c r="C132" s="156"/>
      <c r="D132" s="159"/>
      <c r="E132" s="156"/>
      <c r="F132" s="157"/>
      <c r="G132" s="81">
        <v>0.3</v>
      </c>
      <c r="H132" s="157"/>
      <c r="I132" s="147" t="s">
        <v>241</v>
      </c>
      <c r="J132" s="33" t="s">
        <v>156</v>
      </c>
      <c r="K132" s="47">
        <v>1</v>
      </c>
      <c r="L132" s="47" t="s">
        <v>180</v>
      </c>
      <c r="M132" s="80" t="s">
        <v>180</v>
      </c>
      <c r="N132" s="51">
        <v>352</v>
      </c>
      <c r="O132" s="76"/>
      <c r="P132" s="77">
        <f t="shared" si="4"/>
        <v>0</v>
      </c>
      <c r="Q132" s="78"/>
      <c r="R132" s="51">
        <f>+(C41*1)*G132</f>
        <v>87.6</v>
      </c>
    </row>
    <row r="133" spans="1:18" ht="15" customHeight="1">
      <c r="A133" s="154"/>
      <c r="B133" s="156"/>
      <c r="C133" s="156"/>
      <c r="D133" s="159"/>
      <c r="E133" s="156"/>
      <c r="F133" s="157"/>
      <c r="G133" s="81">
        <v>0.3</v>
      </c>
      <c r="H133" s="157"/>
      <c r="I133" s="148" t="s">
        <v>241</v>
      </c>
      <c r="J133" s="33" t="s">
        <v>142</v>
      </c>
      <c r="K133" s="47">
        <v>1</v>
      </c>
      <c r="L133" s="47" t="s">
        <v>180</v>
      </c>
      <c r="M133" s="80" t="s">
        <v>180</v>
      </c>
      <c r="N133" s="51">
        <v>2816</v>
      </c>
      <c r="O133" s="76"/>
      <c r="P133" s="77">
        <f t="shared" si="4"/>
        <v>0</v>
      </c>
      <c r="Q133" s="78"/>
      <c r="R133" s="51">
        <f>+(C42*1)*G133</f>
        <v>704.4</v>
      </c>
    </row>
    <row r="134" spans="1:18" ht="14.25" customHeight="1">
      <c r="A134" s="154"/>
      <c r="B134" s="156"/>
      <c r="C134" s="156"/>
      <c r="D134" s="159"/>
      <c r="E134" s="150" t="s">
        <v>255</v>
      </c>
      <c r="F134" s="147" t="s">
        <v>155</v>
      </c>
      <c r="G134" s="83">
        <v>1</v>
      </c>
      <c r="H134" s="147" t="s">
        <v>179</v>
      </c>
      <c r="I134" s="147" t="s">
        <v>238</v>
      </c>
      <c r="J134" s="33" t="s">
        <v>156</v>
      </c>
      <c r="K134" s="47">
        <v>1</v>
      </c>
      <c r="L134" s="47" t="s">
        <v>180</v>
      </c>
      <c r="M134" s="80" t="s">
        <v>180</v>
      </c>
      <c r="N134" s="51">
        <v>40</v>
      </c>
      <c r="O134" s="76"/>
      <c r="P134" s="77">
        <f t="shared" si="4"/>
        <v>0</v>
      </c>
      <c r="Q134" s="78"/>
      <c r="R134" s="51">
        <f>+(C26*1)*G134</f>
        <v>10</v>
      </c>
    </row>
    <row r="135" spans="1:18" ht="14.25" customHeight="1">
      <c r="A135" s="154"/>
      <c r="B135" s="156"/>
      <c r="C135" s="156"/>
      <c r="D135" s="159"/>
      <c r="E135" s="156"/>
      <c r="F135" s="157"/>
      <c r="G135" s="84">
        <v>1</v>
      </c>
      <c r="H135" s="157"/>
      <c r="I135" s="148"/>
      <c r="J135" s="33" t="s">
        <v>142</v>
      </c>
      <c r="K135" s="47">
        <v>1</v>
      </c>
      <c r="L135" s="47" t="s">
        <v>180</v>
      </c>
      <c r="M135" s="80" t="s">
        <v>180</v>
      </c>
      <c r="N135" s="51">
        <v>12</v>
      </c>
      <c r="O135" s="76"/>
      <c r="P135" s="77">
        <f t="shared" si="4"/>
        <v>0</v>
      </c>
      <c r="Q135" s="78"/>
      <c r="R135" s="51">
        <f>+(C27*1)*G135</f>
        <v>3</v>
      </c>
    </row>
    <row r="136" spans="1:18" ht="14.25" customHeight="1">
      <c r="A136" s="154"/>
      <c r="B136" s="156"/>
      <c r="C136" s="156"/>
      <c r="D136" s="159"/>
      <c r="E136" s="156"/>
      <c r="F136" s="157"/>
      <c r="G136" s="81">
        <v>0.3</v>
      </c>
      <c r="H136" s="157"/>
      <c r="I136" s="147" t="s">
        <v>239</v>
      </c>
      <c r="J136" s="33" t="s">
        <v>156</v>
      </c>
      <c r="K136" s="47">
        <v>1</v>
      </c>
      <c r="L136" s="47" t="s">
        <v>180</v>
      </c>
      <c r="M136" s="80" t="s">
        <v>180</v>
      </c>
      <c r="N136" s="51">
        <v>164</v>
      </c>
      <c r="O136" s="76"/>
      <c r="P136" s="77">
        <f t="shared" si="4"/>
        <v>0</v>
      </c>
      <c r="Q136" s="78"/>
      <c r="R136" s="51">
        <f>+(C31*1)*G136</f>
        <v>40.5</v>
      </c>
    </row>
    <row r="137" spans="1:18" ht="14.25" customHeight="1">
      <c r="A137" s="154"/>
      <c r="B137" s="156"/>
      <c r="C137" s="156"/>
      <c r="D137" s="159"/>
      <c r="E137" s="156"/>
      <c r="F137" s="157"/>
      <c r="G137" s="81">
        <v>0.3</v>
      </c>
      <c r="H137" s="157"/>
      <c r="I137" s="148"/>
      <c r="J137" s="33" t="s">
        <v>142</v>
      </c>
      <c r="K137" s="47">
        <v>1</v>
      </c>
      <c r="L137" s="47" t="s">
        <v>180</v>
      </c>
      <c r="M137" s="80" t="s">
        <v>180</v>
      </c>
      <c r="N137" s="51">
        <v>32</v>
      </c>
      <c r="O137" s="76"/>
      <c r="P137" s="77">
        <f t="shared" si="4"/>
        <v>0</v>
      </c>
      <c r="Q137" s="78"/>
      <c r="R137" s="51">
        <f>+(C32*1)*G137</f>
        <v>7.8</v>
      </c>
    </row>
    <row r="138" spans="1:18" ht="14.25" customHeight="1">
      <c r="A138" s="154"/>
      <c r="B138" s="156"/>
      <c r="C138" s="156"/>
      <c r="D138" s="159"/>
      <c r="E138" s="156"/>
      <c r="F138" s="157"/>
      <c r="G138" s="81">
        <v>0.3</v>
      </c>
      <c r="H138" s="157"/>
      <c r="I138" s="147" t="s">
        <v>240</v>
      </c>
      <c r="J138" s="33" t="s">
        <v>156</v>
      </c>
      <c r="K138" s="47">
        <v>1</v>
      </c>
      <c r="L138" s="47" t="s">
        <v>180</v>
      </c>
      <c r="M138" s="80" t="s">
        <v>180</v>
      </c>
      <c r="N138" s="51">
        <v>584</v>
      </c>
      <c r="O138" s="76"/>
      <c r="P138" s="77">
        <f t="shared" si="4"/>
        <v>0</v>
      </c>
      <c r="Q138" s="78"/>
      <c r="R138" s="51">
        <f>+(C36*1)*G138</f>
        <v>146.4</v>
      </c>
    </row>
    <row r="139" spans="1:18" ht="14.25" customHeight="1">
      <c r="A139" s="154"/>
      <c r="B139" s="156"/>
      <c r="C139" s="156"/>
      <c r="D139" s="159"/>
      <c r="E139" s="156"/>
      <c r="F139" s="157"/>
      <c r="G139" s="81">
        <v>0.3</v>
      </c>
      <c r="H139" s="157"/>
      <c r="I139" s="148"/>
      <c r="J139" s="33" t="s">
        <v>142</v>
      </c>
      <c r="K139" s="47">
        <v>1</v>
      </c>
      <c r="L139" s="47" t="s">
        <v>180</v>
      </c>
      <c r="M139" s="80" t="s">
        <v>180</v>
      </c>
      <c r="N139" s="51">
        <v>752</v>
      </c>
      <c r="O139" s="76"/>
      <c r="P139" s="77">
        <f t="shared" si="4"/>
        <v>0</v>
      </c>
      <c r="Q139" s="78"/>
      <c r="R139" s="51">
        <f>+(C37*1)*G139</f>
        <v>187.79999999999998</v>
      </c>
    </row>
    <row r="140" spans="1:18" ht="14.25" customHeight="1">
      <c r="A140" s="154"/>
      <c r="B140" s="156"/>
      <c r="C140" s="156"/>
      <c r="D140" s="159"/>
      <c r="E140" s="156"/>
      <c r="F140" s="157"/>
      <c r="G140" s="81">
        <v>0.3</v>
      </c>
      <c r="H140" s="157"/>
      <c r="I140" s="147" t="s">
        <v>241</v>
      </c>
      <c r="J140" s="33" t="s">
        <v>156</v>
      </c>
      <c r="K140" s="47">
        <v>1</v>
      </c>
      <c r="L140" s="47" t="s">
        <v>180</v>
      </c>
      <c r="M140" s="80" t="s">
        <v>180</v>
      </c>
      <c r="N140" s="51">
        <v>352</v>
      </c>
      <c r="O140" s="76"/>
      <c r="P140" s="77">
        <f t="shared" si="4"/>
        <v>0</v>
      </c>
      <c r="Q140" s="78"/>
      <c r="R140" s="51">
        <f>+(C41*1)*G140</f>
        <v>87.6</v>
      </c>
    </row>
    <row r="141" spans="1:18" ht="15" customHeight="1">
      <c r="A141" s="155"/>
      <c r="B141" s="151"/>
      <c r="C141" s="151"/>
      <c r="D141" s="166"/>
      <c r="E141" s="156"/>
      <c r="F141" s="157"/>
      <c r="G141" s="81">
        <v>0.3</v>
      </c>
      <c r="H141" s="157"/>
      <c r="I141" s="148" t="s">
        <v>241</v>
      </c>
      <c r="J141" s="33" t="s">
        <v>142</v>
      </c>
      <c r="K141" s="47">
        <v>1</v>
      </c>
      <c r="L141" s="47" t="s">
        <v>180</v>
      </c>
      <c r="M141" s="80" t="s">
        <v>180</v>
      </c>
      <c r="N141" s="51">
        <v>2816</v>
      </c>
      <c r="O141" s="76"/>
      <c r="P141" s="77">
        <f t="shared" si="4"/>
        <v>0</v>
      </c>
      <c r="Q141" s="78"/>
      <c r="R141" s="51">
        <f>+(C42*1)*G141</f>
        <v>704.4</v>
      </c>
    </row>
    <row r="142" spans="1:18" ht="14.25" customHeight="1">
      <c r="A142" s="153">
        <v>18</v>
      </c>
      <c r="B142" s="150" t="s">
        <v>256</v>
      </c>
      <c r="C142" s="170" t="s">
        <v>257</v>
      </c>
      <c r="D142" s="173" t="s">
        <v>258</v>
      </c>
      <c r="E142" s="150" t="s">
        <v>259</v>
      </c>
      <c r="F142" s="147" t="s">
        <v>155</v>
      </c>
      <c r="G142" s="81">
        <v>1</v>
      </c>
      <c r="H142" s="147" t="s">
        <v>179</v>
      </c>
      <c r="I142" s="147" t="s">
        <v>238</v>
      </c>
      <c r="J142" s="33" t="s">
        <v>156</v>
      </c>
      <c r="K142" s="47">
        <v>1</v>
      </c>
      <c r="L142" s="47" t="s">
        <v>180</v>
      </c>
      <c r="M142" s="80" t="s">
        <v>180</v>
      </c>
      <c r="N142" s="51">
        <v>40</v>
      </c>
      <c r="O142" s="76"/>
      <c r="P142" s="77">
        <f t="shared" si="4"/>
        <v>0</v>
      </c>
      <c r="Q142" s="78"/>
      <c r="R142" s="51">
        <f>+(C26*1)*G142</f>
        <v>10</v>
      </c>
    </row>
    <row r="143" spans="1:18">
      <c r="A143" s="154"/>
      <c r="B143" s="156"/>
      <c r="C143" s="171"/>
      <c r="D143" s="174"/>
      <c r="E143" s="156"/>
      <c r="F143" s="157"/>
      <c r="G143" s="84">
        <v>1</v>
      </c>
      <c r="H143" s="157"/>
      <c r="I143" s="148"/>
      <c r="J143" s="33" t="s">
        <v>142</v>
      </c>
      <c r="K143" s="47">
        <v>1</v>
      </c>
      <c r="L143" s="47" t="s">
        <v>180</v>
      </c>
      <c r="M143" s="80" t="s">
        <v>180</v>
      </c>
      <c r="N143" s="51">
        <v>12</v>
      </c>
      <c r="O143" s="76"/>
      <c r="P143" s="77">
        <f t="shared" si="4"/>
        <v>0</v>
      </c>
      <c r="Q143" s="78"/>
      <c r="R143" s="51">
        <f>+(C27*1)*G143</f>
        <v>3</v>
      </c>
    </row>
    <row r="144" spans="1:18">
      <c r="A144" s="154"/>
      <c r="B144" s="156"/>
      <c r="C144" s="171"/>
      <c r="D144" s="174"/>
      <c r="E144" s="156"/>
      <c r="F144" s="157"/>
      <c r="G144" s="81">
        <v>0.2</v>
      </c>
      <c r="H144" s="157"/>
      <c r="I144" s="147" t="s">
        <v>239</v>
      </c>
      <c r="J144" s="33" t="s">
        <v>156</v>
      </c>
      <c r="K144" s="47">
        <v>1</v>
      </c>
      <c r="L144" s="47" t="s">
        <v>180</v>
      </c>
      <c r="M144" s="80" t="s">
        <v>180</v>
      </c>
      <c r="N144" s="51">
        <v>108</v>
      </c>
      <c r="O144" s="76"/>
      <c r="P144" s="77">
        <f t="shared" si="4"/>
        <v>0</v>
      </c>
      <c r="Q144" s="78"/>
      <c r="R144" s="51">
        <f>+(C31*1)*G144</f>
        <v>27</v>
      </c>
    </row>
    <row r="145" spans="1:18">
      <c r="A145" s="154"/>
      <c r="B145" s="156"/>
      <c r="C145" s="171"/>
      <c r="D145" s="174"/>
      <c r="E145" s="156"/>
      <c r="F145" s="157"/>
      <c r="G145" s="81">
        <v>0.2</v>
      </c>
      <c r="H145" s="157"/>
      <c r="I145" s="148"/>
      <c r="J145" s="33" t="s">
        <v>142</v>
      </c>
      <c r="K145" s="47">
        <v>1</v>
      </c>
      <c r="L145" s="47" t="s">
        <v>180</v>
      </c>
      <c r="M145" s="80" t="s">
        <v>180</v>
      </c>
      <c r="N145" s="51">
        <v>20</v>
      </c>
      <c r="O145" s="76"/>
      <c r="P145" s="77">
        <f t="shared" si="4"/>
        <v>0</v>
      </c>
      <c r="Q145" s="78"/>
      <c r="R145" s="51">
        <f>+(C32*1)*G145</f>
        <v>5.2</v>
      </c>
    </row>
    <row r="146" spans="1:18">
      <c r="A146" s="154"/>
      <c r="B146" s="156"/>
      <c r="C146" s="171"/>
      <c r="D146" s="174"/>
      <c r="E146" s="156"/>
      <c r="F146" s="157"/>
      <c r="G146" s="81">
        <v>0.2</v>
      </c>
      <c r="H146" s="157"/>
      <c r="I146" s="147" t="s">
        <v>240</v>
      </c>
      <c r="J146" s="33" t="s">
        <v>156</v>
      </c>
      <c r="K146" s="47">
        <v>1</v>
      </c>
      <c r="L146" s="47" t="s">
        <v>180</v>
      </c>
      <c r="M146" s="80" t="s">
        <v>180</v>
      </c>
      <c r="N146" s="51">
        <v>392</v>
      </c>
      <c r="O146" s="76"/>
      <c r="P146" s="77">
        <f t="shared" si="4"/>
        <v>0</v>
      </c>
      <c r="Q146" s="78"/>
      <c r="R146" s="51">
        <f>+(C36*1)*G146</f>
        <v>97.600000000000009</v>
      </c>
    </row>
    <row r="147" spans="1:18">
      <c r="A147" s="154"/>
      <c r="B147" s="156"/>
      <c r="C147" s="171"/>
      <c r="D147" s="174"/>
      <c r="E147" s="156"/>
      <c r="F147" s="157"/>
      <c r="G147" s="81">
        <v>0.2</v>
      </c>
      <c r="H147" s="157"/>
      <c r="I147" s="148"/>
      <c r="J147" s="33" t="s">
        <v>142</v>
      </c>
      <c r="K147" s="47">
        <v>1</v>
      </c>
      <c r="L147" s="47" t="s">
        <v>180</v>
      </c>
      <c r="M147" s="80" t="s">
        <v>180</v>
      </c>
      <c r="N147" s="51">
        <v>500</v>
      </c>
      <c r="O147" s="76"/>
      <c r="P147" s="77">
        <f t="shared" si="4"/>
        <v>0</v>
      </c>
      <c r="Q147" s="78"/>
      <c r="R147" s="51">
        <f>+(C37*1)*G147</f>
        <v>125.2</v>
      </c>
    </row>
    <row r="148" spans="1:18">
      <c r="A148" s="154"/>
      <c r="B148" s="156"/>
      <c r="C148" s="171"/>
      <c r="D148" s="174"/>
      <c r="E148" s="156"/>
      <c r="F148" s="157"/>
      <c r="G148" s="81">
        <v>0.2</v>
      </c>
      <c r="H148" s="157"/>
      <c r="I148" s="147" t="s">
        <v>241</v>
      </c>
      <c r="J148" s="33" t="s">
        <v>156</v>
      </c>
      <c r="K148" s="47">
        <v>1</v>
      </c>
      <c r="L148" s="47" t="s">
        <v>180</v>
      </c>
      <c r="M148" s="80" t="s">
        <v>180</v>
      </c>
      <c r="N148" s="51">
        <v>232</v>
      </c>
      <c r="O148" s="76"/>
      <c r="P148" s="77">
        <f t="shared" si="4"/>
        <v>0</v>
      </c>
      <c r="Q148" s="78"/>
      <c r="R148" s="51">
        <f>+(C41*1)*G148</f>
        <v>58.400000000000006</v>
      </c>
    </row>
    <row r="149" spans="1:18">
      <c r="A149" s="155"/>
      <c r="B149" s="151"/>
      <c r="C149" s="172"/>
      <c r="D149" s="175"/>
      <c r="E149" s="151"/>
      <c r="F149" s="148"/>
      <c r="G149" s="81">
        <v>0.2</v>
      </c>
      <c r="H149" s="148"/>
      <c r="I149" s="148" t="s">
        <v>241</v>
      </c>
      <c r="J149" s="33" t="s">
        <v>142</v>
      </c>
      <c r="K149" s="47">
        <v>1</v>
      </c>
      <c r="L149" s="47" t="s">
        <v>180</v>
      </c>
      <c r="M149" s="80" t="s">
        <v>180</v>
      </c>
      <c r="N149" s="51">
        <v>1880</v>
      </c>
      <c r="O149" s="76"/>
      <c r="P149" s="77">
        <f t="shared" si="4"/>
        <v>0</v>
      </c>
      <c r="Q149" s="78"/>
      <c r="R149" s="51">
        <f>+(C42*1)*G149</f>
        <v>469.6</v>
      </c>
    </row>
    <row r="150" spans="1:18" ht="14.25" customHeight="1">
      <c r="A150" s="153">
        <v>19</v>
      </c>
      <c r="B150" s="150" t="s">
        <v>260</v>
      </c>
      <c r="C150" s="170" t="s">
        <v>261</v>
      </c>
      <c r="D150" s="158" t="s">
        <v>262</v>
      </c>
      <c r="E150" s="150" t="s">
        <v>263</v>
      </c>
      <c r="F150" s="162" t="s">
        <v>264</v>
      </c>
      <c r="G150" s="83">
        <v>1</v>
      </c>
      <c r="H150" s="162" t="s">
        <v>179</v>
      </c>
      <c r="I150" s="147" t="s">
        <v>238</v>
      </c>
      <c r="J150" s="33" t="s">
        <v>156</v>
      </c>
      <c r="K150" s="47">
        <v>1</v>
      </c>
      <c r="L150" s="47" t="s">
        <v>180</v>
      </c>
      <c r="M150" s="80" t="s">
        <v>180</v>
      </c>
      <c r="N150" s="51">
        <v>40</v>
      </c>
      <c r="O150" s="76"/>
      <c r="P150" s="77">
        <f t="shared" si="4"/>
        <v>0</v>
      </c>
      <c r="Q150" s="78"/>
      <c r="R150" s="51">
        <f>+(C26*1)*G150</f>
        <v>10</v>
      </c>
    </row>
    <row r="151" spans="1:18">
      <c r="A151" s="154"/>
      <c r="B151" s="156"/>
      <c r="C151" s="171"/>
      <c r="D151" s="159"/>
      <c r="E151" s="156"/>
      <c r="F151" s="162"/>
      <c r="G151" s="83">
        <v>1</v>
      </c>
      <c r="H151" s="162"/>
      <c r="I151" s="148"/>
      <c r="J151" s="33" t="s">
        <v>142</v>
      </c>
      <c r="K151" s="47">
        <v>1</v>
      </c>
      <c r="L151" s="47" t="s">
        <v>180</v>
      </c>
      <c r="M151" s="80" t="s">
        <v>180</v>
      </c>
      <c r="N151" s="51">
        <v>12</v>
      </c>
      <c r="O151" s="76"/>
      <c r="P151" s="77">
        <f t="shared" si="4"/>
        <v>0</v>
      </c>
      <c r="Q151" s="78"/>
      <c r="R151" s="51">
        <f>+(C27*1)*G151</f>
        <v>3</v>
      </c>
    </row>
    <row r="152" spans="1:18">
      <c r="A152" s="154"/>
      <c r="B152" s="156"/>
      <c r="C152" s="171"/>
      <c r="D152" s="159"/>
      <c r="E152" s="156"/>
      <c r="F152" s="162"/>
      <c r="G152" s="83">
        <v>0.1</v>
      </c>
      <c r="H152" s="162"/>
      <c r="I152" s="147" t="s">
        <v>239</v>
      </c>
      <c r="J152" s="33" t="s">
        <v>156</v>
      </c>
      <c r="K152" s="47">
        <v>1</v>
      </c>
      <c r="L152" s="47" t="s">
        <v>180</v>
      </c>
      <c r="M152" s="80" t="s">
        <v>180</v>
      </c>
      <c r="N152" s="51">
        <v>56</v>
      </c>
      <c r="O152" s="76"/>
      <c r="P152" s="77">
        <f t="shared" si="4"/>
        <v>0</v>
      </c>
      <c r="Q152" s="78"/>
      <c r="R152" s="51">
        <f>+(C31*1)*G152</f>
        <v>13.5</v>
      </c>
    </row>
    <row r="153" spans="1:18">
      <c r="A153" s="154"/>
      <c r="B153" s="156"/>
      <c r="C153" s="171"/>
      <c r="D153" s="159"/>
      <c r="E153" s="156"/>
      <c r="F153" s="162"/>
      <c r="G153" s="83">
        <v>0.1</v>
      </c>
      <c r="H153" s="162"/>
      <c r="I153" s="148"/>
      <c r="J153" s="33" t="s">
        <v>142</v>
      </c>
      <c r="K153" s="47">
        <v>1</v>
      </c>
      <c r="L153" s="47" t="s">
        <v>180</v>
      </c>
      <c r="M153" s="80" t="s">
        <v>180</v>
      </c>
      <c r="N153" s="51">
        <v>12</v>
      </c>
      <c r="O153" s="76"/>
      <c r="P153" s="77">
        <f t="shared" si="4"/>
        <v>0</v>
      </c>
      <c r="Q153" s="78"/>
      <c r="R153" s="51">
        <f>+(C32*1)*G153</f>
        <v>2.6</v>
      </c>
    </row>
    <row r="154" spans="1:18">
      <c r="A154" s="154"/>
      <c r="B154" s="156"/>
      <c r="C154" s="171"/>
      <c r="D154" s="159"/>
      <c r="E154" s="156"/>
      <c r="F154" s="162"/>
      <c r="G154" s="83">
        <v>0.1</v>
      </c>
      <c r="H154" s="162"/>
      <c r="I154" s="147" t="s">
        <v>240</v>
      </c>
      <c r="J154" s="33" t="s">
        <v>156</v>
      </c>
      <c r="K154" s="47">
        <v>1</v>
      </c>
      <c r="L154" s="47" t="s">
        <v>180</v>
      </c>
      <c r="M154" s="80" t="s">
        <v>180</v>
      </c>
      <c r="N154" s="51">
        <v>196</v>
      </c>
      <c r="O154" s="76"/>
      <c r="P154" s="77">
        <f t="shared" si="4"/>
        <v>0</v>
      </c>
      <c r="Q154" s="78"/>
      <c r="R154" s="51">
        <f>+(C36*1)*G154</f>
        <v>48.800000000000004</v>
      </c>
    </row>
    <row r="155" spans="1:18">
      <c r="A155" s="154"/>
      <c r="B155" s="156"/>
      <c r="C155" s="171"/>
      <c r="D155" s="159"/>
      <c r="E155" s="156"/>
      <c r="F155" s="162"/>
      <c r="G155" s="83">
        <v>0.1</v>
      </c>
      <c r="H155" s="162"/>
      <c r="I155" s="148"/>
      <c r="J155" s="33" t="s">
        <v>142</v>
      </c>
      <c r="K155" s="47">
        <v>1</v>
      </c>
      <c r="L155" s="47" t="s">
        <v>180</v>
      </c>
      <c r="M155" s="80" t="s">
        <v>180</v>
      </c>
      <c r="N155" s="51">
        <v>252</v>
      </c>
      <c r="O155" s="76"/>
      <c r="P155" s="77">
        <f t="shared" si="4"/>
        <v>0</v>
      </c>
      <c r="Q155" s="78"/>
      <c r="R155" s="51">
        <f>+(C37*1)*G155</f>
        <v>62.6</v>
      </c>
    </row>
    <row r="156" spans="1:18">
      <c r="A156" s="154"/>
      <c r="B156" s="156"/>
      <c r="C156" s="171"/>
      <c r="D156" s="159"/>
      <c r="E156" s="156"/>
      <c r="F156" s="162"/>
      <c r="G156" s="83">
        <v>0.1</v>
      </c>
      <c r="H156" s="162"/>
      <c r="I156" s="147" t="s">
        <v>241</v>
      </c>
      <c r="J156" s="33" t="s">
        <v>156</v>
      </c>
      <c r="K156" s="47">
        <v>1</v>
      </c>
      <c r="L156" s="47" t="s">
        <v>180</v>
      </c>
      <c r="M156" s="80" t="s">
        <v>180</v>
      </c>
      <c r="N156" s="51">
        <v>116</v>
      </c>
      <c r="O156" s="76"/>
      <c r="P156" s="77">
        <f t="shared" si="4"/>
        <v>0</v>
      </c>
      <c r="Q156" s="78"/>
      <c r="R156" s="51">
        <f>+(C41*1)*G156</f>
        <v>29.200000000000003</v>
      </c>
    </row>
    <row r="157" spans="1:18">
      <c r="A157" s="154"/>
      <c r="B157" s="156"/>
      <c r="C157" s="171"/>
      <c r="D157" s="166"/>
      <c r="E157" s="151"/>
      <c r="F157" s="162"/>
      <c r="G157" s="83">
        <v>0.1</v>
      </c>
      <c r="H157" s="162"/>
      <c r="I157" s="148"/>
      <c r="J157" s="33" t="s">
        <v>142</v>
      </c>
      <c r="K157" s="47">
        <v>1</v>
      </c>
      <c r="L157" s="47" t="s">
        <v>180</v>
      </c>
      <c r="M157" s="80" t="s">
        <v>180</v>
      </c>
      <c r="N157" s="51">
        <v>940</v>
      </c>
      <c r="O157" s="76"/>
      <c r="P157" s="77">
        <f t="shared" si="4"/>
        <v>0</v>
      </c>
      <c r="Q157" s="78"/>
      <c r="R157" s="51">
        <f>+(C42*1)*G157</f>
        <v>234.8</v>
      </c>
    </row>
    <row r="158" spans="1:18" ht="14.25" customHeight="1">
      <c r="A158" s="154"/>
      <c r="B158" s="156"/>
      <c r="C158" s="171"/>
      <c r="D158" s="150" t="s">
        <v>265</v>
      </c>
      <c r="E158" s="150" t="s">
        <v>263</v>
      </c>
      <c r="F158" s="147" t="s">
        <v>264</v>
      </c>
      <c r="G158" s="83">
        <v>1</v>
      </c>
      <c r="H158" s="162" t="s">
        <v>179</v>
      </c>
      <c r="I158" s="147" t="s">
        <v>238</v>
      </c>
      <c r="J158" s="33" t="s">
        <v>156</v>
      </c>
      <c r="K158" s="47">
        <v>1</v>
      </c>
      <c r="L158" s="47" t="s">
        <v>180</v>
      </c>
      <c r="M158" s="80" t="s">
        <v>180</v>
      </c>
      <c r="N158" s="51">
        <v>40</v>
      </c>
      <c r="O158" s="76"/>
      <c r="P158" s="77">
        <f t="shared" si="4"/>
        <v>0</v>
      </c>
      <c r="Q158" s="78"/>
      <c r="R158" s="51">
        <f>+(C26*1)*G158</f>
        <v>10</v>
      </c>
    </row>
    <row r="159" spans="1:18">
      <c r="A159" s="154"/>
      <c r="B159" s="156"/>
      <c r="C159" s="171"/>
      <c r="D159" s="156"/>
      <c r="E159" s="156"/>
      <c r="F159" s="157"/>
      <c r="G159" s="83">
        <v>1</v>
      </c>
      <c r="H159" s="162"/>
      <c r="I159" s="148"/>
      <c r="J159" s="33" t="s">
        <v>142</v>
      </c>
      <c r="K159" s="47">
        <v>1</v>
      </c>
      <c r="L159" s="47" t="s">
        <v>180</v>
      </c>
      <c r="M159" s="80" t="s">
        <v>180</v>
      </c>
      <c r="N159" s="51">
        <v>12</v>
      </c>
      <c r="O159" s="76"/>
      <c r="P159" s="77">
        <f t="shared" si="4"/>
        <v>0</v>
      </c>
      <c r="Q159" s="78"/>
      <c r="R159" s="51">
        <f>+(C27*1)*G159</f>
        <v>3</v>
      </c>
    </row>
    <row r="160" spans="1:18">
      <c r="A160" s="154"/>
      <c r="B160" s="156"/>
      <c r="C160" s="171"/>
      <c r="D160" s="156"/>
      <c r="E160" s="156"/>
      <c r="F160" s="157"/>
      <c r="G160" s="83">
        <v>0.1</v>
      </c>
      <c r="H160" s="162"/>
      <c r="I160" s="147" t="s">
        <v>239</v>
      </c>
      <c r="J160" s="33" t="s">
        <v>156</v>
      </c>
      <c r="K160" s="47">
        <v>1</v>
      </c>
      <c r="L160" s="47" t="s">
        <v>180</v>
      </c>
      <c r="M160" s="80" t="s">
        <v>180</v>
      </c>
      <c r="N160" s="51">
        <v>56</v>
      </c>
      <c r="O160" s="76"/>
      <c r="P160" s="77">
        <f t="shared" si="4"/>
        <v>0</v>
      </c>
      <c r="Q160" s="78"/>
      <c r="R160" s="51">
        <f>+(C31*1)*G160</f>
        <v>13.5</v>
      </c>
    </row>
    <row r="161" spans="1:18">
      <c r="A161" s="154"/>
      <c r="B161" s="156"/>
      <c r="C161" s="171"/>
      <c r="D161" s="156"/>
      <c r="E161" s="156"/>
      <c r="F161" s="157"/>
      <c r="G161" s="83">
        <v>0.1</v>
      </c>
      <c r="H161" s="162"/>
      <c r="I161" s="148"/>
      <c r="J161" s="33" t="s">
        <v>142</v>
      </c>
      <c r="K161" s="47">
        <v>1</v>
      </c>
      <c r="L161" s="47" t="s">
        <v>180</v>
      </c>
      <c r="M161" s="80" t="s">
        <v>180</v>
      </c>
      <c r="N161" s="51">
        <v>12</v>
      </c>
      <c r="O161" s="76"/>
      <c r="P161" s="77">
        <f t="shared" si="4"/>
        <v>0</v>
      </c>
      <c r="Q161" s="78"/>
      <c r="R161" s="51">
        <f>+(C32*1)*G161</f>
        <v>2.6</v>
      </c>
    </row>
    <row r="162" spans="1:18">
      <c r="A162" s="154"/>
      <c r="B162" s="156"/>
      <c r="C162" s="171"/>
      <c r="D162" s="156"/>
      <c r="E162" s="156"/>
      <c r="F162" s="157"/>
      <c r="G162" s="83">
        <v>0.1</v>
      </c>
      <c r="H162" s="162"/>
      <c r="I162" s="147" t="s">
        <v>240</v>
      </c>
      <c r="J162" s="33" t="s">
        <v>156</v>
      </c>
      <c r="K162" s="47">
        <v>1</v>
      </c>
      <c r="L162" s="47" t="s">
        <v>180</v>
      </c>
      <c r="M162" s="80" t="s">
        <v>180</v>
      </c>
      <c r="N162" s="51">
        <v>196</v>
      </c>
      <c r="O162" s="76"/>
      <c r="P162" s="77">
        <f t="shared" si="4"/>
        <v>0</v>
      </c>
      <c r="Q162" s="78"/>
      <c r="R162" s="51">
        <f>+(C36*1)*G162</f>
        <v>48.800000000000004</v>
      </c>
    </row>
    <row r="163" spans="1:18">
      <c r="A163" s="154"/>
      <c r="B163" s="156"/>
      <c r="C163" s="171"/>
      <c r="D163" s="156"/>
      <c r="E163" s="156"/>
      <c r="F163" s="157"/>
      <c r="G163" s="83">
        <v>0.1</v>
      </c>
      <c r="H163" s="162"/>
      <c r="I163" s="148"/>
      <c r="J163" s="33" t="s">
        <v>142</v>
      </c>
      <c r="K163" s="47">
        <v>1</v>
      </c>
      <c r="L163" s="47" t="s">
        <v>180</v>
      </c>
      <c r="M163" s="80" t="s">
        <v>180</v>
      </c>
      <c r="N163" s="51">
        <v>252</v>
      </c>
      <c r="O163" s="76"/>
      <c r="P163" s="77">
        <f t="shared" si="4"/>
        <v>0</v>
      </c>
      <c r="Q163" s="78"/>
      <c r="R163" s="51">
        <f>+(C37*1)*G163</f>
        <v>62.6</v>
      </c>
    </row>
    <row r="164" spans="1:18">
      <c r="A164" s="154"/>
      <c r="B164" s="156"/>
      <c r="C164" s="171"/>
      <c r="D164" s="156"/>
      <c r="E164" s="156"/>
      <c r="F164" s="157"/>
      <c r="G164" s="83">
        <v>0.1</v>
      </c>
      <c r="H164" s="162"/>
      <c r="I164" s="147" t="s">
        <v>241</v>
      </c>
      <c r="J164" s="33" t="s">
        <v>156</v>
      </c>
      <c r="K164" s="47">
        <v>1</v>
      </c>
      <c r="L164" s="47" t="s">
        <v>180</v>
      </c>
      <c r="M164" s="80" t="s">
        <v>180</v>
      </c>
      <c r="N164" s="51">
        <v>116</v>
      </c>
      <c r="O164" s="76"/>
      <c r="P164" s="77">
        <f t="shared" si="4"/>
        <v>0</v>
      </c>
      <c r="Q164" s="78"/>
      <c r="R164" s="51">
        <f>+(C41*1)*G164</f>
        <v>29.200000000000003</v>
      </c>
    </row>
    <row r="165" spans="1:18">
      <c r="A165" s="154"/>
      <c r="B165" s="156"/>
      <c r="C165" s="171"/>
      <c r="D165" s="151"/>
      <c r="E165" s="151"/>
      <c r="F165" s="148"/>
      <c r="G165" s="83">
        <v>0.1</v>
      </c>
      <c r="H165" s="162"/>
      <c r="I165" s="148"/>
      <c r="J165" s="33" t="s">
        <v>142</v>
      </c>
      <c r="K165" s="47">
        <v>1</v>
      </c>
      <c r="L165" s="47" t="s">
        <v>180</v>
      </c>
      <c r="M165" s="80" t="s">
        <v>180</v>
      </c>
      <c r="N165" s="51">
        <v>940</v>
      </c>
      <c r="O165" s="76"/>
      <c r="P165" s="77">
        <f t="shared" si="4"/>
        <v>0</v>
      </c>
      <c r="Q165" s="78"/>
      <c r="R165" s="51">
        <f>+(C42*1)*G165</f>
        <v>234.8</v>
      </c>
    </row>
    <row r="166" spans="1:18" ht="15" customHeight="1">
      <c r="A166" s="154"/>
      <c r="B166" s="156"/>
      <c r="C166" s="171"/>
      <c r="D166" s="150" t="s">
        <v>266</v>
      </c>
      <c r="E166" s="150" t="s">
        <v>263</v>
      </c>
      <c r="F166" s="147" t="s">
        <v>264</v>
      </c>
      <c r="G166" s="83">
        <v>1</v>
      </c>
      <c r="H166" s="162" t="s">
        <v>179</v>
      </c>
      <c r="I166" s="147" t="s">
        <v>238</v>
      </c>
      <c r="J166" s="33" t="s">
        <v>156</v>
      </c>
      <c r="K166" s="47">
        <v>1</v>
      </c>
      <c r="L166" s="47" t="s">
        <v>180</v>
      </c>
      <c r="M166" s="80" t="s">
        <v>180</v>
      </c>
      <c r="N166" s="51">
        <v>40</v>
      </c>
      <c r="O166" s="76"/>
      <c r="P166" s="77">
        <f t="shared" si="4"/>
        <v>0</v>
      </c>
      <c r="Q166" s="78"/>
      <c r="R166" s="51">
        <f>+(C26*1)*G166</f>
        <v>10</v>
      </c>
    </row>
    <row r="167" spans="1:18" ht="15" customHeight="1">
      <c r="A167" s="154"/>
      <c r="B167" s="156"/>
      <c r="C167" s="171"/>
      <c r="D167" s="156"/>
      <c r="E167" s="156"/>
      <c r="F167" s="157"/>
      <c r="G167" s="83">
        <v>1</v>
      </c>
      <c r="H167" s="162"/>
      <c r="I167" s="148"/>
      <c r="J167" s="33" t="s">
        <v>142</v>
      </c>
      <c r="K167" s="47">
        <v>1</v>
      </c>
      <c r="L167" s="47" t="s">
        <v>180</v>
      </c>
      <c r="M167" s="80" t="s">
        <v>180</v>
      </c>
      <c r="N167" s="51">
        <v>12</v>
      </c>
      <c r="O167" s="76"/>
      <c r="P167" s="77">
        <f t="shared" si="4"/>
        <v>0</v>
      </c>
      <c r="Q167" s="78"/>
      <c r="R167" s="51">
        <f>+(C27*1)*G167</f>
        <v>3</v>
      </c>
    </row>
    <row r="168" spans="1:18" ht="15" customHeight="1">
      <c r="A168" s="154"/>
      <c r="B168" s="156"/>
      <c r="C168" s="171"/>
      <c r="D168" s="156"/>
      <c r="E168" s="156"/>
      <c r="F168" s="157"/>
      <c r="G168" s="83">
        <v>0.1</v>
      </c>
      <c r="H168" s="162"/>
      <c r="I168" s="147" t="s">
        <v>239</v>
      </c>
      <c r="J168" s="33" t="s">
        <v>156</v>
      </c>
      <c r="K168" s="47">
        <v>1</v>
      </c>
      <c r="L168" s="47" t="s">
        <v>180</v>
      </c>
      <c r="M168" s="80" t="s">
        <v>180</v>
      </c>
      <c r="N168" s="51">
        <v>56</v>
      </c>
      <c r="O168" s="76"/>
      <c r="P168" s="77">
        <f t="shared" si="4"/>
        <v>0</v>
      </c>
      <c r="Q168" s="78"/>
      <c r="R168" s="51">
        <f>+(C31*1)*G168</f>
        <v>13.5</v>
      </c>
    </row>
    <row r="169" spans="1:18" ht="15" customHeight="1">
      <c r="A169" s="154"/>
      <c r="B169" s="156"/>
      <c r="C169" s="171"/>
      <c r="D169" s="156"/>
      <c r="E169" s="156"/>
      <c r="F169" s="157"/>
      <c r="G169" s="83">
        <v>0.1</v>
      </c>
      <c r="H169" s="162"/>
      <c r="I169" s="148"/>
      <c r="J169" s="33" t="s">
        <v>142</v>
      </c>
      <c r="K169" s="47">
        <v>1</v>
      </c>
      <c r="L169" s="47" t="s">
        <v>180</v>
      </c>
      <c r="M169" s="80" t="s">
        <v>180</v>
      </c>
      <c r="N169" s="51">
        <v>12</v>
      </c>
      <c r="O169" s="76"/>
      <c r="P169" s="77">
        <f t="shared" si="4"/>
        <v>0</v>
      </c>
      <c r="Q169" s="78"/>
      <c r="R169" s="51">
        <f>+(C32*1)*G169</f>
        <v>2.6</v>
      </c>
    </row>
    <row r="170" spans="1:18" ht="15" customHeight="1">
      <c r="A170" s="154"/>
      <c r="B170" s="156"/>
      <c r="C170" s="171"/>
      <c r="D170" s="156"/>
      <c r="E170" s="156"/>
      <c r="F170" s="157"/>
      <c r="G170" s="83">
        <v>0.1</v>
      </c>
      <c r="H170" s="162"/>
      <c r="I170" s="147" t="s">
        <v>240</v>
      </c>
      <c r="J170" s="33" t="s">
        <v>156</v>
      </c>
      <c r="K170" s="47">
        <v>1</v>
      </c>
      <c r="L170" s="47" t="s">
        <v>180</v>
      </c>
      <c r="M170" s="80" t="s">
        <v>180</v>
      </c>
      <c r="N170" s="51">
        <v>196</v>
      </c>
      <c r="O170" s="76"/>
      <c r="P170" s="77">
        <f t="shared" si="4"/>
        <v>0</v>
      </c>
      <c r="Q170" s="78"/>
      <c r="R170" s="51">
        <f>+(C36*1)*G170</f>
        <v>48.800000000000004</v>
      </c>
    </row>
    <row r="171" spans="1:18" ht="15" customHeight="1">
      <c r="A171" s="154"/>
      <c r="B171" s="156"/>
      <c r="C171" s="171"/>
      <c r="D171" s="156"/>
      <c r="E171" s="156"/>
      <c r="F171" s="157"/>
      <c r="G171" s="83">
        <v>0.1</v>
      </c>
      <c r="H171" s="162"/>
      <c r="I171" s="148"/>
      <c r="J171" s="33" t="s">
        <v>142</v>
      </c>
      <c r="K171" s="47">
        <v>1</v>
      </c>
      <c r="L171" s="47" t="s">
        <v>180</v>
      </c>
      <c r="M171" s="80" t="s">
        <v>180</v>
      </c>
      <c r="N171" s="51">
        <v>252</v>
      </c>
      <c r="O171" s="76"/>
      <c r="P171" s="77">
        <f t="shared" si="4"/>
        <v>0</v>
      </c>
      <c r="Q171" s="78"/>
      <c r="R171" s="51">
        <f>+(C37*1)*G171</f>
        <v>62.6</v>
      </c>
    </row>
    <row r="172" spans="1:18" ht="15" customHeight="1">
      <c r="A172" s="154"/>
      <c r="B172" s="156"/>
      <c r="C172" s="171"/>
      <c r="D172" s="156"/>
      <c r="E172" s="156"/>
      <c r="F172" s="157"/>
      <c r="G172" s="83">
        <v>0.1</v>
      </c>
      <c r="H172" s="162"/>
      <c r="I172" s="147" t="s">
        <v>241</v>
      </c>
      <c r="J172" s="33" t="s">
        <v>156</v>
      </c>
      <c r="K172" s="47">
        <v>1</v>
      </c>
      <c r="L172" s="47" t="s">
        <v>180</v>
      </c>
      <c r="M172" s="80" t="s">
        <v>180</v>
      </c>
      <c r="N172" s="51">
        <v>116</v>
      </c>
      <c r="O172" s="76"/>
      <c r="P172" s="77">
        <f t="shared" si="4"/>
        <v>0</v>
      </c>
      <c r="Q172" s="78"/>
      <c r="R172" s="51">
        <f>+(C41*1)*G172</f>
        <v>29.200000000000003</v>
      </c>
    </row>
    <row r="173" spans="1:18" ht="22.5" customHeight="1">
      <c r="A173" s="155"/>
      <c r="B173" s="151"/>
      <c r="C173" s="172"/>
      <c r="D173" s="151"/>
      <c r="E173" s="151"/>
      <c r="F173" s="148"/>
      <c r="G173" s="83">
        <v>0.1</v>
      </c>
      <c r="H173" s="162"/>
      <c r="I173" s="148"/>
      <c r="J173" s="33" t="s">
        <v>142</v>
      </c>
      <c r="K173" s="47">
        <v>1</v>
      </c>
      <c r="L173" s="47" t="s">
        <v>180</v>
      </c>
      <c r="M173" s="80" t="s">
        <v>180</v>
      </c>
      <c r="N173" s="51">
        <v>940</v>
      </c>
      <c r="O173" s="76"/>
      <c r="P173" s="77">
        <f t="shared" si="4"/>
        <v>0</v>
      </c>
      <c r="Q173" s="78"/>
      <c r="R173" s="51">
        <f>+(C42*1)*G173</f>
        <v>234.8</v>
      </c>
    </row>
    <row r="174" spans="1:18" ht="69.75" customHeight="1">
      <c r="A174" s="153">
        <v>20</v>
      </c>
      <c r="B174" s="150" t="s">
        <v>267</v>
      </c>
      <c r="C174" s="170" t="s">
        <v>268</v>
      </c>
      <c r="D174" s="173" t="s">
        <v>269</v>
      </c>
      <c r="E174" s="170" t="s">
        <v>259</v>
      </c>
      <c r="F174" s="162" t="s">
        <v>206</v>
      </c>
      <c r="G174" s="83">
        <v>0.01</v>
      </c>
      <c r="H174" s="147" t="s">
        <v>179</v>
      </c>
      <c r="I174" s="47" t="s">
        <v>180</v>
      </c>
      <c r="J174" s="33" t="s">
        <v>156</v>
      </c>
      <c r="K174" s="47">
        <v>1</v>
      </c>
      <c r="L174" s="47" t="s">
        <v>180</v>
      </c>
      <c r="M174" s="80" t="s">
        <v>180</v>
      </c>
      <c r="N174" s="51">
        <v>4</v>
      </c>
      <c r="O174" s="76"/>
      <c r="P174" s="77">
        <f t="shared" si="4"/>
        <v>0</v>
      </c>
      <c r="Q174" s="78"/>
      <c r="R174" s="51">
        <f t="shared" ref="R174:R179" si="5">K174</f>
        <v>1</v>
      </c>
    </row>
    <row r="175" spans="1:18" ht="92.25" customHeight="1">
      <c r="A175" s="154"/>
      <c r="B175" s="156"/>
      <c r="C175" s="171"/>
      <c r="D175" s="174"/>
      <c r="E175" s="171"/>
      <c r="F175" s="162"/>
      <c r="G175" s="83">
        <v>0.01</v>
      </c>
      <c r="H175" s="148"/>
      <c r="I175" s="47" t="s">
        <v>180</v>
      </c>
      <c r="J175" s="33" t="s">
        <v>142</v>
      </c>
      <c r="K175" s="47">
        <v>1</v>
      </c>
      <c r="L175" s="47" t="s">
        <v>180</v>
      </c>
      <c r="M175" s="80" t="s">
        <v>180</v>
      </c>
      <c r="N175" s="51">
        <v>4</v>
      </c>
      <c r="O175" s="76"/>
      <c r="P175" s="77">
        <f t="shared" si="4"/>
        <v>0</v>
      </c>
      <c r="Q175" s="78"/>
      <c r="R175" s="51">
        <f t="shared" si="5"/>
        <v>1</v>
      </c>
    </row>
    <row r="176" spans="1:18" ht="69.75" customHeight="1">
      <c r="A176" s="154"/>
      <c r="B176" s="156"/>
      <c r="C176" s="170" t="s">
        <v>270</v>
      </c>
      <c r="D176" s="173" t="s">
        <v>271</v>
      </c>
      <c r="E176" s="170" t="s">
        <v>259</v>
      </c>
      <c r="F176" s="162" t="s">
        <v>206</v>
      </c>
      <c r="G176" s="83">
        <v>0.01</v>
      </c>
      <c r="H176" s="147" t="s">
        <v>179</v>
      </c>
      <c r="I176" s="47" t="s">
        <v>180</v>
      </c>
      <c r="J176" s="33" t="s">
        <v>156</v>
      </c>
      <c r="K176" s="47">
        <v>1</v>
      </c>
      <c r="L176" s="47" t="s">
        <v>180</v>
      </c>
      <c r="M176" s="80" t="s">
        <v>180</v>
      </c>
      <c r="N176" s="51">
        <v>4</v>
      </c>
      <c r="O176" s="76"/>
      <c r="P176" s="77">
        <f t="shared" ref="P176:P179" si="6">+O176*N176</f>
        <v>0</v>
      </c>
      <c r="Q176" s="78"/>
      <c r="R176" s="51">
        <f t="shared" si="5"/>
        <v>1</v>
      </c>
    </row>
    <row r="177" spans="1:18" ht="78" customHeight="1">
      <c r="A177" s="154"/>
      <c r="B177" s="156"/>
      <c r="C177" s="171"/>
      <c r="D177" s="174"/>
      <c r="E177" s="171"/>
      <c r="F177" s="162"/>
      <c r="G177" s="83">
        <v>0.01</v>
      </c>
      <c r="H177" s="148"/>
      <c r="I177" s="47" t="s">
        <v>180</v>
      </c>
      <c r="J177" s="33" t="s">
        <v>142</v>
      </c>
      <c r="K177" s="47">
        <v>1</v>
      </c>
      <c r="L177" s="47" t="s">
        <v>180</v>
      </c>
      <c r="M177" s="80" t="s">
        <v>180</v>
      </c>
      <c r="N177" s="51">
        <v>4</v>
      </c>
      <c r="O177" s="76"/>
      <c r="P177" s="77">
        <f t="shared" si="6"/>
        <v>0</v>
      </c>
      <c r="Q177" s="78"/>
      <c r="R177" s="51">
        <f t="shared" si="5"/>
        <v>1</v>
      </c>
    </row>
    <row r="178" spans="1:18" ht="69.75" customHeight="1">
      <c r="A178" s="154"/>
      <c r="B178" s="156"/>
      <c r="C178" s="170" t="s">
        <v>272</v>
      </c>
      <c r="D178" s="173" t="s">
        <v>273</v>
      </c>
      <c r="E178" s="170" t="s">
        <v>259</v>
      </c>
      <c r="F178" s="162" t="s">
        <v>206</v>
      </c>
      <c r="G178" s="83">
        <v>0.01</v>
      </c>
      <c r="H178" s="147" t="s">
        <v>179</v>
      </c>
      <c r="I178" s="47" t="s">
        <v>180</v>
      </c>
      <c r="J178" s="33" t="s">
        <v>156</v>
      </c>
      <c r="K178" s="47">
        <v>1</v>
      </c>
      <c r="L178" s="47" t="s">
        <v>180</v>
      </c>
      <c r="M178" s="80" t="s">
        <v>180</v>
      </c>
      <c r="N178" s="51">
        <v>4</v>
      </c>
      <c r="O178" s="76"/>
      <c r="P178" s="77">
        <f t="shared" si="6"/>
        <v>0</v>
      </c>
      <c r="Q178" s="78"/>
      <c r="R178" s="51">
        <f t="shared" si="5"/>
        <v>1</v>
      </c>
    </row>
    <row r="179" spans="1:18" ht="87.75" customHeight="1">
      <c r="A179" s="155"/>
      <c r="B179" s="156"/>
      <c r="C179" s="171"/>
      <c r="D179" s="174"/>
      <c r="E179" s="171"/>
      <c r="F179" s="162"/>
      <c r="G179" s="83">
        <v>0.01</v>
      </c>
      <c r="H179" s="148"/>
      <c r="I179" s="47" t="s">
        <v>180</v>
      </c>
      <c r="J179" s="33" t="s">
        <v>142</v>
      </c>
      <c r="K179" s="47">
        <v>1</v>
      </c>
      <c r="L179" s="47" t="s">
        <v>180</v>
      </c>
      <c r="M179" s="80" t="s">
        <v>180</v>
      </c>
      <c r="N179" s="51">
        <v>4</v>
      </c>
      <c r="O179" s="76"/>
      <c r="P179" s="77">
        <f t="shared" si="6"/>
        <v>0</v>
      </c>
      <c r="Q179" s="78"/>
      <c r="R179" s="51">
        <f t="shared" si="5"/>
        <v>1</v>
      </c>
    </row>
    <row r="180" spans="1:18" ht="14.25" customHeight="1">
      <c r="A180" s="153">
        <v>21</v>
      </c>
      <c r="B180" s="161" t="s">
        <v>274</v>
      </c>
      <c r="C180" s="150" t="s">
        <v>275</v>
      </c>
      <c r="D180" s="158" t="s">
        <v>276</v>
      </c>
      <c r="E180" s="150" t="s">
        <v>277</v>
      </c>
      <c r="F180" s="147" t="s">
        <v>206</v>
      </c>
      <c r="G180" s="83">
        <v>1</v>
      </c>
      <c r="H180" s="162" t="s">
        <v>181</v>
      </c>
      <c r="I180" s="73" t="s">
        <v>238</v>
      </c>
      <c r="J180" s="33" t="s">
        <v>182</v>
      </c>
      <c r="K180" s="98">
        <v>1</v>
      </c>
      <c r="L180" s="98">
        <v>2</v>
      </c>
      <c r="M180" s="176">
        <v>500</v>
      </c>
      <c r="N180" s="97">
        <v>192</v>
      </c>
      <c r="O180" s="179"/>
      <c r="P180" s="179"/>
      <c r="Q180" s="182"/>
      <c r="R180" s="85">
        <f>+(C20*G180)</f>
        <v>48</v>
      </c>
    </row>
    <row r="181" spans="1:18">
      <c r="A181" s="154"/>
      <c r="B181" s="161"/>
      <c r="C181" s="156"/>
      <c r="D181" s="159"/>
      <c r="E181" s="156"/>
      <c r="F181" s="157"/>
      <c r="G181" s="83">
        <v>1</v>
      </c>
      <c r="H181" s="162"/>
      <c r="I181" s="73" t="s">
        <v>239</v>
      </c>
      <c r="J181" s="33" t="s">
        <v>182</v>
      </c>
      <c r="K181" s="98">
        <v>1</v>
      </c>
      <c r="L181" s="98">
        <v>2</v>
      </c>
      <c r="M181" s="177"/>
      <c r="N181" s="97">
        <v>1004</v>
      </c>
      <c r="O181" s="180"/>
      <c r="P181" s="180"/>
      <c r="Q181" s="183"/>
      <c r="R181" s="85">
        <f>+(C21*G181)</f>
        <v>251</v>
      </c>
    </row>
    <row r="182" spans="1:18">
      <c r="A182" s="154"/>
      <c r="B182" s="161"/>
      <c r="C182" s="156"/>
      <c r="D182" s="159"/>
      <c r="E182" s="156"/>
      <c r="F182" s="157"/>
      <c r="G182" s="83">
        <v>1</v>
      </c>
      <c r="H182" s="162"/>
      <c r="I182" s="73" t="s">
        <v>240</v>
      </c>
      <c r="J182" s="33" t="s">
        <v>182</v>
      </c>
      <c r="K182" s="98">
        <v>1</v>
      </c>
      <c r="L182" s="98">
        <v>2</v>
      </c>
      <c r="M182" s="177"/>
      <c r="N182" s="97">
        <v>2552</v>
      </c>
      <c r="O182" s="180"/>
      <c r="P182" s="180"/>
      <c r="Q182" s="183"/>
      <c r="R182" s="85">
        <f>+(C22*G182)</f>
        <v>638</v>
      </c>
    </row>
    <row r="183" spans="1:18">
      <c r="A183" s="154"/>
      <c r="B183" s="161"/>
      <c r="C183" s="156"/>
      <c r="D183" s="159"/>
      <c r="E183" s="156"/>
      <c r="F183" s="157"/>
      <c r="G183" s="83">
        <v>1</v>
      </c>
      <c r="H183" s="162"/>
      <c r="I183" s="73" t="s">
        <v>241</v>
      </c>
      <c r="J183" s="33" t="s">
        <v>182</v>
      </c>
      <c r="K183" s="98">
        <v>1</v>
      </c>
      <c r="L183" s="98">
        <v>2</v>
      </c>
      <c r="M183" s="177"/>
      <c r="N183" s="97">
        <v>472</v>
      </c>
      <c r="O183" s="181"/>
      <c r="P183" s="181"/>
      <c r="Q183" s="184"/>
      <c r="R183" s="85">
        <f>+(C23*G183)</f>
        <v>118</v>
      </c>
    </row>
    <row r="184" spans="1:18" ht="15">
      <c r="A184" s="155"/>
      <c r="B184" s="161"/>
      <c r="C184" s="151"/>
      <c r="D184" s="166"/>
      <c r="E184" s="151"/>
      <c r="F184" s="148"/>
      <c r="G184" s="83">
        <v>1</v>
      </c>
      <c r="H184" s="162"/>
      <c r="I184" s="86" t="s">
        <v>278</v>
      </c>
      <c r="J184" s="33" t="s">
        <v>182</v>
      </c>
      <c r="K184" s="87">
        <v>1</v>
      </c>
      <c r="L184" s="87">
        <v>2</v>
      </c>
      <c r="M184" s="178"/>
      <c r="N184" s="88">
        <v>8</v>
      </c>
      <c r="O184" s="90"/>
      <c r="P184" s="90">
        <f t="shared" ref="P184:P189" si="7">+O184*R184</f>
        <v>0</v>
      </c>
      <c r="Q184" s="91"/>
      <c r="R184" s="88">
        <f>(R180+R181+R182+R183)/M180</f>
        <v>2.11</v>
      </c>
    </row>
    <row r="185" spans="1:18" ht="14.25" customHeight="1">
      <c r="A185" s="153">
        <v>22</v>
      </c>
      <c r="B185" s="161"/>
      <c r="C185" s="150" t="s">
        <v>279</v>
      </c>
      <c r="D185" s="173" t="s">
        <v>280</v>
      </c>
      <c r="E185" s="150" t="s">
        <v>250</v>
      </c>
      <c r="F185" s="147" t="s">
        <v>206</v>
      </c>
      <c r="G185" s="83">
        <v>1</v>
      </c>
      <c r="H185" s="147" t="s">
        <v>179</v>
      </c>
      <c r="I185" s="73" t="s">
        <v>238</v>
      </c>
      <c r="J185" s="33" t="s">
        <v>182</v>
      </c>
      <c r="K185" s="47">
        <v>2</v>
      </c>
      <c r="L185" s="47">
        <v>1</v>
      </c>
      <c r="M185" s="80">
        <v>50</v>
      </c>
      <c r="N185" s="51">
        <v>8</v>
      </c>
      <c r="O185" s="76"/>
      <c r="P185" s="77">
        <f t="shared" si="7"/>
        <v>0</v>
      </c>
      <c r="Q185" s="78"/>
      <c r="R185" s="79">
        <f>+ROUND(((C20*G185)/M185)*K185,0)</f>
        <v>2</v>
      </c>
    </row>
    <row r="186" spans="1:18">
      <c r="A186" s="154"/>
      <c r="B186" s="161"/>
      <c r="C186" s="156"/>
      <c r="D186" s="174"/>
      <c r="E186" s="156"/>
      <c r="F186" s="157"/>
      <c r="G186" s="83">
        <v>1</v>
      </c>
      <c r="H186" s="157"/>
      <c r="I186" s="73" t="s">
        <v>239</v>
      </c>
      <c r="J186" s="33" t="s">
        <v>182</v>
      </c>
      <c r="K186" s="47">
        <v>2</v>
      </c>
      <c r="L186" s="47">
        <v>1</v>
      </c>
      <c r="M186" s="80">
        <v>50</v>
      </c>
      <c r="N186" s="51">
        <v>40</v>
      </c>
      <c r="O186" s="76"/>
      <c r="P186" s="77">
        <f t="shared" si="7"/>
        <v>0</v>
      </c>
      <c r="Q186" s="78"/>
      <c r="R186" s="79">
        <f>+ROUND(((C21*G186)/M186)*K186,0)</f>
        <v>10</v>
      </c>
    </row>
    <row r="187" spans="1:18" ht="46.5" customHeight="1">
      <c r="A187" s="154"/>
      <c r="B187" s="161"/>
      <c r="C187" s="156"/>
      <c r="D187" s="174"/>
      <c r="E187" s="156"/>
      <c r="F187" s="157"/>
      <c r="G187" s="83">
        <v>1</v>
      </c>
      <c r="H187" s="157"/>
      <c r="I187" s="73" t="s">
        <v>240</v>
      </c>
      <c r="J187" s="33" t="s">
        <v>182</v>
      </c>
      <c r="K187" s="47">
        <v>2</v>
      </c>
      <c r="L187" s="47">
        <v>1</v>
      </c>
      <c r="M187" s="80">
        <v>50</v>
      </c>
      <c r="N187" s="51">
        <v>104</v>
      </c>
      <c r="O187" s="76"/>
      <c r="P187" s="77">
        <f t="shared" si="7"/>
        <v>0</v>
      </c>
      <c r="Q187" s="78"/>
      <c r="R187" s="79">
        <f>+ROUND(((C22*G187)/M187)*K187,0)</f>
        <v>26</v>
      </c>
    </row>
    <row r="188" spans="1:18" ht="74.25" customHeight="1">
      <c r="A188" s="154"/>
      <c r="B188" s="161"/>
      <c r="C188" s="156"/>
      <c r="D188" s="174"/>
      <c r="E188" s="156"/>
      <c r="F188" s="157"/>
      <c r="G188" s="83">
        <v>1</v>
      </c>
      <c r="H188" s="157"/>
      <c r="I188" s="73" t="s">
        <v>241</v>
      </c>
      <c r="J188" s="33" t="s">
        <v>182</v>
      </c>
      <c r="K188" s="47">
        <v>2</v>
      </c>
      <c r="L188" s="47">
        <v>1</v>
      </c>
      <c r="M188" s="80">
        <v>25</v>
      </c>
      <c r="N188" s="51">
        <v>36</v>
      </c>
      <c r="O188" s="76"/>
      <c r="P188" s="77">
        <f t="shared" si="7"/>
        <v>0</v>
      </c>
      <c r="Q188" s="78"/>
      <c r="R188" s="79">
        <f>+ROUND(((C23*G188)/M188)*K188,0)</f>
        <v>9</v>
      </c>
    </row>
    <row r="189" spans="1:18" ht="95.25" customHeight="1">
      <c r="A189" s="107">
        <v>23</v>
      </c>
      <c r="B189" s="161"/>
      <c r="C189" s="12" t="s">
        <v>281</v>
      </c>
      <c r="D189" s="17" t="s">
        <v>282</v>
      </c>
      <c r="E189" s="12" t="s">
        <v>191</v>
      </c>
      <c r="F189" s="73" t="s">
        <v>147</v>
      </c>
      <c r="G189" s="81">
        <v>1</v>
      </c>
      <c r="H189" s="47" t="s">
        <v>181</v>
      </c>
      <c r="I189" s="47" t="s">
        <v>180</v>
      </c>
      <c r="J189" s="33" t="s">
        <v>182</v>
      </c>
      <c r="K189" s="47">
        <v>1</v>
      </c>
      <c r="L189" s="47">
        <v>2</v>
      </c>
      <c r="M189" s="80" t="s">
        <v>180</v>
      </c>
      <c r="N189" s="51">
        <v>36</v>
      </c>
      <c r="O189" s="76"/>
      <c r="P189" s="77">
        <f t="shared" si="7"/>
        <v>0</v>
      </c>
      <c r="Q189" s="78"/>
      <c r="R189" s="51">
        <f>+C18</f>
        <v>9</v>
      </c>
    </row>
    <row r="190" spans="1:18" ht="28.5" customHeight="1">
      <c r="A190" s="153">
        <v>24</v>
      </c>
      <c r="B190" s="161"/>
      <c r="C190" s="150" t="s">
        <v>283</v>
      </c>
      <c r="D190" s="158" t="s">
        <v>284</v>
      </c>
      <c r="E190" s="150" t="s">
        <v>250</v>
      </c>
      <c r="F190" s="147" t="s">
        <v>206</v>
      </c>
      <c r="G190" s="81">
        <v>1</v>
      </c>
      <c r="H190" s="147" t="s">
        <v>181</v>
      </c>
      <c r="I190" s="99" t="s">
        <v>238</v>
      </c>
      <c r="J190" s="100" t="s">
        <v>182</v>
      </c>
      <c r="K190" s="98">
        <v>2</v>
      </c>
      <c r="L190" s="98">
        <v>1</v>
      </c>
      <c r="M190" s="176">
        <v>500</v>
      </c>
      <c r="N190" s="97">
        <v>384</v>
      </c>
      <c r="O190" s="182"/>
      <c r="P190" s="182"/>
      <c r="Q190" s="182"/>
      <c r="R190" s="89">
        <f>+ROUND(((C20*G190))*K190,0)</f>
        <v>96</v>
      </c>
    </row>
    <row r="191" spans="1:18" ht="28.5" customHeight="1">
      <c r="A191" s="154"/>
      <c r="B191" s="161"/>
      <c r="C191" s="156"/>
      <c r="D191" s="159"/>
      <c r="E191" s="156"/>
      <c r="F191" s="157"/>
      <c r="G191" s="81">
        <v>1</v>
      </c>
      <c r="H191" s="157"/>
      <c r="I191" s="99" t="s">
        <v>239</v>
      </c>
      <c r="J191" s="100" t="s">
        <v>182</v>
      </c>
      <c r="K191" s="98">
        <v>2</v>
      </c>
      <c r="L191" s="98">
        <v>1</v>
      </c>
      <c r="M191" s="177"/>
      <c r="N191" s="97">
        <v>2008</v>
      </c>
      <c r="O191" s="183"/>
      <c r="P191" s="183"/>
      <c r="Q191" s="183"/>
      <c r="R191" s="89">
        <f>+ROUND(((C21*G191))*K191,0)</f>
        <v>502</v>
      </c>
    </row>
    <row r="192" spans="1:18" ht="28.5" customHeight="1">
      <c r="A192" s="154"/>
      <c r="B192" s="161"/>
      <c r="C192" s="156"/>
      <c r="D192" s="159"/>
      <c r="E192" s="156"/>
      <c r="F192" s="157"/>
      <c r="G192" s="81">
        <v>1</v>
      </c>
      <c r="H192" s="157"/>
      <c r="I192" s="99" t="s">
        <v>240</v>
      </c>
      <c r="J192" s="100" t="s">
        <v>182</v>
      </c>
      <c r="K192" s="98">
        <v>2</v>
      </c>
      <c r="L192" s="98">
        <v>1</v>
      </c>
      <c r="M192" s="177"/>
      <c r="N192" s="97">
        <v>5104</v>
      </c>
      <c r="O192" s="183"/>
      <c r="P192" s="183"/>
      <c r="Q192" s="183"/>
      <c r="R192" s="89">
        <f>+ROUND(((C22*G192))*K192,0)</f>
        <v>1276</v>
      </c>
    </row>
    <row r="193" spans="1:18" ht="28.5" customHeight="1">
      <c r="A193" s="154"/>
      <c r="B193" s="161"/>
      <c r="C193" s="156"/>
      <c r="D193" s="159"/>
      <c r="E193" s="156"/>
      <c r="F193" s="157"/>
      <c r="G193" s="81">
        <v>1</v>
      </c>
      <c r="H193" s="157"/>
      <c r="I193" s="99" t="s">
        <v>241</v>
      </c>
      <c r="J193" s="100" t="s">
        <v>182</v>
      </c>
      <c r="K193" s="98">
        <v>2</v>
      </c>
      <c r="L193" s="98">
        <v>1</v>
      </c>
      <c r="M193" s="177"/>
      <c r="N193" s="97">
        <v>944</v>
      </c>
      <c r="O193" s="184"/>
      <c r="P193" s="184"/>
      <c r="Q193" s="184"/>
      <c r="R193" s="89">
        <f>+ROUND(((C23*G193))*K193,0)</f>
        <v>236</v>
      </c>
    </row>
    <row r="194" spans="1:18" ht="25.5" customHeight="1">
      <c r="A194" s="155"/>
      <c r="B194" s="161"/>
      <c r="C194" s="151"/>
      <c r="D194" s="166"/>
      <c r="E194" s="151"/>
      <c r="F194" s="157"/>
      <c r="G194" s="81">
        <v>1</v>
      </c>
      <c r="H194" s="148"/>
      <c r="I194" s="92" t="s">
        <v>278</v>
      </c>
      <c r="J194" s="93" t="s">
        <v>182</v>
      </c>
      <c r="K194" s="87">
        <v>2</v>
      </c>
      <c r="L194" s="87">
        <v>1</v>
      </c>
      <c r="M194" s="178"/>
      <c r="N194" s="88">
        <v>16</v>
      </c>
      <c r="O194" s="90"/>
      <c r="P194" s="90">
        <f>+O194*R194</f>
        <v>0</v>
      </c>
      <c r="Q194" s="91"/>
      <c r="R194" s="88">
        <f>(R190+R191+R192+R193)/M190</f>
        <v>4.22</v>
      </c>
    </row>
    <row r="195" spans="1:18" ht="95.25" customHeight="1">
      <c r="A195" s="107">
        <v>25</v>
      </c>
      <c r="B195" s="161"/>
      <c r="C195" s="12" t="s">
        <v>285</v>
      </c>
      <c r="D195" s="17" t="s">
        <v>286</v>
      </c>
      <c r="E195" s="12" t="s">
        <v>277</v>
      </c>
      <c r="F195" s="73" t="s">
        <v>147</v>
      </c>
      <c r="G195" s="81">
        <v>1</v>
      </c>
      <c r="H195" s="47" t="s">
        <v>181</v>
      </c>
      <c r="I195" s="47" t="s">
        <v>180</v>
      </c>
      <c r="J195" s="33" t="s">
        <v>182</v>
      </c>
      <c r="K195" s="47">
        <v>4</v>
      </c>
      <c r="L195" s="47">
        <v>1</v>
      </c>
      <c r="M195" s="80" t="s">
        <v>287</v>
      </c>
      <c r="N195" s="51">
        <v>144</v>
      </c>
      <c r="O195" s="76"/>
      <c r="P195" s="77">
        <f>+O195*R195</f>
        <v>0</v>
      </c>
      <c r="Q195" s="78"/>
      <c r="R195" s="51">
        <f>C18*K195</f>
        <v>36</v>
      </c>
    </row>
    <row r="196" spans="1:18" ht="199.5" customHeight="1">
      <c r="A196" s="2">
        <v>27</v>
      </c>
      <c r="B196" s="5"/>
      <c r="C196" s="5"/>
      <c r="D196" s="56" t="s">
        <v>288</v>
      </c>
      <c r="E196" s="5" t="s">
        <v>289</v>
      </c>
      <c r="F196" s="47" t="s">
        <v>178</v>
      </c>
      <c r="G196" s="83">
        <v>1</v>
      </c>
      <c r="H196" s="47" t="s">
        <v>181</v>
      </c>
      <c r="I196" s="47" t="s">
        <v>180</v>
      </c>
      <c r="J196" s="33" t="s">
        <v>182</v>
      </c>
      <c r="K196" s="47">
        <v>1</v>
      </c>
      <c r="L196" s="47" t="s">
        <v>290</v>
      </c>
      <c r="M196" s="80" t="s">
        <v>180</v>
      </c>
      <c r="N196" s="51">
        <v>4</v>
      </c>
      <c r="O196" s="76"/>
      <c r="P196" s="77">
        <f>+O196*R196</f>
        <v>0</v>
      </c>
      <c r="Q196" s="78"/>
      <c r="R196" s="51">
        <v>1</v>
      </c>
    </row>
    <row r="197" spans="1:18" ht="37.5" customHeight="1">
      <c r="A197" s="185" t="s">
        <v>291</v>
      </c>
      <c r="B197" s="186"/>
      <c r="C197" s="186"/>
      <c r="D197" s="186"/>
      <c r="E197" s="186"/>
      <c r="F197" s="186"/>
      <c r="G197" s="186"/>
      <c r="H197" s="186"/>
      <c r="I197" s="186"/>
      <c r="J197" s="186"/>
      <c r="K197" s="186"/>
      <c r="L197" s="186"/>
      <c r="M197" s="186"/>
      <c r="N197" s="186"/>
      <c r="P197" s="31">
        <f>+SUM(P47:P196)</f>
        <v>0</v>
      </c>
    </row>
    <row r="198" spans="1:18" ht="57" customHeight="1">
      <c r="B198" s="10"/>
    </row>
    <row r="199" spans="1:18" ht="49.5" customHeight="1">
      <c r="B199" s="45"/>
    </row>
  </sheetData>
  <mergeCells count="279">
    <mergeCell ref="P190:P193"/>
    <mergeCell ref="Q190:Q193"/>
    <mergeCell ref="A197:N197"/>
    <mergeCell ref="D190:D194"/>
    <mergeCell ref="E190:E194"/>
    <mergeCell ref="F190:F194"/>
    <mergeCell ref="H190:H194"/>
    <mergeCell ref="M190:M194"/>
    <mergeCell ref="O190:O193"/>
    <mergeCell ref="M180:M184"/>
    <mergeCell ref="O180:O183"/>
    <mergeCell ref="P180:P183"/>
    <mergeCell ref="Q180:Q183"/>
    <mergeCell ref="A185:A188"/>
    <mergeCell ref="C185:C188"/>
    <mergeCell ref="D185:D188"/>
    <mergeCell ref="E185:E188"/>
    <mergeCell ref="F185:F188"/>
    <mergeCell ref="H185:H188"/>
    <mergeCell ref="H178:H179"/>
    <mergeCell ref="A180:A184"/>
    <mergeCell ref="B180:B195"/>
    <mergeCell ref="C180:C184"/>
    <mergeCell ref="D180:D184"/>
    <mergeCell ref="E180:E184"/>
    <mergeCell ref="F180:F184"/>
    <mergeCell ref="H180:H184"/>
    <mergeCell ref="A190:A194"/>
    <mergeCell ref="C190:C194"/>
    <mergeCell ref="A174:A179"/>
    <mergeCell ref="B174:B179"/>
    <mergeCell ref="C174:C175"/>
    <mergeCell ref="D174:D175"/>
    <mergeCell ref="E174:E175"/>
    <mergeCell ref="F174:F175"/>
    <mergeCell ref="C178:C179"/>
    <mergeCell ref="D178:D179"/>
    <mergeCell ref="E178:E179"/>
    <mergeCell ref="F178:F179"/>
    <mergeCell ref="I168:I169"/>
    <mergeCell ref="I170:I171"/>
    <mergeCell ref="I172:I173"/>
    <mergeCell ref="H174:H175"/>
    <mergeCell ref="C176:C177"/>
    <mergeCell ref="D176:D177"/>
    <mergeCell ref="E176:E177"/>
    <mergeCell ref="F176:F177"/>
    <mergeCell ref="H176:H177"/>
    <mergeCell ref="A150:A173"/>
    <mergeCell ref="B150:B173"/>
    <mergeCell ref="C150:C173"/>
    <mergeCell ref="D150:D157"/>
    <mergeCell ref="E150:E157"/>
    <mergeCell ref="F150:F157"/>
    <mergeCell ref="H150:H157"/>
    <mergeCell ref="I150:I151"/>
    <mergeCell ref="I152:I153"/>
    <mergeCell ref="I154:I155"/>
    <mergeCell ref="I156:I157"/>
    <mergeCell ref="D158:D165"/>
    <mergeCell ref="E158:E165"/>
    <mergeCell ref="F158:F165"/>
    <mergeCell ref="H158:H165"/>
    <mergeCell ref="I158:I159"/>
    <mergeCell ref="I160:I161"/>
    <mergeCell ref="I162:I163"/>
    <mergeCell ref="I164:I165"/>
    <mergeCell ref="D166:D173"/>
    <mergeCell ref="E166:E173"/>
    <mergeCell ref="F166:F173"/>
    <mergeCell ref="H166:H173"/>
    <mergeCell ref="I166:I167"/>
    <mergeCell ref="A142:A149"/>
    <mergeCell ref="B142:B149"/>
    <mergeCell ref="C142:C149"/>
    <mergeCell ref="D142:D149"/>
    <mergeCell ref="E142:E149"/>
    <mergeCell ref="F142:F149"/>
    <mergeCell ref="H142:H149"/>
    <mergeCell ref="I142:I143"/>
    <mergeCell ref="I144:I145"/>
    <mergeCell ref="I146:I147"/>
    <mergeCell ref="I148:I149"/>
    <mergeCell ref="I118:I119"/>
    <mergeCell ref="I120:I121"/>
    <mergeCell ref="I122:I123"/>
    <mergeCell ref="I124:I125"/>
    <mergeCell ref="A126:A141"/>
    <mergeCell ref="B126:B141"/>
    <mergeCell ref="C126:C141"/>
    <mergeCell ref="D126:D141"/>
    <mergeCell ref="E126:E133"/>
    <mergeCell ref="F126:F133"/>
    <mergeCell ref="H126:H133"/>
    <mergeCell ref="I126:I127"/>
    <mergeCell ref="I128:I129"/>
    <mergeCell ref="I130:I131"/>
    <mergeCell ref="I132:I133"/>
    <mergeCell ref="E134:E141"/>
    <mergeCell ref="F134:F141"/>
    <mergeCell ref="H134:H141"/>
    <mergeCell ref="I134:I135"/>
    <mergeCell ref="I136:I137"/>
    <mergeCell ref="I138:I139"/>
    <mergeCell ref="I140:I141"/>
    <mergeCell ref="A118:A125"/>
    <mergeCell ref="B118:B125"/>
    <mergeCell ref="C118:C125"/>
    <mergeCell ref="D118:D125"/>
    <mergeCell ref="E118:E125"/>
    <mergeCell ref="F118:F125"/>
    <mergeCell ref="H118:H125"/>
    <mergeCell ref="A102:A117"/>
    <mergeCell ref="B102:B117"/>
    <mergeCell ref="C102:C117"/>
    <mergeCell ref="H102:H109"/>
    <mergeCell ref="I102:I103"/>
    <mergeCell ref="I104:I105"/>
    <mergeCell ref="I106:I107"/>
    <mergeCell ref="I108:I109"/>
    <mergeCell ref="D110:D117"/>
    <mergeCell ref="E110:E117"/>
    <mergeCell ref="F110:F117"/>
    <mergeCell ref="H110:H117"/>
    <mergeCell ref="I110:I111"/>
    <mergeCell ref="D102:D109"/>
    <mergeCell ref="E102:E109"/>
    <mergeCell ref="F102:F109"/>
    <mergeCell ref="I112:I113"/>
    <mergeCell ref="I114:I115"/>
    <mergeCell ref="I116:I117"/>
    <mergeCell ref="I94:I95"/>
    <mergeCell ref="I96:I97"/>
    <mergeCell ref="I98:I99"/>
    <mergeCell ref="I100:I101"/>
    <mergeCell ref="D91:D92"/>
    <mergeCell ref="E91:E92"/>
    <mergeCell ref="F91:F92"/>
    <mergeCell ref="G91:G92"/>
    <mergeCell ref="H91:H92"/>
    <mergeCell ref="A94:A101"/>
    <mergeCell ref="B94:B101"/>
    <mergeCell ref="C94:C101"/>
    <mergeCell ref="D94:D101"/>
    <mergeCell ref="E94:E101"/>
    <mergeCell ref="E87:E88"/>
    <mergeCell ref="F87:F88"/>
    <mergeCell ref="G87:G88"/>
    <mergeCell ref="H87:H88"/>
    <mergeCell ref="D89:D90"/>
    <mergeCell ref="E89:E90"/>
    <mergeCell ref="F89:F90"/>
    <mergeCell ref="G89:G90"/>
    <mergeCell ref="H89:H90"/>
    <mergeCell ref="A77:A92"/>
    <mergeCell ref="B77:B92"/>
    <mergeCell ref="C77:C92"/>
    <mergeCell ref="D87:D88"/>
    <mergeCell ref="F94:F101"/>
    <mergeCell ref="H94:H101"/>
    <mergeCell ref="G83:G84"/>
    <mergeCell ref="H83:H84"/>
    <mergeCell ref="D85:D86"/>
    <mergeCell ref="E85:E86"/>
    <mergeCell ref="F85:F86"/>
    <mergeCell ref="G85:G86"/>
    <mergeCell ref="H85:H86"/>
    <mergeCell ref="G77:G78"/>
    <mergeCell ref="H77:H78"/>
    <mergeCell ref="D80:D81"/>
    <mergeCell ref="E80:E81"/>
    <mergeCell ref="F80:F81"/>
    <mergeCell ref="G80:G81"/>
    <mergeCell ref="H80:H81"/>
    <mergeCell ref="D77:D78"/>
    <mergeCell ref="E77:E78"/>
    <mergeCell ref="F77:F78"/>
    <mergeCell ref="D83:D84"/>
    <mergeCell ref="E83:E84"/>
    <mergeCell ref="F83:F84"/>
    <mergeCell ref="G73:G74"/>
    <mergeCell ref="H73:H74"/>
    <mergeCell ref="A75:A76"/>
    <mergeCell ref="B75:B76"/>
    <mergeCell ref="C75:C76"/>
    <mergeCell ref="D75:D76"/>
    <mergeCell ref="E75:E76"/>
    <mergeCell ref="F75:F76"/>
    <mergeCell ref="G75:G76"/>
    <mergeCell ref="H75:H76"/>
    <mergeCell ref="A73:A74"/>
    <mergeCell ref="B73:B74"/>
    <mergeCell ref="C73:C74"/>
    <mergeCell ref="D73:D74"/>
    <mergeCell ref="E73:E74"/>
    <mergeCell ref="F73:F74"/>
    <mergeCell ref="G69:G70"/>
    <mergeCell ref="H69:H70"/>
    <mergeCell ref="A71:A72"/>
    <mergeCell ref="B71:B72"/>
    <mergeCell ref="C71:C72"/>
    <mergeCell ref="D71:D72"/>
    <mergeCell ref="E71:E72"/>
    <mergeCell ref="F71:F72"/>
    <mergeCell ref="G71:G72"/>
    <mergeCell ref="H71:H72"/>
    <mergeCell ref="A69:A70"/>
    <mergeCell ref="B69:B70"/>
    <mergeCell ref="C69:C70"/>
    <mergeCell ref="D69:D70"/>
    <mergeCell ref="E69:E70"/>
    <mergeCell ref="F69:F70"/>
    <mergeCell ref="G63:G65"/>
    <mergeCell ref="H63:H64"/>
    <mergeCell ref="A66:A68"/>
    <mergeCell ref="B66:B68"/>
    <mergeCell ref="C66:C68"/>
    <mergeCell ref="D66:D68"/>
    <mergeCell ref="E66:E68"/>
    <mergeCell ref="F66:F68"/>
    <mergeCell ref="G66:G68"/>
    <mergeCell ref="H66:H67"/>
    <mergeCell ref="A63:A65"/>
    <mergeCell ref="B63:B65"/>
    <mergeCell ref="C63:C65"/>
    <mergeCell ref="D63:D65"/>
    <mergeCell ref="E63:E65"/>
    <mergeCell ref="F63:F65"/>
    <mergeCell ref="G58:G60"/>
    <mergeCell ref="H58:H59"/>
    <mergeCell ref="D61:D62"/>
    <mergeCell ref="E61:E62"/>
    <mergeCell ref="F61:F62"/>
    <mergeCell ref="G61:G62"/>
    <mergeCell ref="H61:H62"/>
    <mergeCell ref="A58:A62"/>
    <mergeCell ref="B58:B62"/>
    <mergeCell ref="C58:C62"/>
    <mergeCell ref="D58:D60"/>
    <mergeCell ref="E58:E60"/>
    <mergeCell ref="F58:F60"/>
    <mergeCell ref="G52:G54"/>
    <mergeCell ref="H52:H53"/>
    <mergeCell ref="D55:D56"/>
    <mergeCell ref="E55:E56"/>
    <mergeCell ref="F55:F56"/>
    <mergeCell ref="G55:G56"/>
    <mergeCell ref="H55:H56"/>
    <mergeCell ref="A52:A56"/>
    <mergeCell ref="B52:B56"/>
    <mergeCell ref="C52:C56"/>
    <mergeCell ref="D52:D54"/>
    <mergeCell ref="E52:E54"/>
    <mergeCell ref="F52:F54"/>
    <mergeCell ref="G47:G49"/>
    <mergeCell ref="H47:H48"/>
    <mergeCell ref="D50:D51"/>
    <mergeCell ref="E50:E51"/>
    <mergeCell ref="F50:F51"/>
    <mergeCell ref="G50:G51"/>
    <mergeCell ref="H50:H51"/>
    <mergeCell ref="A47:A51"/>
    <mergeCell ref="B47:B51"/>
    <mergeCell ref="C47:C51"/>
    <mergeCell ref="D47:D49"/>
    <mergeCell ref="E47:E49"/>
    <mergeCell ref="F47:F49"/>
    <mergeCell ref="F10:G10"/>
    <mergeCell ref="B17:B18"/>
    <mergeCell ref="F17:F18"/>
    <mergeCell ref="G17:G18"/>
    <mergeCell ref="H17:H18"/>
    <mergeCell ref="F46:G46"/>
    <mergeCell ref="B2:M2"/>
    <mergeCell ref="B3:M3"/>
    <mergeCell ref="B4:M4"/>
    <mergeCell ref="B5:M5"/>
    <mergeCell ref="B6:M6"/>
    <mergeCell ref="B9:M9"/>
  </mergeCells>
  <dataValidations count="4">
    <dataValidation type="list" allowBlank="1" showInputMessage="1" showErrorMessage="1" sqref="F47:F48 F50 F55 F79:F80 F82:F83 F85 F87 F89 F91 F52:F53 F61 F63:F64 F110:F116 F93:F94 F102:F108 F118:F126 F142:F149 F134 F174:F196 F57:F59 F66:F67 F69:F77" xr:uid="{2662F55A-17AA-4946-87A9-5A1653DCE239}">
      <formula1>"Población muestra,Población Total,ETC,Establecimientos,Sedes"</formula1>
    </dataValidation>
    <dataValidation type="list" allowBlank="1" showInputMessage="1" showErrorMessage="1" sqref="F150:F156 F158 F166" xr:uid="{0C89DABC-EB04-4467-9F92-EFF4DE0E0833}">
      <formula1>"Población muestra,Población Total,ETC,Establecimientos,Sedes,Porcentaje de sedes"</formula1>
    </dataValidation>
    <dataValidation type="list" allowBlank="1" showInputMessage="1" showErrorMessage="1" sqref="H54:H55 H49:H50 H52 H47 H60:H61 H63 H93:H94 H79:H80 H82:H83 H85 H87 H89 H91 H71 H180 H110:H111 H102:H103 H118 H126 H134 H142 H150 H158 H174 H176 H178 H195:H196 H185 H166 H189:H190 H73 H77 H75 H57:H58 H65:H66 H68:H69" xr:uid="{B243CC2D-83DD-4944-A5ED-7FFF2316E659}">
      <formula1>"Presencial,Virtual"</formula1>
    </dataValidation>
    <dataValidation type="list" allowBlank="1" showInputMessage="1" showErrorMessage="1" sqref="J47:J196" xr:uid="{B1401033-B066-447A-AB83-0DEA9F888094}">
      <formula1>"Rural,Urbano,Rural y urbano"</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3B36E-1635-4613-A7CE-0FD3D8B3F42C}">
  <sheetPr codeName="Hoja8"/>
  <dimension ref="A1:R199"/>
  <sheetViews>
    <sheetView showGridLines="0" topLeftCell="F29" zoomScale="61" zoomScaleNormal="82" workbookViewId="0">
      <selection activeCell="P46" sqref="P46"/>
    </sheetView>
  </sheetViews>
  <sheetFormatPr baseColWidth="10" defaultColWidth="11.42578125" defaultRowHeight="14.25"/>
  <cols>
    <col min="1" max="1" width="5.5703125" style="1" customWidth="1"/>
    <col min="2" max="2" width="54" style="1" customWidth="1"/>
    <col min="3" max="3" width="50.42578125" style="1" customWidth="1"/>
    <col min="4" max="4" width="50.140625" style="16" customWidth="1"/>
    <col min="5" max="5" width="21.85546875" style="16" bestFit="1" customWidth="1"/>
    <col min="6" max="6" width="22" style="1" customWidth="1"/>
    <col min="7" max="7" width="20.42578125" style="1" customWidth="1"/>
    <col min="8" max="8" width="14.5703125" style="1" customWidth="1"/>
    <col min="9" max="9" width="13.140625" style="1" customWidth="1"/>
    <col min="10" max="10" width="21.42578125" style="1" bestFit="1" customWidth="1"/>
    <col min="11" max="11" width="15.85546875" style="1" customWidth="1"/>
    <col min="12" max="12" width="15" style="1" customWidth="1"/>
    <col min="13" max="13" width="12.85546875" style="1" customWidth="1"/>
    <col min="14" max="14" width="14.140625" style="20" customWidth="1"/>
    <col min="15" max="15" width="14.140625" style="18" customWidth="1"/>
    <col min="16" max="16" width="20.42578125" style="18" customWidth="1"/>
    <col min="17" max="17" width="23.140625" style="1" customWidth="1"/>
    <col min="18" max="18" width="14.140625" style="1" hidden="1" customWidth="1"/>
    <col min="19" max="16384" width="11.42578125" style="1"/>
  </cols>
  <sheetData>
    <row r="1" spans="1:13" ht="15" thickBot="1"/>
    <row r="2" spans="1:13" ht="30" customHeight="1" thickBot="1">
      <c r="A2" s="101"/>
      <c r="B2" s="133" t="s">
        <v>119</v>
      </c>
      <c r="C2" s="134"/>
      <c r="D2" s="134"/>
      <c r="E2" s="134"/>
      <c r="F2" s="134"/>
      <c r="G2" s="134"/>
      <c r="H2" s="134"/>
      <c r="I2" s="134"/>
      <c r="J2" s="134"/>
      <c r="K2" s="134"/>
      <c r="L2" s="134"/>
      <c r="M2" s="135"/>
    </row>
    <row r="3" spans="1:13" ht="15">
      <c r="B3" s="136" t="s">
        <v>120</v>
      </c>
      <c r="C3" s="137"/>
      <c r="D3" s="137"/>
      <c r="E3" s="137"/>
      <c r="F3" s="137"/>
      <c r="G3" s="137"/>
      <c r="H3" s="137"/>
      <c r="I3" s="137"/>
      <c r="J3" s="137"/>
      <c r="K3" s="137"/>
      <c r="L3" s="137"/>
      <c r="M3" s="138"/>
    </row>
    <row r="4" spans="1:13" ht="15">
      <c r="A4" s="109"/>
      <c r="B4" s="139" t="s">
        <v>121</v>
      </c>
      <c r="C4" s="140"/>
      <c r="D4" s="140"/>
      <c r="E4" s="140"/>
      <c r="F4" s="140"/>
      <c r="G4" s="140"/>
      <c r="H4" s="140"/>
      <c r="I4" s="140"/>
      <c r="J4" s="140"/>
      <c r="K4" s="140"/>
      <c r="L4" s="140"/>
      <c r="M4" s="141"/>
    </row>
    <row r="5" spans="1:13" ht="35.25" customHeight="1">
      <c r="A5" s="108"/>
      <c r="B5" s="139" t="s">
        <v>122</v>
      </c>
      <c r="C5" s="140"/>
      <c r="D5" s="140"/>
      <c r="E5" s="140"/>
      <c r="F5" s="140"/>
      <c r="G5" s="140"/>
      <c r="H5" s="140"/>
      <c r="I5" s="140"/>
      <c r="J5" s="140"/>
      <c r="K5" s="140"/>
      <c r="L5" s="140"/>
      <c r="M5" s="141"/>
    </row>
    <row r="6" spans="1:13" ht="15">
      <c r="B6" s="139" t="s">
        <v>123</v>
      </c>
      <c r="C6" s="140"/>
      <c r="D6" s="140"/>
      <c r="E6" s="140"/>
      <c r="F6" s="140"/>
      <c r="G6" s="140"/>
      <c r="H6" s="140"/>
      <c r="I6" s="140"/>
      <c r="J6" s="140"/>
      <c r="K6" s="140"/>
      <c r="L6" s="140"/>
      <c r="M6" s="141"/>
    </row>
    <row r="7" spans="1:13" ht="15" thickBot="1">
      <c r="B7" s="110" t="s">
        <v>124</v>
      </c>
      <c r="C7" s="111"/>
      <c r="D7" s="112"/>
      <c r="E7" s="112"/>
      <c r="F7" s="111"/>
      <c r="G7" s="111"/>
      <c r="H7" s="111"/>
      <c r="I7" s="111"/>
      <c r="J7" s="111"/>
      <c r="K7" s="111"/>
      <c r="L7" s="111"/>
      <c r="M7" s="113"/>
    </row>
    <row r="9" spans="1:13" ht="29.25" customHeight="1">
      <c r="B9" s="142" t="s">
        <v>125</v>
      </c>
      <c r="C9" s="143"/>
      <c r="D9" s="143"/>
      <c r="E9" s="143"/>
      <c r="F9" s="143"/>
      <c r="G9" s="143"/>
      <c r="H9" s="143"/>
      <c r="I9" s="143"/>
      <c r="J9" s="143"/>
      <c r="K9" s="143"/>
      <c r="L9" s="143"/>
      <c r="M9" s="144"/>
    </row>
    <row r="10" spans="1:13" ht="68.25" customHeight="1">
      <c r="B10" s="53" t="s">
        <v>126</v>
      </c>
      <c r="C10" s="54" t="s">
        <v>302</v>
      </c>
      <c r="D10" s="53" t="s">
        <v>128</v>
      </c>
      <c r="F10" s="123" t="s">
        <v>129</v>
      </c>
      <c r="G10" s="123"/>
      <c r="H10" s="3" t="s">
        <v>130</v>
      </c>
      <c r="I10" s="34"/>
      <c r="J10" s="55" t="s">
        <v>131</v>
      </c>
      <c r="K10" s="55" t="s">
        <v>132</v>
      </c>
      <c r="L10" s="55" t="s">
        <v>133</v>
      </c>
      <c r="M10" s="55" t="s">
        <v>134</v>
      </c>
    </row>
    <row r="11" spans="1:13" ht="15">
      <c r="B11" s="15" t="s">
        <v>135</v>
      </c>
      <c r="C11" s="11">
        <v>68</v>
      </c>
      <c r="D11" s="26">
        <f>+C11/G11</f>
        <v>5.9649122807017542E-2</v>
      </c>
      <c r="F11" s="15" t="s">
        <v>135</v>
      </c>
      <c r="G11" s="9">
        <v>1140</v>
      </c>
      <c r="H11" s="2"/>
      <c r="J11" s="48" t="s">
        <v>136</v>
      </c>
      <c r="K11" s="49">
        <v>1</v>
      </c>
      <c r="L11" s="49">
        <v>2</v>
      </c>
      <c r="M11" s="48">
        <v>1</v>
      </c>
    </row>
    <row r="12" spans="1:13" ht="15">
      <c r="B12" s="15" t="s">
        <v>137</v>
      </c>
      <c r="C12" s="4">
        <v>36350</v>
      </c>
      <c r="D12" s="26">
        <f>+C12/G12</f>
        <v>0.10923526300605828</v>
      </c>
      <c r="F12" s="15" t="s">
        <v>137</v>
      </c>
      <c r="G12" s="8">
        <v>332768</v>
      </c>
      <c r="H12" s="15" t="s">
        <v>138</v>
      </c>
      <c r="J12" s="48" t="s">
        <v>139</v>
      </c>
      <c r="K12" s="49">
        <v>2</v>
      </c>
      <c r="L12" s="49">
        <v>8</v>
      </c>
      <c r="M12" s="48">
        <v>3</v>
      </c>
    </row>
    <row r="13" spans="1:13" ht="15">
      <c r="B13" s="13" t="s">
        <v>140</v>
      </c>
      <c r="C13" s="23">
        <v>23733</v>
      </c>
      <c r="D13" s="26">
        <f>+C13/G13</f>
        <v>0.11216397595372225</v>
      </c>
      <c r="F13" s="13" t="s">
        <v>140</v>
      </c>
      <c r="G13" s="8">
        <v>211592</v>
      </c>
      <c r="H13" s="26">
        <f>+G13/G12</f>
        <v>0.63585440907779589</v>
      </c>
      <c r="J13" s="48" t="s">
        <v>141</v>
      </c>
      <c r="K13" s="49">
        <v>4</v>
      </c>
      <c r="L13" s="49">
        <v>8</v>
      </c>
      <c r="M13" s="48">
        <v>5</v>
      </c>
    </row>
    <row r="14" spans="1:13" ht="16.5" customHeight="1">
      <c r="B14" s="13" t="s">
        <v>142</v>
      </c>
      <c r="C14" s="23">
        <v>11868</v>
      </c>
      <c r="D14" s="26">
        <f t="shared" ref="D14:D23" si="0">+C14/G14</f>
        <v>0.10324668545777221</v>
      </c>
      <c r="F14" s="13" t="s">
        <v>142</v>
      </c>
      <c r="G14" s="8">
        <v>114948</v>
      </c>
      <c r="H14" s="26">
        <f>+G14/G12</f>
        <v>0.34542984902394464</v>
      </c>
      <c r="J14" s="48" t="s">
        <v>143</v>
      </c>
      <c r="K14" s="49">
        <v>4</v>
      </c>
      <c r="L14" s="49">
        <v>8</v>
      </c>
      <c r="M14" s="48">
        <v>7</v>
      </c>
    </row>
    <row r="15" spans="1:13" ht="42.75" customHeight="1">
      <c r="B15" s="13" t="s">
        <v>144</v>
      </c>
      <c r="C15" s="23">
        <v>749</v>
      </c>
      <c r="D15" s="26">
        <f t="shared" si="0"/>
        <v>0.12026332691072575</v>
      </c>
      <c r="F15" s="28" t="s">
        <v>144</v>
      </c>
      <c r="G15" s="8">
        <v>6228</v>
      </c>
      <c r="H15" s="26">
        <f>+G15/G12</f>
        <v>1.8715741898259447E-2</v>
      </c>
    </row>
    <row r="16" spans="1:13" ht="15">
      <c r="B16" s="35" t="s">
        <v>145</v>
      </c>
      <c r="C16" s="36">
        <v>12617</v>
      </c>
      <c r="D16" s="38">
        <f t="shared" si="0"/>
        <v>0.10412127814088598</v>
      </c>
      <c r="F16" s="39" t="s">
        <v>146</v>
      </c>
      <c r="G16" s="40">
        <v>121176</v>
      </c>
      <c r="H16" s="38">
        <f>+G16/G12</f>
        <v>0.36414559092220405</v>
      </c>
    </row>
    <row r="17" spans="2:16" ht="57">
      <c r="B17" s="124" t="s">
        <v>147</v>
      </c>
      <c r="C17" s="72" t="s">
        <v>303</v>
      </c>
      <c r="D17" s="38"/>
      <c r="F17" s="126" t="s">
        <v>147</v>
      </c>
      <c r="G17" s="128">
        <v>96</v>
      </c>
      <c r="H17" s="130"/>
    </row>
    <row r="18" spans="2:16" ht="15">
      <c r="B18" s="125"/>
      <c r="C18" s="11">
        <v>12</v>
      </c>
      <c r="D18" s="26">
        <f t="shared" si="0"/>
        <v>0.125</v>
      </c>
      <c r="F18" s="127" t="s">
        <v>147</v>
      </c>
      <c r="G18" s="129">
        <v>96</v>
      </c>
      <c r="H18" s="130"/>
      <c r="I18" s="7"/>
      <c r="J18" s="7"/>
    </row>
    <row r="19" spans="2:16" ht="15">
      <c r="B19" s="50" t="s">
        <v>149</v>
      </c>
      <c r="C19" s="4">
        <v>746</v>
      </c>
      <c r="D19" s="26">
        <f t="shared" si="0"/>
        <v>8.1148700097900581E-2</v>
      </c>
      <c r="F19" s="15" t="s">
        <v>149</v>
      </c>
      <c r="G19" s="4">
        <v>9193</v>
      </c>
      <c r="H19" s="3" t="s">
        <v>138</v>
      </c>
      <c r="M19" s="1" t="s">
        <v>150</v>
      </c>
    </row>
    <row r="20" spans="2:16" ht="15">
      <c r="B20" s="13" t="s">
        <v>151</v>
      </c>
      <c r="C20" s="4">
        <v>45</v>
      </c>
      <c r="D20" s="26">
        <f t="shared" si="0"/>
        <v>9.375E-2</v>
      </c>
      <c r="F20" s="13" t="s">
        <v>151</v>
      </c>
      <c r="G20" s="8">
        <v>480</v>
      </c>
      <c r="H20" s="26">
        <f>+G20/G19</f>
        <v>5.2213640813662567E-2</v>
      </c>
      <c r="N20" s="1"/>
      <c r="O20" s="1"/>
      <c r="P20" s="1"/>
    </row>
    <row r="21" spans="2:16" ht="15" customHeight="1">
      <c r="B21" s="13" t="s">
        <v>152</v>
      </c>
      <c r="C21" s="4">
        <v>250</v>
      </c>
      <c r="D21" s="26">
        <f t="shared" si="0"/>
        <v>0.13376136971642591</v>
      </c>
      <c r="F21" s="13" t="s">
        <v>152</v>
      </c>
      <c r="G21" s="8">
        <v>1869</v>
      </c>
      <c r="H21" s="26">
        <f>+G21/G19</f>
        <v>0.20330686391819863</v>
      </c>
      <c r="N21" s="1"/>
      <c r="O21" s="1"/>
      <c r="P21" s="1"/>
    </row>
    <row r="22" spans="2:16" ht="15">
      <c r="B22" s="13" t="s">
        <v>153</v>
      </c>
      <c r="C22" s="4">
        <v>432</v>
      </c>
      <c r="D22" s="26">
        <f t="shared" si="0"/>
        <v>8.8962108731466233E-2</v>
      </c>
      <c r="F22" s="13" t="s">
        <v>153</v>
      </c>
      <c r="G22" s="8">
        <v>4856</v>
      </c>
      <c r="H22" s="26">
        <f>+G22/G19</f>
        <v>0.52822799956488631</v>
      </c>
      <c r="N22" s="1"/>
      <c r="O22" s="1"/>
      <c r="P22" s="1"/>
    </row>
    <row r="23" spans="2:16" ht="15">
      <c r="B23" s="13" t="s">
        <v>154</v>
      </c>
      <c r="C23" s="4">
        <v>19</v>
      </c>
      <c r="D23" s="26">
        <f t="shared" si="0"/>
        <v>9.5573440643863181E-3</v>
      </c>
      <c r="F23" s="13" t="s">
        <v>154</v>
      </c>
      <c r="G23" s="8">
        <v>1988</v>
      </c>
      <c r="H23" s="26">
        <f>+G23/G19</f>
        <v>0.21625149570325247</v>
      </c>
      <c r="N23" s="1"/>
      <c r="O23" s="1"/>
      <c r="P23" s="1"/>
    </row>
    <row r="24" spans="2:16" ht="15">
      <c r="B24" s="15" t="s">
        <v>155</v>
      </c>
      <c r="C24" s="4">
        <v>2953</v>
      </c>
      <c r="D24" s="26">
        <f>+C24/G24</f>
        <v>7.2971236532568942E-2</v>
      </c>
      <c r="F24" s="15" t="s">
        <v>155</v>
      </c>
      <c r="G24" s="4">
        <v>40468</v>
      </c>
      <c r="H24" s="3" t="s">
        <v>138</v>
      </c>
    </row>
    <row r="25" spans="2:16" ht="15">
      <c r="B25" s="3" t="s">
        <v>151</v>
      </c>
      <c r="C25" s="4">
        <v>13</v>
      </c>
      <c r="D25" s="26">
        <f t="shared" ref="D25:D41" si="1">+C25/G25</f>
        <v>4.9429657794676805E-2</v>
      </c>
      <c r="F25" s="3" t="s">
        <v>151</v>
      </c>
      <c r="G25" s="4">
        <v>263</v>
      </c>
      <c r="H25" s="26">
        <f>+G25/G24</f>
        <v>6.4989621429277456E-3</v>
      </c>
    </row>
    <row r="26" spans="2:16" ht="15">
      <c r="B26" s="13" t="s">
        <v>156</v>
      </c>
      <c r="C26" s="8">
        <v>10</v>
      </c>
      <c r="D26" s="26">
        <f t="shared" si="1"/>
        <v>4.807692307692308E-2</v>
      </c>
      <c r="F26" s="13" t="s">
        <v>156</v>
      </c>
      <c r="G26" s="8">
        <v>208</v>
      </c>
      <c r="H26" s="26"/>
    </row>
    <row r="27" spans="2:16" ht="15">
      <c r="B27" s="13" t="s">
        <v>142</v>
      </c>
      <c r="C27" s="8">
        <v>0</v>
      </c>
      <c r="D27" s="26">
        <f>+C27/G27</f>
        <v>0</v>
      </c>
      <c r="F27" s="13" t="s">
        <v>142</v>
      </c>
      <c r="G27" s="8">
        <v>31</v>
      </c>
      <c r="H27" s="26"/>
    </row>
    <row r="28" spans="2:16" ht="15">
      <c r="B28" s="13" t="s">
        <v>157</v>
      </c>
      <c r="C28" s="8">
        <v>3</v>
      </c>
      <c r="D28" s="26"/>
      <c r="F28" s="13" t="s">
        <v>157</v>
      </c>
      <c r="G28" s="8">
        <v>24</v>
      </c>
      <c r="H28" s="26"/>
    </row>
    <row r="29" spans="2:16" ht="30">
      <c r="B29" s="35" t="s">
        <v>158</v>
      </c>
      <c r="C29" s="37">
        <v>3</v>
      </c>
      <c r="D29" s="38">
        <f t="shared" si="1"/>
        <v>5.4545454545454543E-2</v>
      </c>
      <c r="F29" s="27" t="s">
        <v>158</v>
      </c>
      <c r="G29" s="37">
        <v>55</v>
      </c>
      <c r="H29" s="38"/>
    </row>
    <row r="30" spans="2:16" ht="15">
      <c r="B30" s="3" t="s">
        <v>152</v>
      </c>
      <c r="C30" s="4">
        <v>195</v>
      </c>
      <c r="D30" s="26">
        <f t="shared" si="1"/>
        <v>0.13420509291121818</v>
      </c>
      <c r="F30" s="3" t="s">
        <v>152</v>
      </c>
      <c r="G30" s="4">
        <v>1453</v>
      </c>
      <c r="H30" s="26">
        <f>+G30/G24</f>
        <v>3.5904912523475337E-2</v>
      </c>
    </row>
    <row r="31" spans="2:16" ht="15">
      <c r="B31" s="13" t="s">
        <v>156</v>
      </c>
      <c r="C31" s="8">
        <v>148</v>
      </c>
      <c r="D31" s="26"/>
      <c r="F31" s="13" t="s">
        <v>156</v>
      </c>
      <c r="G31" s="8">
        <v>1169</v>
      </c>
      <c r="H31" s="26"/>
    </row>
    <row r="32" spans="2:16" ht="15">
      <c r="B32" s="13" t="s">
        <v>142</v>
      </c>
      <c r="C32" s="8">
        <v>44</v>
      </c>
      <c r="D32" s="26"/>
      <c r="F32" s="13" t="s">
        <v>142</v>
      </c>
      <c r="G32" s="8">
        <v>272</v>
      </c>
      <c r="H32" s="26"/>
    </row>
    <row r="33" spans="1:18" ht="15">
      <c r="B33" s="13" t="s">
        <v>157</v>
      </c>
      <c r="C33" s="4">
        <v>3</v>
      </c>
      <c r="D33" s="26"/>
      <c r="F33" s="13" t="s">
        <v>157</v>
      </c>
      <c r="G33" s="8">
        <v>12</v>
      </c>
      <c r="H33" s="26"/>
    </row>
    <row r="34" spans="1:18" ht="30">
      <c r="B34" s="35" t="s">
        <v>145</v>
      </c>
      <c r="C34" s="37">
        <v>47</v>
      </c>
      <c r="D34" s="38"/>
      <c r="F34" s="35" t="s">
        <v>145</v>
      </c>
      <c r="G34" s="37">
        <v>284</v>
      </c>
      <c r="H34" s="38"/>
    </row>
    <row r="35" spans="1:18" ht="15">
      <c r="B35" s="3" t="s">
        <v>153</v>
      </c>
      <c r="C35" s="4">
        <v>866</v>
      </c>
      <c r="D35" s="26">
        <f t="shared" si="1"/>
        <v>9.6576335452213669E-2</v>
      </c>
      <c r="F35" s="3" t="s">
        <v>153</v>
      </c>
      <c r="G35" s="4">
        <v>8967</v>
      </c>
      <c r="H35" s="26">
        <f>+G35/G24</f>
        <v>0.22158248492636157</v>
      </c>
    </row>
    <row r="36" spans="1:18" ht="15">
      <c r="B36" s="13" t="s">
        <v>156</v>
      </c>
      <c r="C36" s="8">
        <v>526</v>
      </c>
      <c r="D36" s="26"/>
      <c r="F36" s="13" t="s">
        <v>156</v>
      </c>
      <c r="G36" s="8">
        <v>5221</v>
      </c>
      <c r="H36" s="26"/>
    </row>
    <row r="37" spans="1:18" ht="15">
      <c r="B37" s="13" t="s">
        <v>142</v>
      </c>
      <c r="C37" s="8">
        <v>334</v>
      </c>
      <c r="D37" s="26"/>
      <c r="F37" s="13" t="s">
        <v>142</v>
      </c>
      <c r="G37" s="8">
        <v>3680</v>
      </c>
      <c r="H37" s="26"/>
    </row>
    <row r="38" spans="1:18" ht="15">
      <c r="B38" s="13" t="s">
        <v>157</v>
      </c>
      <c r="C38" s="8">
        <v>6</v>
      </c>
      <c r="D38" s="26"/>
      <c r="F38" s="13" t="s">
        <v>157</v>
      </c>
      <c r="G38" s="8">
        <v>66</v>
      </c>
      <c r="H38" s="26"/>
    </row>
    <row r="39" spans="1:18" ht="30">
      <c r="B39" s="35" t="s">
        <v>145</v>
      </c>
      <c r="C39" s="37">
        <v>340</v>
      </c>
      <c r="D39" s="38"/>
      <c r="F39" s="35" t="s">
        <v>145</v>
      </c>
      <c r="G39" s="37">
        <v>3746</v>
      </c>
      <c r="H39" s="38"/>
    </row>
    <row r="40" spans="1:18" ht="15">
      <c r="B40" s="3" t="s">
        <v>154</v>
      </c>
      <c r="C40" s="4">
        <v>1879</v>
      </c>
      <c r="D40" s="26">
        <f t="shared" ref="D40" si="2">+C40/G40</f>
        <v>6.3085445694141346E-2</v>
      </c>
      <c r="F40" s="3" t="s">
        <v>154</v>
      </c>
      <c r="G40" s="4">
        <v>29785</v>
      </c>
      <c r="H40" s="26">
        <f>+G40/G24</f>
        <v>0.73601364040723538</v>
      </c>
    </row>
    <row r="41" spans="1:18" ht="15">
      <c r="B41" s="13" t="s">
        <v>156</v>
      </c>
      <c r="C41" s="8">
        <v>222</v>
      </c>
      <c r="D41" s="26">
        <f t="shared" si="1"/>
        <v>8.3868530411786935E-2</v>
      </c>
      <c r="F41" s="13" t="s">
        <v>156</v>
      </c>
      <c r="G41" s="8">
        <v>2647</v>
      </c>
      <c r="H41" s="26"/>
      <c r="I41" s="29"/>
    </row>
    <row r="42" spans="1:18" ht="15">
      <c r="B42" s="13" t="s">
        <v>142</v>
      </c>
      <c r="C42" s="8">
        <v>1656</v>
      </c>
      <c r="D42" s="26"/>
      <c r="F42" s="13" t="s">
        <v>142</v>
      </c>
      <c r="G42" s="8">
        <v>27074</v>
      </c>
      <c r="H42" s="26"/>
      <c r="I42" s="29"/>
    </row>
    <row r="43" spans="1:18" ht="15">
      <c r="B43" s="13" t="s">
        <v>157</v>
      </c>
      <c r="C43" s="8">
        <v>1</v>
      </c>
      <c r="D43" s="26"/>
      <c r="F43" s="13" t="s">
        <v>157</v>
      </c>
      <c r="G43" s="8">
        <v>64</v>
      </c>
      <c r="H43" s="26"/>
      <c r="I43" s="29"/>
    </row>
    <row r="44" spans="1:18" ht="30">
      <c r="B44" s="30" t="s">
        <v>145</v>
      </c>
      <c r="C44" s="37">
        <v>1657</v>
      </c>
      <c r="D44" s="38"/>
      <c r="F44" s="30" t="s">
        <v>145</v>
      </c>
      <c r="G44" s="37">
        <v>27138</v>
      </c>
      <c r="H44" s="38"/>
      <c r="I44" s="29"/>
    </row>
    <row r="45" spans="1:18" ht="15">
      <c r="B45" s="94"/>
      <c r="C45" s="41"/>
      <c r="D45" s="42"/>
      <c r="F45" s="43"/>
      <c r="G45" s="44"/>
      <c r="H45" s="42"/>
      <c r="I45" s="95"/>
      <c r="O45" s="96"/>
      <c r="P45" s="96"/>
    </row>
    <row r="46" spans="1:18" ht="50.45" customHeight="1">
      <c r="A46" s="106" t="s">
        <v>159</v>
      </c>
      <c r="B46" s="3" t="s">
        <v>160</v>
      </c>
      <c r="C46" s="3" t="s">
        <v>161</v>
      </c>
      <c r="D46" s="3" t="s">
        <v>162</v>
      </c>
      <c r="E46" s="14" t="s">
        <v>163</v>
      </c>
      <c r="F46" s="131" t="s">
        <v>164</v>
      </c>
      <c r="G46" s="132"/>
      <c r="H46" s="3" t="s">
        <v>165</v>
      </c>
      <c r="I46" s="3" t="s">
        <v>166</v>
      </c>
      <c r="J46" s="3" t="s">
        <v>167</v>
      </c>
      <c r="K46" s="3" t="s">
        <v>168</v>
      </c>
      <c r="L46" s="3" t="s">
        <v>169</v>
      </c>
      <c r="M46" s="3" t="s">
        <v>170</v>
      </c>
      <c r="N46" s="21" t="s">
        <v>171</v>
      </c>
      <c r="O46" s="19" t="s">
        <v>172</v>
      </c>
      <c r="P46" s="19" t="s">
        <v>312</v>
      </c>
      <c r="Q46" s="6" t="s">
        <v>173</v>
      </c>
    </row>
    <row r="47" spans="1:18" ht="35.25" customHeight="1">
      <c r="A47" s="153">
        <v>2</v>
      </c>
      <c r="B47" s="150" t="s">
        <v>174</v>
      </c>
      <c r="C47" s="150" t="s">
        <v>175</v>
      </c>
      <c r="D47" s="149" t="s">
        <v>176</v>
      </c>
      <c r="E47" s="150" t="s">
        <v>177</v>
      </c>
      <c r="F47" s="147" t="s">
        <v>178</v>
      </c>
      <c r="G47" s="145">
        <v>1</v>
      </c>
      <c r="H47" s="147" t="s">
        <v>179</v>
      </c>
      <c r="I47" s="22" t="s">
        <v>180</v>
      </c>
      <c r="J47" s="33" t="s">
        <v>156</v>
      </c>
      <c r="K47" s="74">
        <v>2</v>
      </c>
      <c r="L47" s="74">
        <v>1</v>
      </c>
      <c r="M47" s="75">
        <v>50</v>
      </c>
      <c r="N47" s="51">
        <v>3796</v>
      </c>
      <c r="O47" s="76"/>
      <c r="P47" s="77">
        <f>+O47*N47</f>
        <v>0</v>
      </c>
      <c r="Q47" s="78"/>
      <c r="R47" s="79">
        <f>+ROUND(((C13*G47)/M47)*K47,0)</f>
        <v>949</v>
      </c>
    </row>
    <row r="48" spans="1:18" ht="35.25" customHeight="1">
      <c r="A48" s="154"/>
      <c r="B48" s="156"/>
      <c r="C48" s="156"/>
      <c r="D48" s="149"/>
      <c r="E48" s="156"/>
      <c r="F48" s="157"/>
      <c r="G48" s="145"/>
      <c r="H48" s="148"/>
      <c r="I48" s="22" t="s">
        <v>180</v>
      </c>
      <c r="J48" s="33" t="s">
        <v>142</v>
      </c>
      <c r="K48" s="47">
        <v>2</v>
      </c>
      <c r="L48" s="47">
        <v>1</v>
      </c>
      <c r="M48" s="80">
        <v>50</v>
      </c>
      <c r="N48" s="51">
        <v>2020</v>
      </c>
      <c r="O48" s="76"/>
      <c r="P48" s="77">
        <f t="shared" ref="P48:P111" si="3">+O48*N48</f>
        <v>0</v>
      </c>
      <c r="Q48" s="78"/>
      <c r="R48" s="51">
        <f>+ROUND(((C16*G47)/M48)*K48,0)</f>
        <v>505</v>
      </c>
    </row>
    <row r="49" spans="1:18" ht="35.25" customHeight="1">
      <c r="A49" s="154"/>
      <c r="B49" s="156"/>
      <c r="C49" s="156"/>
      <c r="D49" s="149"/>
      <c r="E49" s="151"/>
      <c r="F49" s="148"/>
      <c r="G49" s="146"/>
      <c r="H49" s="47" t="s">
        <v>181</v>
      </c>
      <c r="I49" s="22" t="s">
        <v>180</v>
      </c>
      <c r="J49" s="33" t="s">
        <v>182</v>
      </c>
      <c r="K49" s="47">
        <v>2</v>
      </c>
      <c r="L49" s="47">
        <v>1</v>
      </c>
      <c r="M49" s="80">
        <v>3000</v>
      </c>
      <c r="N49" s="51">
        <v>96</v>
      </c>
      <c r="O49" s="76"/>
      <c r="P49" s="77">
        <f t="shared" si="3"/>
        <v>0</v>
      </c>
      <c r="Q49" s="78"/>
      <c r="R49" s="51">
        <f>+ROUND(((C12*G47)/M49)*K49,0)</f>
        <v>24</v>
      </c>
    </row>
    <row r="50" spans="1:18" ht="52.5" customHeight="1">
      <c r="A50" s="154"/>
      <c r="B50" s="156"/>
      <c r="C50" s="156"/>
      <c r="D50" s="149" t="s">
        <v>176</v>
      </c>
      <c r="E50" s="150" t="s">
        <v>183</v>
      </c>
      <c r="F50" s="147" t="s">
        <v>178</v>
      </c>
      <c r="G50" s="152">
        <v>1</v>
      </c>
      <c r="H50" s="147" t="s">
        <v>179</v>
      </c>
      <c r="I50" s="22" t="s">
        <v>180</v>
      </c>
      <c r="J50" s="33" t="s">
        <v>156</v>
      </c>
      <c r="K50" s="47">
        <v>1</v>
      </c>
      <c r="L50" s="47">
        <v>2</v>
      </c>
      <c r="M50" s="80">
        <v>25</v>
      </c>
      <c r="N50" s="51">
        <v>3796</v>
      </c>
      <c r="O50" s="76"/>
      <c r="P50" s="77">
        <f t="shared" si="3"/>
        <v>0</v>
      </c>
      <c r="Q50" s="78"/>
      <c r="R50" s="51">
        <f>+ROUND(((C13*G50)/M50)*K50,0)</f>
        <v>949</v>
      </c>
    </row>
    <row r="51" spans="1:18" ht="48" customHeight="1">
      <c r="A51" s="155"/>
      <c r="B51" s="151"/>
      <c r="C51" s="151"/>
      <c r="D51" s="149"/>
      <c r="E51" s="151"/>
      <c r="F51" s="148"/>
      <c r="G51" s="146"/>
      <c r="H51" s="148"/>
      <c r="I51" s="22" t="s">
        <v>180</v>
      </c>
      <c r="J51" s="33" t="s">
        <v>142</v>
      </c>
      <c r="K51" s="47">
        <v>1</v>
      </c>
      <c r="L51" s="47">
        <v>2</v>
      </c>
      <c r="M51" s="80">
        <v>25</v>
      </c>
      <c r="N51" s="51">
        <v>2020</v>
      </c>
      <c r="O51" s="76"/>
      <c r="P51" s="77">
        <f t="shared" si="3"/>
        <v>0</v>
      </c>
      <c r="Q51" s="78"/>
      <c r="R51" s="51">
        <f>+ROUND(((C16*G50)/M51)*K51,0)</f>
        <v>505</v>
      </c>
    </row>
    <row r="52" spans="1:18" ht="30.75" customHeight="1">
      <c r="A52" s="153">
        <v>3</v>
      </c>
      <c r="B52" s="150" t="s">
        <v>184</v>
      </c>
      <c r="C52" s="150" t="s">
        <v>185</v>
      </c>
      <c r="D52" s="158" t="s">
        <v>186</v>
      </c>
      <c r="E52" s="150" t="s">
        <v>177</v>
      </c>
      <c r="F52" s="147" t="s">
        <v>178</v>
      </c>
      <c r="G52" s="152">
        <v>1</v>
      </c>
      <c r="H52" s="147" t="s">
        <v>179</v>
      </c>
      <c r="I52" s="22" t="s">
        <v>180</v>
      </c>
      <c r="J52" s="33" t="s">
        <v>156</v>
      </c>
      <c r="K52" s="47">
        <v>2</v>
      </c>
      <c r="L52" s="47">
        <v>1</v>
      </c>
      <c r="M52" s="80">
        <v>50</v>
      </c>
      <c r="N52" s="51">
        <v>3796</v>
      </c>
      <c r="O52" s="76"/>
      <c r="P52" s="77">
        <f t="shared" si="3"/>
        <v>0</v>
      </c>
      <c r="Q52" s="78"/>
      <c r="R52" s="51">
        <f>+ROUND(((C13*G52)/M52)*K52,0)</f>
        <v>949</v>
      </c>
    </row>
    <row r="53" spans="1:18" ht="30.75" customHeight="1">
      <c r="A53" s="154"/>
      <c r="B53" s="156"/>
      <c r="C53" s="156"/>
      <c r="D53" s="159"/>
      <c r="E53" s="156"/>
      <c r="F53" s="157"/>
      <c r="G53" s="145"/>
      <c r="H53" s="148"/>
      <c r="I53" s="22" t="s">
        <v>180</v>
      </c>
      <c r="J53" s="33" t="s">
        <v>142</v>
      </c>
      <c r="K53" s="47">
        <v>2</v>
      </c>
      <c r="L53" s="47">
        <v>1</v>
      </c>
      <c r="M53" s="80">
        <v>50</v>
      </c>
      <c r="N53" s="51">
        <v>2020</v>
      </c>
      <c r="O53" s="76"/>
      <c r="P53" s="77">
        <f t="shared" si="3"/>
        <v>0</v>
      </c>
      <c r="Q53" s="78"/>
      <c r="R53" s="51">
        <f>+ROUND(((C16*G52)/M53)*K53,0)</f>
        <v>505</v>
      </c>
    </row>
    <row r="54" spans="1:18" ht="40.5" customHeight="1">
      <c r="A54" s="154"/>
      <c r="B54" s="156"/>
      <c r="C54" s="156"/>
      <c r="D54" s="159"/>
      <c r="E54" s="151"/>
      <c r="F54" s="148"/>
      <c r="G54" s="146"/>
      <c r="H54" s="47" t="s">
        <v>181</v>
      </c>
      <c r="I54" s="22" t="s">
        <v>180</v>
      </c>
      <c r="J54" s="33" t="s">
        <v>182</v>
      </c>
      <c r="K54" s="47">
        <v>2</v>
      </c>
      <c r="L54" s="47">
        <v>1</v>
      </c>
      <c r="M54" s="80">
        <v>3000</v>
      </c>
      <c r="N54" s="51">
        <v>96</v>
      </c>
      <c r="O54" s="76"/>
      <c r="P54" s="77">
        <f t="shared" si="3"/>
        <v>0</v>
      </c>
      <c r="Q54" s="78"/>
      <c r="R54" s="51">
        <f>+ROUND(((C12*G52)/M54)*K54,0)</f>
        <v>24</v>
      </c>
    </row>
    <row r="55" spans="1:18" ht="42.75" customHeight="1">
      <c r="A55" s="154"/>
      <c r="B55" s="156"/>
      <c r="C55" s="156"/>
      <c r="D55" s="149" t="s">
        <v>187</v>
      </c>
      <c r="E55" s="150" t="s">
        <v>183</v>
      </c>
      <c r="F55" s="147" t="s">
        <v>178</v>
      </c>
      <c r="G55" s="152">
        <v>1</v>
      </c>
      <c r="H55" s="147" t="s">
        <v>179</v>
      </c>
      <c r="I55" s="22" t="s">
        <v>180</v>
      </c>
      <c r="J55" s="33" t="s">
        <v>156</v>
      </c>
      <c r="K55" s="47">
        <v>1</v>
      </c>
      <c r="L55" s="47">
        <v>2</v>
      </c>
      <c r="M55" s="80">
        <v>25</v>
      </c>
      <c r="N55" s="51">
        <v>3796</v>
      </c>
      <c r="O55" s="76"/>
      <c r="P55" s="77">
        <f t="shared" si="3"/>
        <v>0</v>
      </c>
      <c r="Q55" s="78"/>
      <c r="R55" s="51">
        <f>+ROUND(((C13*G55)/M55)*K55,0)</f>
        <v>949</v>
      </c>
    </row>
    <row r="56" spans="1:18" ht="47.25" customHeight="1">
      <c r="A56" s="155"/>
      <c r="B56" s="151"/>
      <c r="C56" s="151"/>
      <c r="D56" s="149"/>
      <c r="E56" s="156"/>
      <c r="F56" s="148"/>
      <c r="G56" s="146"/>
      <c r="H56" s="148"/>
      <c r="I56" s="22" t="s">
        <v>180</v>
      </c>
      <c r="J56" s="33" t="s">
        <v>142</v>
      </c>
      <c r="K56" s="47">
        <v>1</v>
      </c>
      <c r="L56" s="47">
        <v>2</v>
      </c>
      <c r="M56" s="80">
        <v>25</v>
      </c>
      <c r="N56" s="51">
        <v>2020</v>
      </c>
      <c r="O56" s="76"/>
      <c r="P56" s="77">
        <f t="shared" si="3"/>
        <v>0</v>
      </c>
      <c r="Q56" s="78"/>
      <c r="R56" s="51">
        <f>+ROUND(((C16*G55)/M56)*K56,0)</f>
        <v>505</v>
      </c>
    </row>
    <row r="57" spans="1:18" ht="69.95" customHeight="1">
      <c r="A57" s="107">
        <v>4</v>
      </c>
      <c r="B57" s="12" t="s">
        <v>188</v>
      </c>
      <c r="C57" s="12" t="s">
        <v>189</v>
      </c>
      <c r="D57" s="24" t="s">
        <v>190</v>
      </c>
      <c r="E57" s="46" t="s">
        <v>191</v>
      </c>
      <c r="F57" s="73" t="s">
        <v>147</v>
      </c>
      <c r="G57" s="81">
        <v>1</v>
      </c>
      <c r="H57" s="82" t="s">
        <v>181</v>
      </c>
      <c r="I57" s="22" t="s">
        <v>180</v>
      </c>
      <c r="J57" s="33" t="s">
        <v>182</v>
      </c>
      <c r="K57" s="47">
        <v>4</v>
      </c>
      <c r="L57" s="47" t="s">
        <v>180</v>
      </c>
      <c r="M57" s="80" t="s">
        <v>180</v>
      </c>
      <c r="N57" s="51">
        <v>192</v>
      </c>
      <c r="O57" s="76"/>
      <c r="P57" s="77">
        <f t="shared" si="3"/>
        <v>0</v>
      </c>
      <c r="Q57" s="78"/>
      <c r="R57" s="51">
        <f>+ROUND(C18*K57,0)</f>
        <v>48</v>
      </c>
    </row>
    <row r="58" spans="1:18" ht="46.5" customHeight="1">
      <c r="A58" s="153">
        <v>5</v>
      </c>
      <c r="B58" s="150" t="s">
        <v>192</v>
      </c>
      <c r="C58" s="150" t="s">
        <v>193</v>
      </c>
      <c r="D58" s="149" t="s">
        <v>194</v>
      </c>
      <c r="E58" s="150" t="s">
        <v>177</v>
      </c>
      <c r="F58" s="147" t="s">
        <v>178</v>
      </c>
      <c r="G58" s="152">
        <v>1</v>
      </c>
      <c r="H58" s="147" t="s">
        <v>179</v>
      </c>
      <c r="I58" s="22" t="s">
        <v>180</v>
      </c>
      <c r="J58" s="33" t="s">
        <v>156</v>
      </c>
      <c r="K58" s="47">
        <v>2</v>
      </c>
      <c r="L58" s="47">
        <v>1</v>
      </c>
      <c r="M58" s="80">
        <v>50</v>
      </c>
      <c r="N58" s="51">
        <v>3796</v>
      </c>
      <c r="O58" s="76"/>
      <c r="P58" s="77">
        <f t="shared" si="3"/>
        <v>0</v>
      </c>
      <c r="Q58" s="78"/>
      <c r="R58" s="51">
        <f>+ROUND(((C13*G58)/M58)*K58,0)</f>
        <v>949</v>
      </c>
    </row>
    <row r="59" spans="1:18" ht="46.5" customHeight="1">
      <c r="A59" s="154"/>
      <c r="B59" s="156"/>
      <c r="C59" s="156"/>
      <c r="D59" s="149"/>
      <c r="E59" s="156"/>
      <c r="F59" s="157"/>
      <c r="G59" s="145"/>
      <c r="H59" s="148"/>
      <c r="I59" s="22" t="s">
        <v>180</v>
      </c>
      <c r="J59" s="33" t="s">
        <v>142</v>
      </c>
      <c r="K59" s="47">
        <v>2</v>
      </c>
      <c r="L59" s="47">
        <v>1</v>
      </c>
      <c r="M59" s="80">
        <v>50</v>
      </c>
      <c r="N59" s="51">
        <v>2020</v>
      </c>
      <c r="O59" s="76"/>
      <c r="P59" s="77">
        <f t="shared" si="3"/>
        <v>0</v>
      </c>
      <c r="Q59" s="78"/>
      <c r="R59" s="51">
        <f>+ROUND(((C16*G58)/M59)*K59,0)</f>
        <v>505</v>
      </c>
    </row>
    <row r="60" spans="1:18" ht="46.5" customHeight="1">
      <c r="A60" s="154"/>
      <c r="B60" s="156"/>
      <c r="C60" s="156"/>
      <c r="D60" s="149"/>
      <c r="E60" s="151"/>
      <c r="F60" s="148"/>
      <c r="G60" s="146"/>
      <c r="H60" s="47" t="s">
        <v>181</v>
      </c>
      <c r="I60" s="22" t="s">
        <v>180</v>
      </c>
      <c r="J60" s="33" t="s">
        <v>182</v>
      </c>
      <c r="K60" s="47">
        <v>2</v>
      </c>
      <c r="L60" s="47">
        <v>1</v>
      </c>
      <c r="M60" s="80">
        <v>3000</v>
      </c>
      <c r="N60" s="51">
        <v>96</v>
      </c>
      <c r="O60" s="76"/>
      <c r="P60" s="77">
        <f t="shared" si="3"/>
        <v>0</v>
      </c>
      <c r="Q60" s="78"/>
      <c r="R60" s="51">
        <f>+ROUND(((C12*G58)/M60)*K60,0)</f>
        <v>24</v>
      </c>
    </row>
    <row r="61" spans="1:18" ht="69" customHeight="1">
      <c r="A61" s="154"/>
      <c r="B61" s="156"/>
      <c r="C61" s="156"/>
      <c r="D61" s="149" t="s">
        <v>195</v>
      </c>
      <c r="E61" s="150" t="s">
        <v>183</v>
      </c>
      <c r="F61" s="147" t="s">
        <v>178</v>
      </c>
      <c r="G61" s="152">
        <v>1</v>
      </c>
      <c r="H61" s="147" t="s">
        <v>179</v>
      </c>
      <c r="I61" s="22" t="s">
        <v>180</v>
      </c>
      <c r="J61" s="33" t="s">
        <v>156</v>
      </c>
      <c r="K61" s="47">
        <v>1</v>
      </c>
      <c r="L61" s="47">
        <v>2</v>
      </c>
      <c r="M61" s="80">
        <v>25</v>
      </c>
      <c r="N61" s="51">
        <v>3796</v>
      </c>
      <c r="O61" s="76"/>
      <c r="P61" s="77">
        <f t="shared" si="3"/>
        <v>0</v>
      </c>
      <c r="Q61" s="78"/>
      <c r="R61" s="51">
        <f>+ROUND(((C13*G61)/M61)*K61,0)</f>
        <v>949</v>
      </c>
    </row>
    <row r="62" spans="1:18" ht="99" customHeight="1">
      <c r="A62" s="155"/>
      <c r="B62" s="151"/>
      <c r="C62" s="151"/>
      <c r="D62" s="149"/>
      <c r="E62" s="156"/>
      <c r="F62" s="148"/>
      <c r="G62" s="146"/>
      <c r="H62" s="148"/>
      <c r="I62" s="22" t="s">
        <v>180</v>
      </c>
      <c r="J62" s="33" t="s">
        <v>142</v>
      </c>
      <c r="K62" s="47">
        <v>1</v>
      </c>
      <c r="L62" s="47">
        <v>2</v>
      </c>
      <c r="M62" s="80">
        <v>25</v>
      </c>
      <c r="N62" s="51">
        <v>2020</v>
      </c>
      <c r="O62" s="76"/>
      <c r="P62" s="77">
        <f t="shared" si="3"/>
        <v>0</v>
      </c>
      <c r="Q62" s="78"/>
      <c r="R62" s="51">
        <f>+ROUND(((C16*G61)/M62)*K62,0)</f>
        <v>505</v>
      </c>
    </row>
    <row r="63" spans="1:18" ht="32.25" customHeight="1">
      <c r="A63" s="153">
        <v>6</v>
      </c>
      <c r="B63" s="150" t="s">
        <v>196</v>
      </c>
      <c r="C63" s="150" t="s">
        <v>197</v>
      </c>
      <c r="D63" s="160" t="s">
        <v>198</v>
      </c>
      <c r="E63" s="150" t="s">
        <v>177</v>
      </c>
      <c r="F63" s="147" t="s">
        <v>178</v>
      </c>
      <c r="G63" s="152">
        <v>1</v>
      </c>
      <c r="H63" s="147" t="s">
        <v>179</v>
      </c>
      <c r="I63" s="22" t="s">
        <v>180</v>
      </c>
      <c r="J63" s="33" t="s">
        <v>156</v>
      </c>
      <c r="K63" s="47">
        <v>2</v>
      </c>
      <c r="L63" s="47">
        <v>2</v>
      </c>
      <c r="M63" s="80">
        <v>50</v>
      </c>
      <c r="N63" s="51">
        <v>3796</v>
      </c>
      <c r="O63" s="76"/>
      <c r="P63" s="77">
        <f t="shared" si="3"/>
        <v>0</v>
      </c>
      <c r="Q63" s="78"/>
      <c r="R63" s="51">
        <f>+ROUND(((C13*G63)/M63)*K63,0)</f>
        <v>949</v>
      </c>
    </row>
    <row r="64" spans="1:18" ht="32.25" customHeight="1">
      <c r="A64" s="154"/>
      <c r="B64" s="156"/>
      <c r="C64" s="156"/>
      <c r="D64" s="160"/>
      <c r="E64" s="156"/>
      <c r="F64" s="157"/>
      <c r="G64" s="145"/>
      <c r="H64" s="148"/>
      <c r="I64" s="22" t="s">
        <v>180</v>
      </c>
      <c r="J64" s="33" t="s">
        <v>142</v>
      </c>
      <c r="K64" s="47">
        <v>2</v>
      </c>
      <c r="L64" s="47">
        <v>2</v>
      </c>
      <c r="M64" s="80">
        <v>50</v>
      </c>
      <c r="N64" s="51">
        <v>2020</v>
      </c>
      <c r="O64" s="76"/>
      <c r="P64" s="77">
        <f t="shared" si="3"/>
        <v>0</v>
      </c>
      <c r="Q64" s="78"/>
      <c r="R64" s="51">
        <f>+ROUND(((C16*G63)/M64)*K64,0)</f>
        <v>505</v>
      </c>
    </row>
    <row r="65" spans="1:18" ht="32.25" customHeight="1">
      <c r="A65" s="154"/>
      <c r="B65" s="156"/>
      <c r="C65" s="156"/>
      <c r="D65" s="160"/>
      <c r="E65" s="151"/>
      <c r="F65" s="148"/>
      <c r="G65" s="146"/>
      <c r="H65" s="47" t="s">
        <v>181</v>
      </c>
      <c r="I65" s="22" t="s">
        <v>180</v>
      </c>
      <c r="J65" s="33" t="s">
        <v>182</v>
      </c>
      <c r="K65" s="47">
        <v>2</v>
      </c>
      <c r="L65" s="47">
        <v>2</v>
      </c>
      <c r="M65" s="80">
        <v>3000</v>
      </c>
      <c r="N65" s="51">
        <v>96</v>
      </c>
      <c r="O65" s="76"/>
      <c r="P65" s="77">
        <f t="shared" si="3"/>
        <v>0</v>
      </c>
      <c r="Q65" s="78"/>
      <c r="R65" s="51">
        <f>+ROUND(((C12*G63)/M65)*K65,0)</f>
        <v>24</v>
      </c>
    </row>
    <row r="66" spans="1:18" ht="48" customHeight="1">
      <c r="A66" s="153">
        <v>7</v>
      </c>
      <c r="B66" s="150" t="s">
        <v>199</v>
      </c>
      <c r="C66" s="150" t="s">
        <v>200</v>
      </c>
      <c r="D66" s="160" t="s">
        <v>201</v>
      </c>
      <c r="E66" s="150" t="s">
        <v>177</v>
      </c>
      <c r="F66" s="147" t="s">
        <v>178</v>
      </c>
      <c r="G66" s="152">
        <v>1</v>
      </c>
      <c r="H66" s="147" t="s">
        <v>179</v>
      </c>
      <c r="I66" s="22" t="s">
        <v>180</v>
      </c>
      <c r="J66" s="33" t="s">
        <v>156</v>
      </c>
      <c r="K66" s="47">
        <v>3</v>
      </c>
      <c r="L66" s="47">
        <v>2</v>
      </c>
      <c r="M66" s="80">
        <v>50</v>
      </c>
      <c r="N66" s="51">
        <v>5696</v>
      </c>
      <c r="O66" s="76"/>
      <c r="P66" s="77">
        <f t="shared" si="3"/>
        <v>0</v>
      </c>
      <c r="Q66" s="78"/>
      <c r="R66" s="51">
        <f>+ROUND(((C13*G66)/M66)*K66,0)</f>
        <v>1424</v>
      </c>
    </row>
    <row r="67" spans="1:18" ht="48" customHeight="1">
      <c r="A67" s="154"/>
      <c r="B67" s="156"/>
      <c r="C67" s="156"/>
      <c r="D67" s="160"/>
      <c r="E67" s="156"/>
      <c r="F67" s="157"/>
      <c r="G67" s="145"/>
      <c r="H67" s="148"/>
      <c r="I67" s="22" t="s">
        <v>180</v>
      </c>
      <c r="J67" s="33" t="s">
        <v>142</v>
      </c>
      <c r="K67" s="47">
        <v>3</v>
      </c>
      <c r="L67" s="47">
        <v>2</v>
      </c>
      <c r="M67" s="80">
        <v>50</v>
      </c>
      <c r="N67" s="51">
        <v>3028</v>
      </c>
      <c r="O67" s="76"/>
      <c r="P67" s="77">
        <f t="shared" si="3"/>
        <v>0</v>
      </c>
      <c r="Q67" s="78"/>
      <c r="R67" s="51">
        <f>+ROUND(((C16*G66)/M67)*K67,0)</f>
        <v>757</v>
      </c>
    </row>
    <row r="68" spans="1:18" ht="48" customHeight="1">
      <c r="A68" s="154"/>
      <c r="B68" s="156"/>
      <c r="C68" s="156"/>
      <c r="D68" s="160"/>
      <c r="E68" s="151"/>
      <c r="F68" s="148"/>
      <c r="G68" s="146"/>
      <c r="H68" s="47" t="s">
        <v>181</v>
      </c>
      <c r="I68" s="22" t="s">
        <v>180</v>
      </c>
      <c r="J68" s="33" t="s">
        <v>182</v>
      </c>
      <c r="K68" s="47">
        <v>2</v>
      </c>
      <c r="L68" s="47">
        <v>2</v>
      </c>
      <c r="M68" s="80">
        <v>3000</v>
      </c>
      <c r="N68" s="51">
        <v>96</v>
      </c>
      <c r="O68" s="76"/>
      <c r="P68" s="77">
        <f t="shared" si="3"/>
        <v>0</v>
      </c>
      <c r="Q68" s="78"/>
      <c r="R68" s="51">
        <f>+ROUND(((C12*G66)/M68)*K68,0)</f>
        <v>24</v>
      </c>
    </row>
    <row r="69" spans="1:18" ht="69.95" customHeight="1">
      <c r="A69" s="153">
        <v>8</v>
      </c>
      <c r="B69" s="150" t="s">
        <v>202</v>
      </c>
      <c r="C69" s="161" t="s">
        <v>203</v>
      </c>
      <c r="D69" s="149" t="s">
        <v>204</v>
      </c>
      <c r="E69" s="150" t="s">
        <v>205</v>
      </c>
      <c r="F69" s="147" t="s">
        <v>206</v>
      </c>
      <c r="G69" s="152">
        <v>0.12</v>
      </c>
      <c r="H69" s="147" t="s">
        <v>179</v>
      </c>
      <c r="I69" s="22" t="s">
        <v>180</v>
      </c>
      <c r="J69" s="33" t="s">
        <v>156</v>
      </c>
      <c r="K69" s="47" t="s">
        <v>207</v>
      </c>
      <c r="L69" s="47" t="s">
        <v>180</v>
      </c>
      <c r="M69" s="80" t="s">
        <v>180</v>
      </c>
      <c r="N69" s="51">
        <v>11392</v>
      </c>
      <c r="O69" s="76"/>
      <c r="P69" s="77">
        <f t="shared" si="3"/>
        <v>0</v>
      </c>
      <c r="Q69" s="78"/>
      <c r="R69" s="51">
        <f>+ROUND(C13*G69,0)</f>
        <v>2848</v>
      </c>
    </row>
    <row r="70" spans="1:18" ht="69.95" customHeight="1">
      <c r="A70" s="155"/>
      <c r="B70" s="151"/>
      <c r="C70" s="161"/>
      <c r="D70" s="149"/>
      <c r="E70" s="151"/>
      <c r="F70" s="148"/>
      <c r="G70" s="146"/>
      <c r="H70" s="148"/>
      <c r="I70" s="22" t="s">
        <v>180</v>
      </c>
      <c r="J70" s="33" t="s">
        <v>142</v>
      </c>
      <c r="K70" s="47" t="s">
        <v>207</v>
      </c>
      <c r="L70" s="47" t="s">
        <v>180</v>
      </c>
      <c r="M70" s="80" t="s">
        <v>180</v>
      </c>
      <c r="N70" s="51">
        <v>6056</v>
      </c>
      <c r="O70" s="76"/>
      <c r="P70" s="77">
        <f t="shared" si="3"/>
        <v>0</v>
      </c>
      <c r="Q70" s="78"/>
      <c r="R70" s="51">
        <f>+ROUND((C16*G69),0)</f>
        <v>1514</v>
      </c>
    </row>
    <row r="71" spans="1:18" ht="69.95" customHeight="1">
      <c r="A71" s="153">
        <v>9</v>
      </c>
      <c r="B71" s="150" t="s">
        <v>208</v>
      </c>
      <c r="C71" s="161" t="s">
        <v>209</v>
      </c>
      <c r="D71" s="149" t="s">
        <v>204</v>
      </c>
      <c r="E71" s="150" t="s">
        <v>205</v>
      </c>
      <c r="F71" s="162" t="s">
        <v>206</v>
      </c>
      <c r="G71" s="163">
        <v>0.5</v>
      </c>
      <c r="H71" s="147" t="s">
        <v>179</v>
      </c>
      <c r="I71" s="22" t="s">
        <v>180</v>
      </c>
      <c r="J71" s="33" t="s">
        <v>156</v>
      </c>
      <c r="K71" s="47">
        <v>1</v>
      </c>
      <c r="L71" s="47" t="s">
        <v>180</v>
      </c>
      <c r="M71" s="47" t="s">
        <v>180</v>
      </c>
      <c r="N71" s="51">
        <v>47468</v>
      </c>
      <c r="O71" s="76"/>
      <c r="P71" s="77">
        <f t="shared" si="3"/>
        <v>0</v>
      </c>
      <c r="Q71" s="78"/>
      <c r="R71" s="51">
        <f>+ROUND(C13*G71,0)</f>
        <v>11867</v>
      </c>
    </row>
    <row r="72" spans="1:18" ht="69.95" customHeight="1">
      <c r="A72" s="155"/>
      <c r="B72" s="151"/>
      <c r="C72" s="161"/>
      <c r="D72" s="149"/>
      <c r="E72" s="151"/>
      <c r="F72" s="162"/>
      <c r="G72" s="163"/>
      <c r="H72" s="148"/>
      <c r="I72" s="22" t="s">
        <v>180</v>
      </c>
      <c r="J72" s="33" t="s">
        <v>142</v>
      </c>
      <c r="K72" s="47">
        <v>1</v>
      </c>
      <c r="L72" s="47" t="s">
        <v>180</v>
      </c>
      <c r="M72" s="47" t="s">
        <v>180</v>
      </c>
      <c r="N72" s="51">
        <v>25236</v>
      </c>
      <c r="O72" s="76"/>
      <c r="P72" s="77">
        <f t="shared" si="3"/>
        <v>0</v>
      </c>
      <c r="Q72" s="78"/>
      <c r="R72" s="51">
        <f>+ROUND((C16*G71),0)</f>
        <v>6309</v>
      </c>
    </row>
    <row r="73" spans="1:18" ht="69.95" customHeight="1">
      <c r="A73" s="153">
        <v>10</v>
      </c>
      <c r="B73" s="150" t="s">
        <v>210</v>
      </c>
      <c r="C73" s="150" t="s">
        <v>211</v>
      </c>
      <c r="D73" s="158" t="s">
        <v>212</v>
      </c>
      <c r="E73" s="150" t="s">
        <v>205</v>
      </c>
      <c r="F73" s="147" t="s">
        <v>206</v>
      </c>
      <c r="G73" s="164">
        <v>1.0500000000000001E-2</v>
      </c>
      <c r="H73" s="147" t="s">
        <v>179</v>
      </c>
      <c r="I73" s="22" t="s">
        <v>180</v>
      </c>
      <c r="J73" s="33" t="s">
        <v>156</v>
      </c>
      <c r="K73" s="47">
        <v>1</v>
      </c>
      <c r="L73" s="47" t="s">
        <v>180</v>
      </c>
      <c r="M73" s="47" t="s">
        <v>180</v>
      </c>
      <c r="N73" s="51">
        <v>996</v>
      </c>
      <c r="O73" s="76"/>
      <c r="P73" s="77">
        <f t="shared" si="3"/>
        <v>0</v>
      </c>
      <c r="Q73" s="78"/>
      <c r="R73" s="51">
        <f>+ROUND(C13*G73,0)</f>
        <v>249</v>
      </c>
    </row>
    <row r="74" spans="1:18" ht="69.95" customHeight="1">
      <c r="A74" s="155"/>
      <c r="B74" s="151"/>
      <c r="C74" s="151"/>
      <c r="D74" s="166"/>
      <c r="E74" s="151"/>
      <c r="F74" s="148"/>
      <c r="G74" s="165"/>
      <c r="H74" s="148"/>
      <c r="I74" s="22" t="s">
        <v>180</v>
      </c>
      <c r="J74" s="33" t="s">
        <v>142</v>
      </c>
      <c r="K74" s="47">
        <v>1</v>
      </c>
      <c r="L74" s="47" t="s">
        <v>180</v>
      </c>
      <c r="M74" s="47" t="s">
        <v>180</v>
      </c>
      <c r="N74" s="51">
        <v>528</v>
      </c>
      <c r="O74" s="76"/>
      <c r="P74" s="77">
        <f t="shared" si="3"/>
        <v>0</v>
      </c>
      <c r="Q74" s="78"/>
      <c r="R74" s="51">
        <f>+ROUND(C16*G73,0)</f>
        <v>132</v>
      </c>
    </row>
    <row r="75" spans="1:18" ht="69.95" customHeight="1">
      <c r="A75" s="153">
        <v>11</v>
      </c>
      <c r="B75" s="149" t="s">
        <v>213</v>
      </c>
      <c r="C75" s="161" t="s">
        <v>214</v>
      </c>
      <c r="D75" s="149" t="s">
        <v>215</v>
      </c>
      <c r="E75" s="150" t="s">
        <v>205</v>
      </c>
      <c r="F75" s="147" t="s">
        <v>206</v>
      </c>
      <c r="G75" s="164">
        <v>7.3000000000000001E-3</v>
      </c>
      <c r="H75" s="147" t="s">
        <v>179</v>
      </c>
      <c r="I75" s="22" t="s">
        <v>180</v>
      </c>
      <c r="J75" s="33" t="s">
        <v>156</v>
      </c>
      <c r="K75" s="47" t="s">
        <v>207</v>
      </c>
      <c r="L75" s="47" t="s">
        <v>180</v>
      </c>
      <c r="M75" s="80" t="s">
        <v>180</v>
      </c>
      <c r="N75" s="51">
        <v>368</v>
      </c>
      <c r="O75" s="76"/>
      <c r="P75" s="77">
        <f t="shared" si="3"/>
        <v>0</v>
      </c>
      <c r="Q75" s="78"/>
      <c r="R75" s="51">
        <f>+ROUND((C16*G75),0)</f>
        <v>92</v>
      </c>
    </row>
    <row r="76" spans="1:18" ht="69.95" customHeight="1">
      <c r="A76" s="155"/>
      <c r="B76" s="149"/>
      <c r="C76" s="161"/>
      <c r="D76" s="149"/>
      <c r="E76" s="151"/>
      <c r="F76" s="148"/>
      <c r="G76" s="165"/>
      <c r="H76" s="148"/>
      <c r="I76" s="22" t="s">
        <v>180</v>
      </c>
      <c r="J76" s="33" t="s">
        <v>142</v>
      </c>
      <c r="K76" s="47" t="s">
        <v>207</v>
      </c>
      <c r="L76" s="47" t="s">
        <v>180</v>
      </c>
      <c r="M76" s="80" t="s">
        <v>180</v>
      </c>
      <c r="N76" s="51">
        <v>368</v>
      </c>
      <c r="O76" s="76"/>
      <c r="P76" s="77">
        <f t="shared" si="3"/>
        <v>0</v>
      </c>
      <c r="Q76" s="78"/>
      <c r="R76" s="51">
        <f>+ROUND((C16*G75),0)</f>
        <v>92</v>
      </c>
    </row>
    <row r="77" spans="1:18" ht="51.75" customHeight="1">
      <c r="A77" s="153">
        <v>12</v>
      </c>
      <c r="B77" s="150" t="s">
        <v>216</v>
      </c>
      <c r="C77" s="150" t="s">
        <v>217</v>
      </c>
      <c r="D77" s="158" t="s">
        <v>218</v>
      </c>
      <c r="E77" s="150" t="s">
        <v>219</v>
      </c>
      <c r="F77" s="167" t="s">
        <v>147</v>
      </c>
      <c r="G77" s="168">
        <v>0.01</v>
      </c>
      <c r="H77" s="147" t="s">
        <v>179</v>
      </c>
      <c r="I77" s="22" t="s">
        <v>180</v>
      </c>
      <c r="J77" s="33" t="s">
        <v>156</v>
      </c>
      <c r="K77" s="47" t="s">
        <v>207</v>
      </c>
      <c r="L77" s="47" t="s">
        <v>180</v>
      </c>
      <c r="M77" s="80" t="s">
        <v>180</v>
      </c>
      <c r="N77" s="51">
        <v>948</v>
      </c>
      <c r="O77" s="76"/>
      <c r="P77" s="77">
        <f t="shared" si="3"/>
        <v>0</v>
      </c>
      <c r="Q77" s="78"/>
      <c r="R77" s="51">
        <f>+ROUND((C13*G77),0)</f>
        <v>237</v>
      </c>
    </row>
    <row r="78" spans="1:18" ht="51.75" customHeight="1">
      <c r="A78" s="154"/>
      <c r="B78" s="156"/>
      <c r="C78" s="156"/>
      <c r="D78" s="166"/>
      <c r="E78" s="151"/>
      <c r="F78" s="167"/>
      <c r="G78" s="169"/>
      <c r="H78" s="148"/>
      <c r="I78" s="22" t="s">
        <v>180</v>
      </c>
      <c r="J78" s="33" t="s">
        <v>142</v>
      </c>
      <c r="K78" s="47" t="s">
        <v>207</v>
      </c>
      <c r="L78" s="47" t="s">
        <v>180</v>
      </c>
      <c r="M78" s="80" t="s">
        <v>180</v>
      </c>
      <c r="N78" s="51">
        <v>504</v>
      </c>
      <c r="O78" s="76"/>
      <c r="P78" s="77">
        <f t="shared" si="3"/>
        <v>0</v>
      </c>
      <c r="Q78" s="78"/>
      <c r="R78" s="51">
        <f>+ROUND((C16*G77),0)</f>
        <v>126</v>
      </c>
    </row>
    <row r="79" spans="1:18" ht="78" customHeight="1">
      <c r="A79" s="154"/>
      <c r="B79" s="156"/>
      <c r="C79" s="156"/>
      <c r="D79" s="17" t="s">
        <v>220</v>
      </c>
      <c r="E79" s="12" t="s">
        <v>191</v>
      </c>
      <c r="F79" s="33" t="s">
        <v>147</v>
      </c>
      <c r="G79" s="81">
        <v>1</v>
      </c>
      <c r="H79" s="73" t="s">
        <v>181</v>
      </c>
      <c r="I79" s="22" t="s">
        <v>180</v>
      </c>
      <c r="J79" s="33" t="s">
        <v>182</v>
      </c>
      <c r="K79" s="47">
        <v>12</v>
      </c>
      <c r="L79" s="47" t="s">
        <v>180</v>
      </c>
      <c r="M79" s="80" t="s">
        <v>180</v>
      </c>
      <c r="N79" s="51">
        <v>576</v>
      </c>
      <c r="O79" s="76"/>
      <c r="P79" s="77">
        <f t="shared" si="3"/>
        <v>0</v>
      </c>
      <c r="Q79" s="78"/>
      <c r="R79" s="52">
        <f>+C18*12</f>
        <v>144</v>
      </c>
    </row>
    <row r="80" spans="1:18" ht="49.5" customHeight="1">
      <c r="A80" s="154"/>
      <c r="B80" s="156"/>
      <c r="C80" s="156"/>
      <c r="D80" s="158" t="s">
        <v>221</v>
      </c>
      <c r="E80" s="150" t="s">
        <v>222</v>
      </c>
      <c r="F80" s="167" t="s">
        <v>147</v>
      </c>
      <c r="G80" s="164">
        <v>0.01</v>
      </c>
      <c r="H80" s="147" t="s">
        <v>179</v>
      </c>
      <c r="I80" s="22" t="s">
        <v>180</v>
      </c>
      <c r="J80" s="33" t="s">
        <v>156</v>
      </c>
      <c r="K80" s="47" t="s">
        <v>207</v>
      </c>
      <c r="L80" s="47" t="s">
        <v>180</v>
      </c>
      <c r="M80" s="80" t="s">
        <v>180</v>
      </c>
      <c r="N80" s="51">
        <v>948</v>
      </c>
      <c r="O80" s="76"/>
      <c r="P80" s="77">
        <f t="shared" si="3"/>
        <v>0</v>
      </c>
      <c r="Q80" s="78"/>
      <c r="R80" s="51">
        <f>+ROUND((C13*G80),0)</f>
        <v>237</v>
      </c>
    </row>
    <row r="81" spans="1:18" ht="49.5" customHeight="1">
      <c r="A81" s="154"/>
      <c r="B81" s="156"/>
      <c r="C81" s="156"/>
      <c r="D81" s="166"/>
      <c r="E81" s="151"/>
      <c r="F81" s="167"/>
      <c r="G81" s="165"/>
      <c r="H81" s="148"/>
      <c r="I81" s="22" t="s">
        <v>180</v>
      </c>
      <c r="J81" s="33" t="s">
        <v>142</v>
      </c>
      <c r="K81" s="47" t="s">
        <v>207</v>
      </c>
      <c r="L81" s="47" t="s">
        <v>180</v>
      </c>
      <c r="M81" s="80" t="s">
        <v>180</v>
      </c>
      <c r="N81" s="51">
        <v>504</v>
      </c>
      <c r="O81" s="76"/>
      <c r="P81" s="77">
        <f t="shared" si="3"/>
        <v>0</v>
      </c>
      <c r="Q81" s="78"/>
      <c r="R81" s="51">
        <f>+ROUND((C16*G80),0)</f>
        <v>126</v>
      </c>
    </row>
    <row r="82" spans="1:18" ht="78.75" customHeight="1">
      <c r="A82" s="154"/>
      <c r="B82" s="156"/>
      <c r="C82" s="156"/>
      <c r="D82" s="17" t="s">
        <v>223</v>
      </c>
      <c r="E82" s="12" t="s">
        <v>191</v>
      </c>
      <c r="F82" s="33" t="s">
        <v>147</v>
      </c>
      <c r="G82" s="81">
        <v>1</v>
      </c>
      <c r="H82" s="73" t="s">
        <v>181</v>
      </c>
      <c r="I82" s="22" t="s">
        <v>180</v>
      </c>
      <c r="J82" s="33" t="s">
        <v>182</v>
      </c>
      <c r="K82" s="47">
        <v>12</v>
      </c>
      <c r="L82" s="47" t="s">
        <v>180</v>
      </c>
      <c r="M82" s="80" t="s">
        <v>180</v>
      </c>
      <c r="N82" s="51">
        <v>576</v>
      </c>
      <c r="O82" s="76"/>
      <c r="P82" s="77">
        <f t="shared" si="3"/>
        <v>0</v>
      </c>
      <c r="Q82" s="78"/>
      <c r="R82" s="52">
        <f>+C18*12</f>
        <v>144</v>
      </c>
    </row>
    <row r="83" spans="1:18" ht="69.95" customHeight="1">
      <c r="A83" s="154"/>
      <c r="B83" s="156"/>
      <c r="C83" s="156"/>
      <c r="D83" s="158" t="s">
        <v>224</v>
      </c>
      <c r="E83" s="150" t="s">
        <v>225</v>
      </c>
      <c r="F83" s="167" t="s">
        <v>155</v>
      </c>
      <c r="G83" s="164">
        <v>4.0000000000000001E-3</v>
      </c>
      <c r="H83" s="147" t="s">
        <v>179</v>
      </c>
      <c r="I83" s="22" t="s">
        <v>180</v>
      </c>
      <c r="J83" s="33" t="s">
        <v>156</v>
      </c>
      <c r="K83" s="47" t="s">
        <v>180</v>
      </c>
      <c r="L83" s="47" t="s">
        <v>180</v>
      </c>
      <c r="M83" s="80" t="s">
        <v>180</v>
      </c>
      <c r="N83" s="51">
        <v>380</v>
      </c>
      <c r="O83" s="76"/>
      <c r="P83" s="77">
        <f t="shared" si="3"/>
        <v>0</v>
      </c>
      <c r="Q83" s="78"/>
      <c r="R83" s="51">
        <f>+ROUND((C13*G83),0)</f>
        <v>95</v>
      </c>
    </row>
    <row r="84" spans="1:18" ht="69.95" customHeight="1">
      <c r="A84" s="154"/>
      <c r="B84" s="156"/>
      <c r="C84" s="156"/>
      <c r="D84" s="166"/>
      <c r="E84" s="151"/>
      <c r="F84" s="167"/>
      <c r="G84" s="165"/>
      <c r="H84" s="148"/>
      <c r="I84" s="22" t="s">
        <v>180</v>
      </c>
      <c r="J84" s="33" t="s">
        <v>142</v>
      </c>
      <c r="K84" s="47" t="s">
        <v>180</v>
      </c>
      <c r="L84" s="47" t="s">
        <v>180</v>
      </c>
      <c r="M84" s="80" t="s">
        <v>180</v>
      </c>
      <c r="N84" s="51">
        <v>188</v>
      </c>
      <c r="O84" s="76"/>
      <c r="P84" s="77">
        <f t="shared" si="3"/>
        <v>0</v>
      </c>
      <c r="Q84" s="78"/>
      <c r="R84" s="51">
        <f>+ROUND((C14*G83),0)</f>
        <v>47</v>
      </c>
    </row>
    <row r="85" spans="1:18" ht="69.95" customHeight="1">
      <c r="A85" s="154"/>
      <c r="B85" s="156"/>
      <c r="C85" s="156"/>
      <c r="D85" s="158" t="s">
        <v>226</v>
      </c>
      <c r="E85" s="150" t="s">
        <v>225</v>
      </c>
      <c r="F85" s="167" t="s">
        <v>155</v>
      </c>
      <c r="G85" s="164">
        <v>4.0000000000000001E-3</v>
      </c>
      <c r="H85" s="147" t="s">
        <v>179</v>
      </c>
      <c r="I85" s="22" t="s">
        <v>180</v>
      </c>
      <c r="J85" s="33" t="s">
        <v>156</v>
      </c>
      <c r="K85" s="47" t="s">
        <v>180</v>
      </c>
      <c r="L85" s="47" t="s">
        <v>180</v>
      </c>
      <c r="M85" s="80" t="s">
        <v>180</v>
      </c>
      <c r="N85" s="51">
        <v>380</v>
      </c>
      <c r="O85" s="76"/>
      <c r="P85" s="77">
        <f t="shared" si="3"/>
        <v>0</v>
      </c>
      <c r="Q85" s="78"/>
      <c r="R85" s="51">
        <f>+ROUND((C13*G85),0)</f>
        <v>95</v>
      </c>
    </row>
    <row r="86" spans="1:18" ht="69.95" customHeight="1">
      <c r="A86" s="154"/>
      <c r="B86" s="156"/>
      <c r="C86" s="156"/>
      <c r="D86" s="166"/>
      <c r="E86" s="151"/>
      <c r="F86" s="167"/>
      <c r="G86" s="165"/>
      <c r="H86" s="148"/>
      <c r="I86" s="22" t="s">
        <v>180</v>
      </c>
      <c r="J86" s="33" t="s">
        <v>142</v>
      </c>
      <c r="K86" s="47" t="s">
        <v>180</v>
      </c>
      <c r="L86" s="47" t="s">
        <v>180</v>
      </c>
      <c r="M86" s="80" t="s">
        <v>180</v>
      </c>
      <c r="N86" s="51">
        <v>200</v>
      </c>
      <c r="O86" s="76"/>
      <c r="P86" s="77">
        <f t="shared" si="3"/>
        <v>0</v>
      </c>
      <c r="Q86" s="78"/>
      <c r="R86" s="51">
        <f>+ROUND((C16*G85),0)</f>
        <v>50</v>
      </c>
    </row>
    <row r="87" spans="1:18" ht="69.95" customHeight="1">
      <c r="A87" s="154"/>
      <c r="B87" s="156"/>
      <c r="C87" s="156"/>
      <c r="D87" s="158" t="s">
        <v>227</v>
      </c>
      <c r="E87" s="150" t="s">
        <v>225</v>
      </c>
      <c r="F87" s="167" t="s">
        <v>155</v>
      </c>
      <c r="G87" s="164">
        <v>4.0000000000000001E-3</v>
      </c>
      <c r="H87" s="147" t="s">
        <v>179</v>
      </c>
      <c r="I87" s="22" t="s">
        <v>180</v>
      </c>
      <c r="J87" s="33" t="s">
        <v>156</v>
      </c>
      <c r="K87" s="47" t="s">
        <v>180</v>
      </c>
      <c r="L87" s="47" t="s">
        <v>180</v>
      </c>
      <c r="M87" s="80" t="s">
        <v>180</v>
      </c>
      <c r="N87" s="51">
        <v>380</v>
      </c>
      <c r="O87" s="76"/>
      <c r="P87" s="77">
        <f t="shared" si="3"/>
        <v>0</v>
      </c>
      <c r="Q87" s="78"/>
      <c r="R87" s="51">
        <f>+ROUND((C13*G87),0)</f>
        <v>95</v>
      </c>
    </row>
    <row r="88" spans="1:18" ht="69.95" customHeight="1">
      <c r="A88" s="154"/>
      <c r="B88" s="156"/>
      <c r="C88" s="156"/>
      <c r="D88" s="166"/>
      <c r="E88" s="151"/>
      <c r="F88" s="167"/>
      <c r="G88" s="165"/>
      <c r="H88" s="148"/>
      <c r="I88" s="22" t="s">
        <v>180</v>
      </c>
      <c r="J88" s="33" t="s">
        <v>142</v>
      </c>
      <c r="K88" s="47" t="s">
        <v>180</v>
      </c>
      <c r="L88" s="47" t="s">
        <v>180</v>
      </c>
      <c r="M88" s="80" t="s">
        <v>180</v>
      </c>
      <c r="N88" s="51">
        <v>200</v>
      </c>
      <c r="O88" s="76"/>
      <c r="P88" s="77">
        <f t="shared" si="3"/>
        <v>0</v>
      </c>
      <c r="Q88" s="78"/>
      <c r="R88" s="51">
        <f>+ROUND((C16*G87),0)</f>
        <v>50</v>
      </c>
    </row>
    <row r="89" spans="1:18" ht="69.95" customHeight="1">
      <c r="A89" s="154"/>
      <c r="B89" s="156"/>
      <c r="C89" s="156"/>
      <c r="D89" s="158" t="s">
        <v>228</v>
      </c>
      <c r="E89" s="150" t="s">
        <v>225</v>
      </c>
      <c r="F89" s="167" t="s">
        <v>155</v>
      </c>
      <c r="G89" s="164">
        <v>4.0000000000000001E-3</v>
      </c>
      <c r="H89" s="147" t="s">
        <v>179</v>
      </c>
      <c r="I89" s="22" t="s">
        <v>180</v>
      </c>
      <c r="J89" s="33" t="s">
        <v>156</v>
      </c>
      <c r="K89" s="47" t="s">
        <v>180</v>
      </c>
      <c r="L89" s="47" t="s">
        <v>180</v>
      </c>
      <c r="M89" s="80" t="s">
        <v>180</v>
      </c>
      <c r="N89" s="51">
        <v>380</v>
      </c>
      <c r="O89" s="76"/>
      <c r="P89" s="77">
        <f t="shared" si="3"/>
        <v>0</v>
      </c>
      <c r="Q89" s="78"/>
      <c r="R89" s="51">
        <f>+ROUND((C13*G89),0)</f>
        <v>95</v>
      </c>
    </row>
    <row r="90" spans="1:18" ht="69.95" customHeight="1">
      <c r="A90" s="154"/>
      <c r="B90" s="156"/>
      <c r="C90" s="156"/>
      <c r="D90" s="166"/>
      <c r="E90" s="151"/>
      <c r="F90" s="167"/>
      <c r="G90" s="165"/>
      <c r="H90" s="148"/>
      <c r="I90" s="22" t="s">
        <v>180</v>
      </c>
      <c r="J90" s="33" t="s">
        <v>142</v>
      </c>
      <c r="K90" s="47" t="s">
        <v>180</v>
      </c>
      <c r="L90" s="47" t="s">
        <v>180</v>
      </c>
      <c r="M90" s="80" t="s">
        <v>180</v>
      </c>
      <c r="N90" s="51">
        <v>200</v>
      </c>
      <c r="O90" s="76"/>
      <c r="P90" s="77">
        <f t="shared" si="3"/>
        <v>0</v>
      </c>
      <c r="Q90" s="78"/>
      <c r="R90" s="51">
        <f>+ROUND((C16*G89),0)</f>
        <v>50</v>
      </c>
    </row>
    <row r="91" spans="1:18" ht="69.95" customHeight="1">
      <c r="A91" s="154"/>
      <c r="B91" s="156"/>
      <c r="C91" s="156"/>
      <c r="D91" s="158" t="s">
        <v>229</v>
      </c>
      <c r="E91" s="150" t="s">
        <v>225</v>
      </c>
      <c r="F91" s="167" t="s">
        <v>155</v>
      </c>
      <c r="G91" s="164">
        <v>4.0000000000000001E-3</v>
      </c>
      <c r="H91" s="147" t="s">
        <v>179</v>
      </c>
      <c r="I91" s="22" t="s">
        <v>180</v>
      </c>
      <c r="J91" s="33" t="s">
        <v>156</v>
      </c>
      <c r="K91" s="47" t="s">
        <v>180</v>
      </c>
      <c r="L91" s="47" t="s">
        <v>180</v>
      </c>
      <c r="M91" s="80" t="s">
        <v>180</v>
      </c>
      <c r="N91" s="51">
        <v>380</v>
      </c>
      <c r="O91" s="76"/>
      <c r="P91" s="77">
        <f t="shared" si="3"/>
        <v>0</v>
      </c>
      <c r="Q91" s="78"/>
      <c r="R91" s="51">
        <f>+ROUND((C13*G91),0)</f>
        <v>95</v>
      </c>
    </row>
    <row r="92" spans="1:18" ht="69.95" customHeight="1">
      <c r="A92" s="155"/>
      <c r="B92" s="151"/>
      <c r="C92" s="151"/>
      <c r="D92" s="166"/>
      <c r="E92" s="151"/>
      <c r="F92" s="167"/>
      <c r="G92" s="165"/>
      <c r="H92" s="148"/>
      <c r="I92" s="22" t="s">
        <v>180</v>
      </c>
      <c r="J92" s="33" t="s">
        <v>142</v>
      </c>
      <c r="K92" s="47" t="s">
        <v>180</v>
      </c>
      <c r="L92" s="47" t="s">
        <v>180</v>
      </c>
      <c r="M92" s="80" t="s">
        <v>180</v>
      </c>
      <c r="N92" s="51">
        <v>200</v>
      </c>
      <c r="O92" s="76"/>
      <c r="P92" s="77">
        <f t="shared" si="3"/>
        <v>0</v>
      </c>
      <c r="Q92" s="78"/>
      <c r="R92" s="51">
        <f>+ROUND((C16*G91),0)</f>
        <v>50</v>
      </c>
    </row>
    <row r="93" spans="1:18" ht="108" customHeight="1">
      <c r="A93" s="107">
        <v>13</v>
      </c>
      <c r="B93" s="25" t="s">
        <v>230</v>
      </c>
      <c r="C93" s="33" t="s">
        <v>231</v>
      </c>
      <c r="D93" s="25" t="s">
        <v>232</v>
      </c>
      <c r="E93" s="32" t="s">
        <v>233</v>
      </c>
      <c r="F93" s="73" t="s">
        <v>147</v>
      </c>
      <c r="G93" s="81">
        <v>1</v>
      </c>
      <c r="H93" s="73" t="s">
        <v>181</v>
      </c>
      <c r="I93" s="22" t="s">
        <v>180</v>
      </c>
      <c r="J93" s="33" t="s">
        <v>182</v>
      </c>
      <c r="K93" s="47">
        <v>3</v>
      </c>
      <c r="L93" s="47" t="s">
        <v>180</v>
      </c>
      <c r="M93" s="80" t="s">
        <v>180</v>
      </c>
      <c r="N93" s="51">
        <v>144</v>
      </c>
      <c r="O93" s="76"/>
      <c r="P93" s="77">
        <f t="shared" si="3"/>
        <v>0</v>
      </c>
      <c r="Q93" s="78"/>
      <c r="R93" s="52">
        <f>C18*K93</f>
        <v>36</v>
      </c>
    </row>
    <row r="94" spans="1:18" ht="14.25" customHeight="1">
      <c r="A94" s="153">
        <v>14</v>
      </c>
      <c r="B94" s="150" t="s">
        <v>234</v>
      </c>
      <c r="C94" s="150" t="s">
        <v>235</v>
      </c>
      <c r="D94" s="158" t="s">
        <v>236</v>
      </c>
      <c r="E94" s="150" t="s">
        <v>237</v>
      </c>
      <c r="F94" s="147" t="s">
        <v>155</v>
      </c>
      <c r="G94" s="81">
        <v>1</v>
      </c>
      <c r="H94" s="147" t="s">
        <v>179</v>
      </c>
      <c r="I94" s="147" t="s">
        <v>238</v>
      </c>
      <c r="J94" s="33" t="s">
        <v>156</v>
      </c>
      <c r="K94" s="47">
        <v>1</v>
      </c>
      <c r="L94" s="47" t="s">
        <v>180</v>
      </c>
      <c r="M94" s="80" t="s">
        <v>180</v>
      </c>
      <c r="N94" s="51">
        <v>40</v>
      </c>
      <c r="O94" s="76"/>
      <c r="P94" s="77">
        <f t="shared" si="3"/>
        <v>0</v>
      </c>
      <c r="Q94" s="78"/>
      <c r="R94" s="51">
        <f>+(C26*1)*G94</f>
        <v>10</v>
      </c>
    </row>
    <row r="95" spans="1:18">
      <c r="A95" s="154"/>
      <c r="B95" s="156"/>
      <c r="C95" s="156"/>
      <c r="D95" s="159"/>
      <c r="E95" s="156"/>
      <c r="F95" s="157"/>
      <c r="G95" s="84">
        <v>1</v>
      </c>
      <c r="H95" s="157"/>
      <c r="I95" s="148"/>
      <c r="J95" s="33" t="s">
        <v>142</v>
      </c>
      <c r="K95" s="47">
        <v>1</v>
      </c>
      <c r="L95" s="47" t="s">
        <v>180</v>
      </c>
      <c r="M95" s="80" t="s">
        <v>180</v>
      </c>
      <c r="N95" s="51">
        <v>0</v>
      </c>
      <c r="O95" s="76"/>
      <c r="P95" s="77">
        <f t="shared" si="3"/>
        <v>0</v>
      </c>
      <c r="Q95" s="78"/>
      <c r="R95" s="51">
        <f>+(C27*1)*G95</f>
        <v>0</v>
      </c>
    </row>
    <row r="96" spans="1:18">
      <c r="A96" s="154"/>
      <c r="B96" s="156"/>
      <c r="C96" s="156"/>
      <c r="D96" s="159"/>
      <c r="E96" s="156"/>
      <c r="F96" s="157"/>
      <c r="G96" s="81">
        <v>0.1</v>
      </c>
      <c r="H96" s="157"/>
      <c r="I96" s="147" t="s">
        <v>239</v>
      </c>
      <c r="J96" s="33" t="s">
        <v>156</v>
      </c>
      <c r="K96" s="47">
        <v>1</v>
      </c>
      <c r="L96" s="47" t="s">
        <v>180</v>
      </c>
      <c r="M96" s="80" t="s">
        <v>180</v>
      </c>
      <c r="N96" s="51">
        <v>60</v>
      </c>
      <c r="O96" s="76"/>
      <c r="P96" s="77">
        <f t="shared" si="3"/>
        <v>0</v>
      </c>
      <c r="Q96" s="78"/>
      <c r="R96" s="51">
        <f>+(C31*1)*G96</f>
        <v>14.8</v>
      </c>
    </row>
    <row r="97" spans="1:18">
      <c r="A97" s="154"/>
      <c r="B97" s="156"/>
      <c r="C97" s="156"/>
      <c r="D97" s="159"/>
      <c r="E97" s="156"/>
      <c r="F97" s="157"/>
      <c r="G97" s="81">
        <v>0.1</v>
      </c>
      <c r="H97" s="157"/>
      <c r="I97" s="148"/>
      <c r="J97" s="33" t="s">
        <v>142</v>
      </c>
      <c r="K97" s="47">
        <v>1</v>
      </c>
      <c r="L97" s="47" t="s">
        <v>180</v>
      </c>
      <c r="M97" s="80" t="s">
        <v>180</v>
      </c>
      <c r="N97" s="51">
        <v>16</v>
      </c>
      <c r="O97" s="76"/>
      <c r="P97" s="77">
        <f t="shared" si="3"/>
        <v>0</v>
      </c>
      <c r="Q97" s="78"/>
      <c r="R97" s="51">
        <f>+(C32*1)*G97</f>
        <v>4.4000000000000004</v>
      </c>
    </row>
    <row r="98" spans="1:18">
      <c r="A98" s="154"/>
      <c r="B98" s="156"/>
      <c r="C98" s="156"/>
      <c r="D98" s="159"/>
      <c r="E98" s="156"/>
      <c r="F98" s="157"/>
      <c r="G98" s="81">
        <v>0.1</v>
      </c>
      <c r="H98" s="157"/>
      <c r="I98" s="147" t="s">
        <v>240</v>
      </c>
      <c r="J98" s="33" t="s">
        <v>156</v>
      </c>
      <c r="K98" s="47">
        <v>1</v>
      </c>
      <c r="L98" s="47" t="s">
        <v>180</v>
      </c>
      <c r="M98" s="80" t="s">
        <v>180</v>
      </c>
      <c r="N98" s="51">
        <v>212</v>
      </c>
      <c r="O98" s="76"/>
      <c r="P98" s="77">
        <f t="shared" si="3"/>
        <v>0</v>
      </c>
      <c r="Q98" s="78"/>
      <c r="R98" s="51">
        <f>+(C36*1)*G98</f>
        <v>52.6</v>
      </c>
    </row>
    <row r="99" spans="1:18">
      <c r="A99" s="154"/>
      <c r="B99" s="156"/>
      <c r="C99" s="156"/>
      <c r="D99" s="159"/>
      <c r="E99" s="156"/>
      <c r="F99" s="157"/>
      <c r="G99" s="81">
        <v>0.04</v>
      </c>
      <c r="H99" s="157"/>
      <c r="I99" s="148"/>
      <c r="J99" s="33" t="s">
        <v>142</v>
      </c>
      <c r="K99" s="47">
        <v>1</v>
      </c>
      <c r="L99" s="47" t="s">
        <v>180</v>
      </c>
      <c r="M99" s="80" t="s">
        <v>180</v>
      </c>
      <c r="N99" s="51">
        <v>52</v>
      </c>
      <c r="O99" s="76"/>
      <c r="P99" s="77">
        <f t="shared" si="3"/>
        <v>0</v>
      </c>
      <c r="Q99" s="78"/>
      <c r="R99" s="51">
        <f>+(C37*1)*G99</f>
        <v>13.36</v>
      </c>
    </row>
    <row r="100" spans="1:18">
      <c r="A100" s="154"/>
      <c r="B100" s="156"/>
      <c r="C100" s="156"/>
      <c r="D100" s="159"/>
      <c r="E100" s="156"/>
      <c r="F100" s="157"/>
      <c r="G100" s="81">
        <v>0.1</v>
      </c>
      <c r="H100" s="157"/>
      <c r="I100" s="147" t="s">
        <v>241</v>
      </c>
      <c r="J100" s="33" t="s">
        <v>156</v>
      </c>
      <c r="K100" s="47">
        <v>1</v>
      </c>
      <c r="L100" s="47" t="s">
        <v>180</v>
      </c>
      <c r="M100" s="80" t="s">
        <v>180</v>
      </c>
      <c r="N100" s="51">
        <v>88</v>
      </c>
      <c r="O100" s="76"/>
      <c r="P100" s="77">
        <f t="shared" si="3"/>
        <v>0</v>
      </c>
      <c r="Q100" s="78"/>
      <c r="R100" s="51">
        <f>+(C41*1)*G100</f>
        <v>22.200000000000003</v>
      </c>
    </row>
    <row r="101" spans="1:18" ht="42.75" customHeight="1">
      <c r="A101" s="155"/>
      <c r="B101" s="151"/>
      <c r="C101" s="151"/>
      <c r="D101" s="166"/>
      <c r="E101" s="151"/>
      <c r="F101" s="148"/>
      <c r="G101" s="81">
        <v>0.1</v>
      </c>
      <c r="H101" s="148"/>
      <c r="I101" s="148"/>
      <c r="J101" s="33" t="s">
        <v>142</v>
      </c>
      <c r="K101" s="47">
        <v>1</v>
      </c>
      <c r="L101" s="47" t="s">
        <v>180</v>
      </c>
      <c r="M101" s="80" t="s">
        <v>180</v>
      </c>
      <c r="N101" s="51">
        <v>664</v>
      </c>
      <c r="O101" s="76"/>
      <c r="P101" s="77">
        <f t="shared" si="3"/>
        <v>0</v>
      </c>
      <c r="Q101" s="78"/>
      <c r="R101" s="51">
        <f>+(C44*1)*G101</f>
        <v>165.70000000000002</v>
      </c>
    </row>
    <row r="102" spans="1:18" ht="14.25" customHeight="1">
      <c r="A102" s="153">
        <v>15</v>
      </c>
      <c r="B102" s="150" t="s">
        <v>242</v>
      </c>
      <c r="C102" s="150" t="s">
        <v>243</v>
      </c>
      <c r="D102" s="173" t="s">
        <v>244</v>
      </c>
      <c r="E102" s="170" t="s">
        <v>245</v>
      </c>
      <c r="F102" s="162" t="s">
        <v>155</v>
      </c>
      <c r="G102" s="84">
        <v>1</v>
      </c>
      <c r="H102" s="147" t="s">
        <v>179</v>
      </c>
      <c r="I102" s="147" t="s">
        <v>238</v>
      </c>
      <c r="J102" s="33" t="s">
        <v>156</v>
      </c>
      <c r="K102" s="47" t="s">
        <v>207</v>
      </c>
      <c r="L102" s="47" t="s">
        <v>180</v>
      </c>
      <c r="M102" s="80" t="s">
        <v>180</v>
      </c>
      <c r="N102" s="51">
        <v>40</v>
      </c>
      <c r="O102" s="76"/>
      <c r="P102" s="77">
        <f t="shared" si="3"/>
        <v>0</v>
      </c>
      <c r="Q102" s="78"/>
      <c r="R102" s="51">
        <f>+(C26*1)*G102</f>
        <v>10</v>
      </c>
    </row>
    <row r="103" spans="1:18">
      <c r="A103" s="154"/>
      <c r="B103" s="156"/>
      <c r="C103" s="156"/>
      <c r="D103" s="174"/>
      <c r="E103" s="171"/>
      <c r="F103" s="162"/>
      <c r="G103" s="84">
        <v>1</v>
      </c>
      <c r="H103" s="157"/>
      <c r="I103" s="148"/>
      <c r="J103" s="33" t="s">
        <v>142</v>
      </c>
      <c r="K103" s="47" t="s">
        <v>207</v>
      </c>
      <c r="L103" s="47" t="s">
        <v>180</v>
      </c>
      <c r="M103" s="80" t="s">
        <v>180</v>
      </c>
      <c r="N103" s="51">
        <v>0</v>
      </c>
      <c r="O103" s="76"/>
      <c r="P103" s="77">
        <f t="shared" si="3"/>
        <v>0</v>
      </c>
      <c r="Q103" s="78"/>
      <c r="R103" s="51">
        <f>+(C27*1)*G103</f>
        <v>0</v>
      </c>
    </row>
    <row r="104" spans="1:18">
      <c r="A104" s="154"/>
      <c r="B104" s="156"/>
      <c r="C104" s="156"/>
      <c r="D104" s="174"/>
      <c r="E104" s="171"/>
      <c r="F104" s="162"/>
      <c r="G104" s="81">
        <v>0.05</v>
      </c>
      <c r="H104" s="157"/>
      <c r="I104" s="147" t="s">
        <v>239</v>
      </c>
      <c r="J104" s="33" t="s">
        <v>156</v>
      </c>
      <c r="K104" s="47" t="s">
        <v>207</v>
      </c>
      <c r="L104" s="47" t="s">
        <v>180</v>
      </c>
      <c r="M104" s="80" t="s">
        <v>180</v>
      </c>
      <c r="N104" s="51">
        <v>28</v>
      </c>
      <c r="O104" s="76"/>
      <c r="P104" s="77">
        <f t="shared" si="3"/>
        <v>0</v>
      </c>
      <c r="Q104" s="78"/>
      <c r="R104" s="51">
        <f>+(C31*1)*G104</f>
        <v>7.4</v>
      </c>
    </row>
    <row r="105" spans="1:18">
      <c r="A105" s="154"/>
      <c r="B105" s="156"/>
      <c r="C105" s="156"/>
      <c r="D105" s="174"/>
      <c r="E105" s="171"/>
      <c r="F105" s="162"/>
      <c r="G105" s="81">
        <v>0.05</v>
      </c>
      <c r="H105" s="157"/>
      <c r="I105" s="148"/>
      <c r="J105" s="33" t="s">
        <v>142</v>
      </c>
      <c r="K105" s="47" t="s">
        <v>207</v>
      </c>
      <c r="L105" s="47" t="s">
        <v>180</v>
      </c>
      <c r="M105" s="80" t="s">
        <v>180</v>
      </c>
      <c r="N105" s="51">
        <v>8</v>
      </c>
      <c r="O105" s="76"/>
      <c r="P105" s="77">
        <f t="shared" si="3"/>
        <v>0</v>
      </c>
      <c r="Q105" s="78"/>
      <c r="R105" s="51">
        <f>+(C32*1)*G105</f>
        <v>2.2000000000000002</v>
      </c>
    </row>
    <row r="106" spans="1:18">
      <c r="A106" s="154"/>
      <c r="B106" s="156"/>
      <c r="C106" s="156"/>
      <c r="D106" s="174"/>
      <c r="E106" s="171"/>
      <c r="F106" s="162"/>
      <c r="G106" s="81">
        <v>0.05</v>
      </c>
      <c r="H106" s="157"/>
      <c r="I106" s="147" t="s">
        <v>240</v>
      </c>
      <c r="J106" s="33" t="s">
        <v>156</v>
      </c>
      <c r="K106" s="47" t="s">
        <v>207</v>
      </c>
      <c r="L106" s="47" t="s">
        <v>180</v>
      </c>
      <c r="M106" s="80" t="s">
        <v>180</v>
      </c>
      <c r="N106" s="51">
        <v>104</v>
      </c>
      <c r="O106" s="76"/>
      <c r="P106" s="77">
        <f t="shared" si="3"/>
        <v>0</v>
      </c>
      <c r="Q106" s="78"/>
      <c r="R106" s="51">
        <f>+(C36*1)*G106</f>
        <v>26.3</v>
      </c>
    </row>
    <row r="107" spans="1:18">
      <c r="A107" s="154"/>
      <c r="B107" s="156"/>
      <c r="C107" s="156"/>
      <c r="D107" s="174"/>
      <c r="E107" s="171"/>
      <c r="F107" s="162"/>
      <c r="G107" s="81">
        <v>0.05</v>
      </c>
      <c r="H107" s="157"/>
      <c r="I107" s="148"/>
      <c r="J107" s="33" t="s">
        <v>142</v>
      </c>
      <c r="K107" s="47" t="s">
        <v>207</v>
      </c>
      <c r="L107" s="47" t="s">
        <v>180</v>
      </c>
      <c r="M107" s="80" t="s">
        <v>180</v>
      </c>
      <c r="N107" s="51">
        <v>68</v>
      </c>
      <c r="O107" s="76"/>
      <c r="P107" s="77">
        <f t="shared" si="3"/>
        <v>0</v>
      </c>
      <c r="Q107" s="78"/>
      <c r="R107" s="51">
        <f>+(C37*1)*G107</f>
        <v>16.7</v>
      </c>
    </row>
    <row r="108" spans="1:18">
      <c r="A108" s="154"/>
      <c r="B108" s="156"/>
      <c r="C108" s="156"/>
      <c r="D108" s="174"/>
      <c r="E108" s="171"/>
      <c r="F108" s="162"/>
      <c r="G108" s="81">
        <v>0.05</v>
      </c>
      <c r="H108" s="157"/>
      <c r="I108" s="147" t="s">
        <v>241</v>
      </c>
      <c r="J108" s="33" t="s">
        <v>156</v>
      </c>
      <c r="K108" s="47" t="s">
        <v>207</v>
      </c>
      <c r="L108" s="47" t="s">
        <v>180</v>
      </c>
      <c r="M108" s="80" t="s">
        <v>180</v>
      </c>
      <c r="N108" s="51">
        <v>44</v>
      </c>
      <c r="O108" s="76"/>
      <c r="P108" s="77">
        <f t="shared" si="3"/>
        <v>0</v>
      </c>
      <c r="Q108" s="78"/>
      <c r="R108" s="51">
        <f>+(C41*1)*G108</f>
        <v>11.100000000000001</v>
      </c>
    </row>
    <row r="109" spans="1:18">
      <c r="A109" s="154"/>
      <c r="B109" s="156"/>
      <c r="C109" s="156"/>
      <c r="D109" s="175"/>
      <c r="E109" s="172"/>
      <c r="F109" s="162"/>
      <c r="G109" s="81">
        <v>0.05</v>
      </c>
      <c r="H109" s="148"/>
      <c r="I109" s="148"/>
      <c r="J109" s="33" t="s">
        <v>142</v>
      </c>
      <c r="K109" s="47" t="s">
        <v>207</v>
      </c>
      <c r="L109" s="47" t="s">
        <v>180</v>
      </c>
      <c r="M109" s="80" t="s">
        <v>180</v>
      </c>
      <c r="N109" s="51">
        <v>332</v>
      </c>
      <c r="O109" s="76"/>
      <c r="P109" s="77">
        <f t="shared" si="3"/>
        <v>0</v>
      </c>
      <c r="Q109" s="78"/>
      <c r="R109" s="51">
        <f>+(C44*1)*G109</f>
        <v>82.850000000000009</v>
      </c>
    </row>
    <row r="110" spans="1:18" ht="14.25" customHeight="1">
      <c r="A110" s="154"/>
      <c r="B110" s="156"/>
      <c r="C110" s="156"/>
      <c r="D110" s="158" t="s">
        <v>246</v>
      </c>
      <c r="E110" s="170" t="s">
        <v>245</v>
      </c>
      <c r="F110" s="147" t="s">
        <v>155</v>
      </c>
      <c r="G110" s="81">
        <v>0.05</v>
      </c>
      <c r="H110" s="147" t="s">
        <v>179</v>
      </c>
      <c r="I110" s="147" t="s">
        <v>238</v>
      </c>
      <c r="J110" s="33" t="s">
        <v>156</v>
      </c>
      <c r="K110" s="47" t="s">
        <v>207</v>
      </c>
      <c r="L110" s="47" t="s">
        <v>180</v>
      </c>
      <c r="M110" s="80" t="s">
        <v>180</v>
      </c>
      <c r="N110" s="51">
        <v>4</v>
      </c>
      <c r="O110" s="76"/>
      <c r="P110" s="77">
        <f t="shared" si="3"/>
        <v>0</v>
      </c>
      <c r="Q110" s="78"/>
      <c r="R110" s="51">
        <f>+(C26*1)*G110</f>
        <v>0.5</v>
      </c>
    </row>
    <row r="111" spans="1:18">
      <c r="A111" s="154"/>
      <c r="B111" s="156"/>
      <c r="C111" s="156"/>
      <c r="D111" s="159"/>
      <c r="E111" s="171"/>
      <c r="F111" s="157"/>
      <c r="G111" s="84">
        <v>1</v>
      </c>
      <c r="H111" s="157"/>
      <c r="I111" s="148"/>
      <c r="J111" s="33" t="s">
        <v>142</v>
      </c>
      <c r="K111" s="47" t="s">
        <v>207</v>
      </c>
      <c r="L111" s="47" t="s">
        <v>180</v>
      </c>
      <c r="M111" s="80" t="s">
        <v>180</v>
      </c>
      <c r="N111" s="51">
        <v>0</v>
      </c>
      <c r="O111" s="76"/>
      <c r="P111" s="77">
        <f t="shared" si="3"/>
        <v>0</v>
      </c>
      <c r="Q111" s="78"/>
      <c r="R111" s="51">
        <f>+(C27*1)*G111</f>
        <v>0</v>
      </c>
    </row>
    <row r="112" spans="1:18">
      <c r="A112" s="154"/>
      <c r="B112" s="156"/>
      <c r="C112" s="156"/>
      <c r="D112" s="159"/>
      <c r="E112" s="171"/>
      <c r="F112" s="157"/>
      <c r="G112" s="81">
        <v>0.05</v>
      </c>
      <c r="H112" s="157"/>
      <c r="I112" s="147" t="s">
        <v>239</v>
      </c>
      <c r="J112" s="33" t="s">
        <v>156</v>
      </c>
      <c r="K112" s="47" t="s">
        <v>207</v>
      </c>
      <c r="L112" s="47" t="s">
        <v>180</v>
      </c>
      <c r="M112" s="80" t="s">
        <v>180</v>
      </c>
      <c r="N112" s="51">
        <v>28</v>
      </c>
      <c r="O112" s="76"/>
      <c r="P112" s="77">
        <f t="shared" ref="P112:P175" si="4">+O112*N112</f>
        <v>0</v>
      </c>
      <c r="Q112" s="78"/>
      <c r="R112" s="51">
        <f>+(C31*1)*G112</f>
        <v>7.4</v>
      </c>
    </row>
    <row r="113" spans="1:18">
      <c r="A113" s="154"/>
      <c r="B113" s="156"/>
      <c r="C113" s="156"/>
      <c r="D113" s="159"/>
      <c r="E113" s="171"/>
      <c r="F113" s="157"/>
      <c r="G113" s="81">
        <v>0.05</v>
      </c>
      <c r="H113" s="157"/>
      <c r="I113" s="148"/>
      <c r="J113" s="33" t="s">
        <v>142</v>
      </c>
      <c r="K113" s="47" t="s">
        <v>207</v>
      </c>
      <c r="L113" s="47" t="s">
        <v>180</v>
      </c>
      <c r="M113" s="80" t="s">
        <v>180</v>
      </c>
      <c r="N113" s="51">
        <v>8</v>
      </c>
      <c r="O113" s="76"/>
      <c r="P113" s="77">
        <f t="shared" si="4"/>
        <v>0</v>
      </c>
      <c r="Q113" s="78"/>
      <c r="R113" s="51">
        <f>+(C32*1)*G113</f>
        <v>2.2000000000000002</v>
      </c>
    </row>
    <row r="114" spans="1:18">
      <c r="A114" s="154"/>
      <c r="B114" s="156"/>
      <c r="C114" s="156"/>
      <c r="D114" s="159"/>
      <c r="E114" s="171"/>
      <c r="F114" s="157"/>
      <c r="G114" s="81">
        <v>0.05</v>
      </c>
      <c r="H114" s="157"/>
      <c r="I114" s="147" t="s">
        <v>240</v>
      </c>
      <c r="J114" s="33" t="s">
        <v>156</v>
      </c>
      <c r="K114" s="47" t="s">
        <v>207</v>
      </c>
      <c r="L114" s="47" t="s">
        <v>180</v>
      </c>
      <c r="M114" s="80" t="s">
        <v>180</v>
      </c>
      <c r="N114" s="51">
        <v>104</v>
      </c>
      <c r="O114" s="76"/>
      <c r="P114" s="77">
        <f t="shared" si="4"/>
        <v>0</v>
      </c>
      <c r="Q114" s="78"/>
      <c r="R114" s="51">
        <f>+(C36*1)*G114</f>
        <v>26.3</v>
      </c>
    </row>
    <row r="115" spans="1:18">
      <c r="A115" s="154"/>
      <c r="B115" s="156"/>
      <c r="C115" s="156"/>
      <c r="D115" s="159"/>
      <c r="E115" s="171"/>
      <c r="F115" s="157"/>
      <c r="G115" s="81">
        <v>0.05</v>
      </c>
      <c r="H115" s="157"/>
      <c r="I115" s="148"/>
      <c r="J115" s="33" t="s">
        <v>142</v>
      </c>
      <c r="K115" s="47" t="s">
        <v>207</v>
      </c>
      <c r="L115" s="47" t="s">
        <v>180</v>
      </c>
      <c r="M115" s="80" t="s">
        <v>180</v>
      </c>
      <c r="N115" s="51">
        <v>68</v>
      </c>
      <c r="O115" s="76"/>
      <c r="P115" s="77">
        <f t="shared" si="4"/>
        <v>0</v>
      </c>
      <c r="Q115" s="78"/>
      <c r="R115" s="51">
        <f>+(C37*1)*G115</f>
        <v>16.7</v>
      </c>
    </row>
    <row r="116" spans="1:18">
      <c r="A116" s="154"/>
      <c r="B116" s="156"/>
      <c r="C116" s="156"/>
      <c r="D116" s="159"/>
      <c r="E116" s="171"/>
      <c r="F116" s="157"/>
      <c r="G116" s="81">
        <v>0.05</v>
      </c>
      <c r="H116" s="157"/>
      <c r="I116" s="147" t="s">
        <v>241</v>
      </c>
      <c r="J116" s="33" t="s">
        <v>156</v>
      </c>
      <c r="K116" s="47" t="s">
        <v>207</v>
      </c>
      <c r="L116" s="47" t="s">
        <v>180</v>
      </c>
      <c r="M116" s="80" t="s">
        <v>180</v>
      </c>
      <c r="N116" s="51">
        <v>44</v>
      </c>
      <c r="O116" s="76"/>
      <c r="P116" s="77">
        <f t="shared" si="4"/>
        <v>0</v>
      </c>
      <c r="Q116" s="78"/>
      <c r="R116" s="51">
        <f>+(C41*1)*G116</f>
        <v>11.100000000000001</v>
      </c>
    </row>
    <row r="117" spans="1:18" ht="50.25" customHeight="1">
      <c r="A117" s="155"/>
      <c r="B117" s="151"/>
      <c r="C117" s="151"/>
      <c r="D117" s="166"/>
      <c r="E117" s="172"/>
      <c r="F117" s="148"/>
      <c r="G117" s="81">
        <v>0.05</v>
      </c>
      <c r="H117" s="148"/>
      <c r="I117" s="148" t="s">
        <v>241</v>
      </c>
      <c r="J117" s="33" t="s">
        <v>142</v>
      </c>
      <c r="K117" s="47" t="s">
        <v>207</v>
      </c>
      <c r="L117" s="47" t="s">
        <v>180</v>
      </c>
      <c r="M117" s="80" t="s">
        <v>180</v>
      </c>
      <c r="N117" s="51">
        <v>332</v>
      </c>
      <c r="O117" s="76"/>
      <c r="P117" s="77">
        <f t="shared" si="4"/>
        <v>0</v>
      </c>
      <c r="Q117" s="78"/>
      <c r="R117" s="51">
        <f>+(C44*1)*G117</f>
        <v>82.850000000000009</v>
      </c>
    </row>
    <row r="118" spans="1:18" ht="23.25" customHeight="1">
      <c r="A118" s="153">
        <v>16</v>
      </c>
      <c r="B118" s="150" t="s">
        <v>247</v>
      </c>
      <c r="C118" s="150" t="s">
        <v>248</v>
      </c>
      <c r="D118" s="173" t="s">
        <v>249</v>
      </c>
      <c r="E118" s="150" t="s">
        <v>250</v>
      </c>
      <c r="F118" s="147" t="s">
        <v>206</v>
      </c>
      <c r="G118" s="81">
        <v>1</v>
      </c>
      <c r="H118" s="147" t="s">
        <v>179</v>
      </c>
      <c r="I118" s="147" t="s">
        <v>238</v>
      </c>
      <c r="J118" s="33" t="s">
        <v>156</v>
      </c>
      <c r="K118" s="47">
        <v>1</v>
      </c>
      <c r="L118" s="47">
        <v>2</v>
      </c>
      <c r="M118" s="80" t="s">
        <v>180</v>
      </c>
      <c r="N118" s="51">
        <v>40</v>
      </c>
      <c r="O118" s="76"/>
      <c r="P118" s="77">
        <f t="shared" si="4"/>
        <v>0</v>
      </c>
      <c r="Q118" s="78"/>
      <c r="R118" s="51">
        <f>+(C26*1)*G118</f>
        <v>10</v>
      </c>
    </row>
    <row r="119" spans="1:18" ht="23.25" customHeight="1">
      <c r="A119" s="154"/>
      <c r="B119" s="156"/>
      <c r="C119" s="156"/>
      <c r="D119" s="174"/>
      <c r="E119" s="156"/>
      <c r="F119" s="157"/>
      <c r="G119" s="83">
        <v>1</v>
      </c>
      <c r="H119" s="157"/>
      <c r="I119" s="148"/>
      <c r="J119" s="33" t="s">
        <v>142</v>
      </c>
      <c r="K119" s="47">
        <v>1</v>
      </c>
      <c r="L119" s="47">
        <v>2</v>
      </c>
      <c r="M119" s="80" t="s">
        <v>180</v>
      </c>
      <c r="N119" s="51">
        <v>0</v>
      </c>
      <c r="O119" s="76"/>
      <c r="P119" s="77">
        <f t="shared" si="4"/>
        <v>0</v>
      </c>
      <c r="Q119" s="78"/>
      <c r="R119" s="51">
        <f>+(C27*1)*G119</f>
        <v>0</v>
      </c>
    </row>
    <row r="120" spans="1:18" ht="23.25" customHeight="1">
      <c r="A120" s="154"/>
      <c r="B120" s="156"/>
      <c r="C120" s="156"/>
      <c r="D120" s="174"/>
      <c r="E120" s="156"/>
      <c r="F120" s="157"/>
      <c r="G120" s="81">
        <v>0.5</v>
      </c>
      <c r="H120" s="157"/>
      <c r="I120" s="147" t="s">
        <v>239</v>
      </c>
      <c r="J120" s="33" t="s">
        <v>156</v>
      </c>
      <c r="K120" s="47">
        <v>1</v>
      </c>
      <c r="L120" s="47">
        <v>2</v>
      </c>
      <c r="M120" s="80" t="s">
        <v>180</v>
      </c>
      <c r="N120" s="51">
        <v>296</v>
      </c>
      <c r="O120" s="76"/>
      <c r="P120" s="77">
        <f t="shared" si="4"/>
        <v>0</v>
      </c>
      <c r="Q120" s="78"/>
      <c r="R120" s="51">
        <f>+(C31*1)*G120</f>
        <v>74</v>
      </c>
    </row>
    <row r="121" spans="1:18" ht="23.25" customHeight="1">
      <c r="A121" s="154"/>
      <c r="B121" s="156"/>
      <c r="C121" s="156"/>
      <c r="D121" s="174"/>
      <c r="E121" s="156"/>
      <c r="F121" s="157"/>
      <c r="G121" s="81">
        <v>0.5</v>
      </c>
      <c r="H121" s="157"/>
      <c r="I121" s="148"/>
      <c r="J121" s="33" t="s">
        <v>142</v>
      </c>
      <c r="K121" s="47">
        <v>1</v>
      </c>
      <c r="L121" s="47">
        <v>2</v>
      </c>
      <c r="M121" s="80" t="s">
        <v>180</v>
      </c>
      <c r="N121" s="51">
        <v>88</v>
      </c>
      <c r="O121" s="76"/>
      <c r="P121" s="77">
        <f t="shared" si="4"/>
        <v>0</v>
      </c>
      <c r="Q121" s="78"/>
      <c r="R121" s="51">
        <f>+(C32*1)*G121</f>
        <v>22</v>
      </c>
    </row>
    <row r="122" spans="1:18" ht="23.25" customHeight="1">
      <c r="A122" s="154"/>
      <c r="B122" s="156"/>
      <c r="C122" s="156"/>
      <c r="D122" s="174"/>
      <c r="E122" s="156"/>
      <c r="F122" s="157"/>
      <c r="G122" s="81">
        <v>0.5</v>
      </c>
      <c r="H122" s="157"/>
      <c r="I122" s="147" t="s">
        <v>240</v>
      </c>
      <c r="J122" s="33" t="s">
        <v>156</v>
      </c>
      <c r="K122" s="47">
        <v>1</v>
      </c>
      <c r="L122" s="47">
        <v>2</v>
      </c>
      <c r="M122" s="80" t="s">
        <v>180</v>
      </c>
      <c r="N122" s="51">
        <v>1052</v>
      </c>
      <c r="O122" s="76"/>
      <c r="P122" s="77">
        <f t="shared" si="4"/>
        <v>0</v>
      </c>
      <c r="Q122" s="78"/>
      <c r="R122" s="51">
        <f>+(C36*1)*G122</f>
        <v>263</v>
      </c>
    </row>
    <row r="123" spans="1:18" ht="23.25" customHeight="1">
      <c r="A123" s="154"/>
      <c r="B123" s="156"/>
      <c r="C123" s="156"/>
      <c r="D123" s="174"/>
      <c r="E123" s="156"/>
      <c r="F123" s="157"/>
      <c r="G123" s="81">
        <v>0.5</v>
      </c>
      <c r="H123" s="157"/>
      <c r="I123" s="148"/>
      <c r="J123" s="33" t="s">
        <v>142</v>
      </c>
      <c r="K123" s="47">
        <v>1</v>
      </c>
      <c r="L123" s="47">
        <v>2</v>
      </c>
      <c r="M123" s="80" t="s">
        <v>180</v>
      </c>
      <c r="N123" s="51">
        <v>668</v>
      </c>
      <c r="O123" s="76"/>
      <c r="P123" s="77">
        <f t="shared" si="4"/>
        <v>0</v>
      </c>
      <c r="Q123" s="78"/>
      <c r="R123" s="51">
        <f>+(C37*1)*G123</f>
        <v>167</v>
      </c>
    </row>
    <row r="124" spans="1:18" ht="23.25" customHeight="1">
      <c r="A124" s="154"/>
      <c r="B124" s="156"/>
      <c r="C124" s="156"/>
      <c r="D124" s="174"/>
      <c r="E124" s="156"/>
      <c r="F124" s="157"/>
      <c r="G124" s="81">
        <v>0.5</v>
      </c>
      <c r="H124" s="157"/>
      <c r="I124" s="147" t="s">
        <v>241</v>
      </c>
      <c r="J124" s="33" t="s">
        <v>156</v>
      </c>
      <c r="K124" s="47">
        <v>1</v>
      </c>
      <c r="L124" s="47">
        <v>2</v>
      </c>
      <c r="M124" s="80" t="s">
        <v>180</v>
      </c>
      <c r="N124" s="51">
        <v>444</v>
      </c>
      <c r="O124" s="76"/>
      <c r="P124" s="77">
        <f t="shared" si="4"/>
        <v>0</v>
      </c>
      <c r="Q124" s="78"/>
      <c r="R124" s="51">
        <f>+(C41*1)*G124</f>
        <v>111</v>
      </c>
    </row>
    <row r="125" spans="1:18" ht="28.5" customHeight="1">
      <c r="A125" s="154"/>
      <c r="B125" s="156"/>
      <c r="C125" s="156"/>
      <c r="D125" s="174"/>
      <c r="E125" s="156"/>
      <c r="F125" s="157"/>
      <c r="G125" s="81">
        <v>0.5</v>
      </c>
      <c r="H125" s="148"/>
      <c r="I125" s="148" t="s">
        <v>241</v>
      </c>
      <c r="J125" s="33" t="s">
        <v>142</v>
      </c>
      <c r="K125" s="47">
        <v>1</v>
      </c>
      <c r="L125" s="47">
        <v>2</v>
      </c>
      <c r="M125" s="80" t="s">
        <v>180</v>
      </c>
      <c r="N125" s="51">
        <v>3312</v>
      </c>
      <c r="O125" s="76"/>
      <c r="P125" s="77">
        <f t="shared" si="4"/>
        <v>0</v>
      </c>
      <c r="Q125" s="78"/>
      <c r="R125" s="51">
        <f>+(C42*1)*G125</f>
        <v>828</v>
      </c>
    </row>
    <row r="126" spans="1:18" ht="14.25" customHeight="1">
      <c r="A126" s="153">
        <v>17</v>
      </c>
      <c r="B126" s="150" t="s">
        <v>251</v>
      </c>
      <c r="C126" s="150" t="s">
        <v>252</v>
      </c>
      <c r="D126" s="158" t="s">
        <v>253</v>
      </c>
      <c r="E126" s="150" t="s">
        <v>254</v>
      </c>
      <c r="F126" s="147" t="s">
        <v>155</v>
      </c>
      <c r="G126" s="83">
        <v>1</v>
      </c>
      <c r="H126" s="147" t="s">
        <v>179</v>
      </c>
      <c r="I126" s="147" t="s">
        <v>238</v>
      </c>
      <c r="J126" s="33" t="s">
        <v>156</v>
      </c>
      <c r="K126" s="47">
        <v>1</v>
      </c>
      <c r="L126" s="47" t="s">
        <v>180</v>
      </c>
      <c r="M126" s="80" t="s">
        <v>180</v>
      </c>
      <c r="N126" s="51">
        <v>40</v>
      </c>
      <c r="O126" s="76"/>
      <c r="P126" s="77">
        <f t="shared" si="4"/>
        <v>0</v>
      </c>
      <c r="Q126" s="78"/>
      <c r="R126" s="51">
        <f>+(C26*1)*G126</f>
        <v>10</v>
      </c>
    </row>
    <row r="127" spans="1:18" ht="14.25" customHeight="1">
      <c r="A127" s="154"/>
      <c r="B127" s="156"/>
      <c r="C127" s="156"/>
      <c r="D127" s="159"/>
      <c r="E127" s="156"/>
      <c r="F127" s="157"/>
      <c r="G127" s="81">
        <v>1</v>
      </c>
      <c r="H127" s="157"/>
      <c r="I127" s="148"/>
      <c r="J127" s="33" t="s">
        <v>142</v>
      </c>
      <c r="K127" s="47">
        <v>1</v>
      </c>
      <c r="L127" s="47" t="s">
        <v>180</v>
      </c>
      <c r="M127" s="80" t="s">
        <v>180</v>
      </c>
      <c r="N127" s="51">
        <v>0</v>
      </c>
      <c r="O127" s="76"/>
      <c r="P127" s="77">
        <f t="shared" si="4"/>
        <v>0</v>
      </c>
      <c r="Q127" s="78"/>
      <c r="R127" s="51">
        <f>+(C27*1)*G127</f>
        <v>0</v>
      </c>
    </row>
    <row r="128" spans="1:18" ht="14.25" customHeight="1">
      <c r="A128" s="154"/>
      <c r="B128" s="156"/>
      <c r="C128" s="156"/>
      <c r="D128" s="159"/>
      <c r="E128" s="156"/>
      <c r="F128" s="157"/>
      <c r="G128" s="81">
        <v>0.3</v>
      </c>
      <c r="H128" s="157"/>
      <c r="I128" s="147" t="s">
        <v>239</v>
      </c>
      <c r="J128" s="33" t="s">
        <v>156</v>
      </c>
      <c r="K128" s="47">
        <v>1</v>
      </c>
      <c r="L128" s="47" t="s">
        <v>180</v>
      </c>
      <c r="M128" s="80" t="s">
        <v>180</v>
      </c>
      <c r="N128" s="51">
        <v>176</v>
      </c>
      <c r="O128" s="76"/>
      <c r="P128" s="77">
        <f t="shared" si="4"/>
        <v>0</v>
      </c>
      <c r="Q128" s="78"/>
      <c r="R128" s="51">
        <f>+(C31*1)*G128</f>
        <v>44.4</v>
      </c>
    </row>
    <row r="129" spans="1:18" ht="14.25" customHeight="1">
      <c r="A129" s="154"/>
      <c r="B129" s="156"/>
      <c r="C129" s="156"/>
      <c r="D129" s="159"/>
      <c r="E129" s="156"/>
      <c r="F129" s="157"/>
      <c r="G129" s="81">
        <v>0.3</v>
      </c>
      <c r="H129" s="157"/>
      <c r="I129" s="148"/>
      <c r="J129" s="33" t="s">
        <v>142</v>
      </c>
      <c r="K129" s="47">
        <v>1</v>
      </c>
      <c r="L129" s="47" t="s">
        <v>180</v>
      </c>
      <c r="M129" s="80" t="s">
        <v>180</v>
      </c>
      <c r="N129" s="51">
        <v>52</v>
      </c>
      <c r="O129" s="76"/>
      <c r="P129" s="77">
        <f t="shared" si="4"/>
        <v>0</v>
      </c>
      <c r="Q129" s="78"/>
      <c r="R129" s="51">
        <f>+(C32*1)*G129</f>
        <v>13.2</v>
      </c>
    </row>
    <row r="130" spans="1:18" ht="14.25" customHeight="1">
      <c r="A130" s="154"/>
      <c r="B130" s="156"/>
      <c r="C130" s="156"/>
      <c r="D130" s="159"/>
      <c r="E130" s="156"/>
      <c r="F130" s="157"/>
      <c r="G130" s="81">
        <v>0.3</v>
      </c>
      <c r="H130" s="157"/>
      <c r="I130" s="147" t="s">
        <v>240</v>
      </c>
      <c r="J130" s="33" t="s">
        <v>156</v>
      </c>
      <c r="K130" s="47">
        <v>1</v>
      </c>
      <c r="L130" s="47" t="s">
        <v>180</v>
      </c>
      <c r="M130" s="80" t="s">
        <v>180</v>
      </c>
      <c r="N130" s="51">
        <v>632</v>
      </c>
      <c r="O130" s="76"/>
      <c r="P130" s="77">
        <f t="shared" si="4"/>
        <v>0</v>
      </c>
      <c r="Q130" s="78"/>
      <c r="R130" s="51">
        <f>+(C36*1)*G130</f>
        <v>157.79999999999998</v>
      </c>
    </row>
    <row r="131" spans="1:18" ht="14.25" customHeight="1">
      <c r="A131" s="154"/>
      <c r="B131" s="156"/>
      <c r="C131" s="156"/>
      <c r="D131" s="159"/>
      <c r="E131" s="156"/>
      <c r="F131" s="157"/>
      <c r="G131" s="81">
        <v>0.3</v>
      </c>
      <c r="H131" s="157"/>
      <c r="I131" s="148"/>
      <c r="J131" s="33" t="s">
        <v>142</v>
      </c>
      <c r="K131" s="47">
        <v>1</v>
      </c>
      <c r="L131" s="47" t="s">
        <v>180</v>
      </c>
      <c r="M131" s="80" t="s">
        <v>180</v>
      </c>
      <c r="N131" s="51">
        <v>400</v>
      </c>
      <c r="O131" s="76"/>
      <c r="P131" s="77">
        <f t="shared" si="4"/>
        <v>0</v>
      </c>
      <c r="Q131" s="78"/>
      <c r="R131" s="51">
        <f>+(C37*1)*G131</f>
        <v>100.2</v>
      </c>
    </row>
    <row r="132" spans="1:18" ht="14.25" customHeight="1">
      <c r="A132" s="154"/>
      <c r="B132" s="156"/>
      <c r="C132" s="156"/>
      <c r="D132" s="159"/>
      <c r="E132" s="156"/>
      <c r="F132" s="157"/>
      <c r="G132" s="81">
        <v>0.3</v>
      </c>
      <c r="H132" s="157"/>
      <c r="I132" s="147" t="s">
        <v>241</v>
      </c>
      <c r="J132" s="33" t="s">
        <v>156</v>
      </c>
      <c r="K132" s="47">
        <v>1</v>
      </c>
      <c r="L132" s="47" t="s">
        <v>180</v>
      </c>
      <c r="M132" s="80" t="s">
        <v>180</v>
      </c>
      <c r="N132" s="51">
        <v>268</v>
      </c>
      <c r="O132" s="76"/>
      <c r="P132" s="77">
        <f t="shared" si="4"/>
        <v>0</v>
      </c>
      <c r="Q132" s="78"/>
      <c r="R132" s="51">
        <f>+(C41*1)*G132</f>
        <v>66.599999999999994</v>
      </c>
    </row>
    <row r="133" spans="1:18" ht="15" customHeight="1">
      <c r="A133" s="154"/>
      <c r="B133" s="156"/>
      <c r="C133" s="156"/>
      <c r="D133" s="159"/>
      <c r="E133" s="156"/>
      <c r="F133" s="157"/>
      <c r="G133" s="81">
        <v>0.3</v>
      </c>
      <c r="H133" s="157"/>
      <c r="I133" s="148" t="s">
        <v>241</v>
      </c>
      <c r="J133" s="33" t="s">
        <v>142</v>
      </c>
      <c r="K133" s="47">
        <v>1</v>
      </c>
      <c r="L133" s="47" t="s">
        <v>180</v>
      </c>
      <c r="M133" s="80" t="s">
        <v>180</v>
      </c>
      <c r="N133" s="51">
        <v>1988</v>
      </c>
      <c r="O133" s="76"/>
      <c r="P133" s="77">
        <f t="shared" si="4"/>
        <v>0</v>
      </c>
      <c r="Q133" s="78"/>
      <c r="R133" s="51">
        <f>+(C42*1)*G133</f>
        <v>496.79999999999995</v>
      </c>
    </row>
    <row r="134" spans="1:18" ht="14.25" customHeight="1">
      <c r="A134" s="154"/>
      <c r="B134" s="156"/>
      <c r="C134" s="156"/>
      <c r="D134" s="159"/>
      <c r="E134" s="150" t="s">
        <v>255</v>
      </c>
      <c r="F134" s="147" t="s">
        <v>155</v>
      </c>
      <c r="G134" s="83">
        <v>1</v>
      </c>
      <c r="H134" s="147" t="s">
        <v>179</v>
      </c>
      <c r="I134" s="147" t="s">
        <v>238</v>
      </c>
      <c r="J134" s="33" t="s">
        <v>156</v>
      </c>
      <c r="K134" s="47">
        <v>1</v>
      </c>
      <c r="L134" s="47" t="s">
        <v>180</v>
      </c>
      <c r="M134" s="80" t="s">
        <v>180</v>
      </c>
      <c r="N134" s="51">
        <v>40</v>
      </c>
      <c r="O134" s="76"/>
      <c r="P134" s="77">
        <f t="shared" si="4"/>
        <v>0</v>
      </c>
      <c r="Q134" s="78"/>
      <c r="R134" s="51">
        <f>+(C26*1)*G134</f>
        <v>10</v>
      </c>
    </row>
    <row r="135" spans="1:18" ht="14.25" customHeight="1">
      <c r="A135" s="154"/>
      <c r="B135" s="156"/>
      <c r="C135" s="156"/>
      <c r="D135" s="159"/>
      <c r="E135" s="156"/>
      <c r="F135" s="157"/>
      <c r="G135" s="84">
        <v>1</v>
      </c>
      <c r="H135" s="157"/>
      <c r="I135" s="148"/>
      <c r="J135" s="33" t="s">
        <v>142</v>
      </c>
      <c r="K135" s="47">
        <v>1</v>
      </c>
      <c r="L135" s="47" t="s">
        <v>180</v>
      </c>
      <c r="M135" s="80" t="s">
        <v>180</v>
      </c>
      <c r="N135" s="51">
        <v>0</v>
      </c>
      <c r="O135" s="76"/>
      <c r="P135" s="77">
        <f t="shared" si="4"/>
        <v>0</v>
      </c>
      <c r="Q135" s="78"/>
      <c r="R135" s="51">
        <f>+(C27*1)*G135</f>
        <v>0</v>
      </c>
    </row>
    <row r="136" spans="1:18" ht="14.25" customHeight="1">
      <c r="A136" s="154"/>
      <c r="B136" s="156"/>
      <c r="C136" s="156"/>
      <c r="D136" s="159"/>
      <c r="E136" s="156"/>
      <c r="F136" s="157"/>
      <c r="G136" s="81">
        <v>0.3</v>
      </c>
      <c r="H136" s="157"/>
      <c r="I136" s="147" t="s">
        <v>239</v>
      </c>
      <c r="J136" s="33" t="s">
        <v>156</v>
      </c>
      <c r="K136" s="47">
        <v>1</v>
      </c>
      <c r="L136" s="47" t="s">
        <v>180</v>
      </c>
      <c r="M136" s="80" t="s">
        <v>180</v>
      </c>
      <c r="N136" s="51">
        <v>176</v>
      </c>
      <c r="O136" s="76"/>
      <c r="P136" s="77">
        <f t="shared" si="4"/>
        <v>0</v>
      </c>
      <c r="Q136" s="78"/>
      <c r="R136" s="51">
        <f>+(C31*1)*G136</f>
        <v>44.4</v>
      </c>
    </row>
    <row r="137" spans="1:18" ht="14.25" customHeight="1">
      <c r="A137" s="154"/>
      <c r="B137" s="156"/>
      <c r="C137" s="156"/>
      <c r="D137" s="159"/>
      <c r="E137" s="156"/>
      <c r="F137" s="157"/>
      <c r="G137" s="81">
        <v>0.3</v>
      </c>
      <c r="H137" s="157"/>
      <c r="I137" s="148"/>
      <c r="J137" s="33" t="s">
        <v>142</v>
      </c>
      <c r="K137" s="47">
        <v>1</v>
      </c>
      <c r="L137" s="47" t="s">
        <v>180</v>
      </c>
      <c r="M137" s="80" t="s">
        <v>180</v>
      </c>
      <c r="N137" s="51">
        <v>52</v>
      </c>
      <c r="O137" s="76"/>
      <c r="P137" s="77">
        <f t="shared" si="4"/>
        <v>0</v>
      </c>
      <c r="Q137" s="78"/>
      <c r="R137" s="51">
        <f>+(C32*1)*G137</f>
        <v>13.2</v>
      </c>
    </row>
    <row r="138" spans="1:18" ht="14.25" customHeight="1">
      <c r="A138" s="154"/>
      <c r="B138" s="156"/>
      <c r="C138" s="156"/>
      <c r="D138" s="159"/>
      <c r="E138" s="156"/>
      <c r="F138" s="157"/>
      <c r="G138" s="81">
        <v>0.3</v>
      </c>
      <c r="H138" s="157"/>
      <c r="I138" s="147" t="s">
        <v>240</v>
      </c>
      <c r="J138" s="33" t="s">
        <v>156</v>
      </c>
      <c r="K138" s="47">
        <v>1</v>
      </c>
      <c r="L138" s="47" t="s">
        <v>180</v>
      </c>
      <c r="M138" s="80" t="s">
        <v>180</v>
      </c>
      <c r="N138" s="51">
        <v>632</v>
      </c>
      <c r="O138" s="76"/>
      <c r="P138" s="77">
        <f t="shared" si="4"/>
        <v>0</v>
      </c>
      <c r="Q138" s="78"/>
      <c r="R138" s="51">
        <f>+(C36*1)*G138</f>
        <v>157.79999999999998</v>
      </c>
    </row>
    <row r="139" spans="1:18" ht="14.25" customHeight="1">
      <c r="A139" s="154"/>
      <c r="B139" s="156"/>
      <c r="C139" s="156"/>
      <c r="D139" s="159"/>
      <c r="E139" s="156"/>
      <c r="F139" s="157"/>
      <c r="G139" s="81">
        <v>0.3</v>
      </c>
      <c r="H139" s="157"/>
      <c r="I139" s="148"/>
      <c r="J139" s="33" t="s">
        <v>142</v>
      </c>
      <c r="K139" s="47">
        <v>1</v>
      </c>
      <c r="L139" s="47" t="s">
        <v>180</v>
      </c>
      <c r="M139" s="80" t="s">
        <v>180</v>
      </c>
      <c r="N139" s="51">
        <v>400</v>
      </c>
      <c r="O139" s="76"/>
      <c r="P139" s="77">
        <f t="shared" si="4"/>
        <v>0</v>
      </c>
      <c r="Q139" s="78"/>
      <c r="R139" s="51">
        <f>+(C37*1)*G139</f>
        <v>100.2</v>
      </c>
    </row>
    <row r="140" spans="1:18" ht="14.25" customHeight="1">
      <c r="A140" s="154"/>
      <c r="B140" s="156"/>
      <c r="C140" s="156"/>
      <c r="D140" s="159"/>
      <c r="E140" s="156"/>
      <c r="F140" s="157"/>
      <c r="G140" s="81">
        <v>0.3</v>
      </c>
      <c r="H140" s="157"/>
      <c r="I140" s="147" t="s">
        <v>241</v>
      </c>
      <c r="J140" s="33" t="s">
        <v>156</v>
      </c>
      <c r="K140" s="47">
        <v>1</v>
      </c>
      <c r="L140" s="47" t="s">
        <v>180</v>
      </c>
      <c r="M140" s="80" t="s">
        <v>180</v>
      </c>
      <c r="N140" s="51">
        <v>268</v>
      </c>
      <c r="O140" s="76"/>
      <c r="P140" s="77">
        <f t="shared" si="4"/>
        <v>0</v>
      </c>
      <c r="Q140" s="78"/>
      <c r="R140" s="51">
        <f>+(C41*1)*G140</f>
        <v>66.599999999999994</v>
      </c>
    </row>
    <row r="141" spans="1:18" ht="15" customHeight="1">
      <c r="A141" s="155"/>
      <c r="B141" s="151"/>
      <c r="C141" s="151"/>
      <c r="D141" s="166"/>
      <c r="E141" s="156"/>
      <c r="F141" s="157"/>
      <c r="G141" s="81">
        <v>0.3</v>
      </c>
      <c r="H141" s="157"/>
      <c r="I141" s="148" t="s">
        <v>241</v>
      </c>
      <c r="J141" s="33" t="s">
        <v>142</v>
      </c>
      <c r="K141" s="47">
        <v>1</v>
      </c>
      <c r="L141" s="47" t="s">
        <v>180</v>
      </c>
      <c r="M141" s="80" t="s">
        <v>180</v>
      </c>
      <c r="N141" s="51">
        <v>1988</v>
      </c>
      <c r="O141" s="76"/>
      <c r="P141" s="77">
        <f t="shared" si="4"/>
        <v>0</v>
      </c>
      <c r="Q141" s="78"/>
      <c r="R141" s="51">
        <f>+(C42*1)*G141</f>
        <v>496.79999999999995</v>
      </c>
    </row>
    <row r="142" spans="1:18" ht="14.25" customHeight="1">
      <c r="A142" s="153">
        <v>18</v>
      </c>
      <c r="B142" s="150" t="s">
        <v>256</v>
      </c>
      <c r="C142" s="170" t="s">
        <v>257</v>
      </c>
      <c r="D142" s="173" t="s">
        <v>258</v>
      </c>
      <c r="E142" s="150" t="s">
        <v>259</v>
      </c>
      <c r="F142" s="147" t="s">
        <v>155</v>
      </c>
      <c r="G142" s="81">
        <v>1</v>
      </c>
      <c r="H142" s="147" t="s">
        <v>179</v>
      </c>
      <c r="I142" s="147" t="s">
        <v>238</v>
      </c>
      <c r="J142" s="33" t="s">
        <v>156</v>
      </c>
      <c r="K142" s="47">
        <v>1</v>
      </c>
      <c r="L142" s="47" t="s">
        <v>180</v>
      </c>
      <c r="M142" s="80" t="s">
        <v>180</v>
      </c>
      <c r="N142" s="51">
        <v>40</v>
      </c>
      <c r="O142" s="76"/>
      <c r="P142" s="77">
        <f t="shared" si="4"/>
        <v>0</v>
      </c>
      <c r="Q142" s="78"/>
      <c r="R142" s="51">
        <f>+(C26*1)*G142</f>
        <v>10</v>
      </c>
    </row>
    <row r="143" spans="1:18">
      <c r="A143" s="154"/>
      <c r="B143" s="156"/>
      <c r="C143" s="171"/>
      <c r="D143" s="174"/>
      <c r="E143" s="156"/>
      <c r="F143" s="157"/>
      <c r="G143" s="84">
        <v>1</v>
      </c>
      <c r="H143" s="157"/>
      <c r="I143" s="148"/>
      <c r="J143" s="33" t="s">
        <v>142</v>
      </c>
      <c r="K143" s="47">
        <v>1</v>
      </c>
      <c r="L143" s="47" t="s">
        <v>180</v>
      </c>
      <c r="M143" s="80" t="s">
        <v>180</v>
      </c>
      <c r="N143" s="51">
        <v>0</v>
      </c>
      <c r="O143" s="76"/>
      <c r="P143" s="77">
        <f t="shared" si="4"/>
        <v>0</v>
      </c>
      <c r="Q143" s="78"/>
      <c r="R143" s="51">
        <f>+(C27*1)*G143</f>
        <v>0</v>
      </c>
    </row>
    <row r="144" spans="1:18">
      <c r="A144" s="154"/>
      <c r="B144" s="156"/>
      <c r="C144" s="171"/>
      <c r="D144" s="174"/>
      <c r="E144" s="156"/>
      <c r="F144" s="157"/>
      <c r="G144" s="81">
        <v>0.2</v>
      </c>
      <c r="H144" s="157"/>
      <c r="I144" s="147" t="s">
        <v>239</v>
      </c>
      <c r="J144" s="33" t="s">
        <v>156</v>
      </c>
      <c r="K144" s="47">
        <v>1</v>
      </c>
      <c r="L144" s="47" t="s">
        <v>180</v>
      </c>
      <c r="M144" s="80" t="s">
        <v>180</v>
      </c>
      <c r="N144" s="51">
        <v>120</v>
      </c>
      <c r="O144" s="76"/>
      <c r="P144" s="77">
        <f t="shared" si="4"/>
        <v>0</v>
      </c>
      <c r="Q144" s="78"/>
      <c r="R144" s="51">
        <f>+(C31*1)*G144</f>
        <v>29.6</v>
      </c>
    </row>
    <row r="145" spans="1:18">
      <c r="A145" s="154"/>
      <c r="B145" s="156"/>
      <c r="C145" s="171"/>
      <c r="D145" s="174"/>
      <c r="E145" s="156"/>
      <c r="F145" s="157"/>
      <c r="G145" s="81">
        <v>0.2</v>
      </c>
      <c r="H145" s="157"/>
      <c r="I145" s="148"/>
      <c r="J145" s="33" t="s">
        <v>142</v>
      </c>
      <c r="K145" s="47">
        <v>1</v>
      </c>
      <c r="L145" s="47" t="s">
        <v>180</v>
      </c>
      <c r="M145" s="80" t="s">
        <v>180</v>
      </c>
      <c r="N145" s="51">
        <v>36</v>
      </c>
      <c r="O145" s="76"/>
      <c r="P145" s="77">
        <f t="shared" si="4"/>
        <v>0</v>
      </c>
      <c r="Q145" s="78"/>
      <c r="R145" s="51">
        <f>+(C32*1)*G145</f>
        <v>8.8000000000000007</v>
      </c>
    </row>
    <row r="146" spans="1:18">
      <c r="A146" s="154"/>
      <c r="B146" s="156"/>
      <c r="C146" s="171"/>
      <c r="D146" s="174"/>
      <c r="E146" s="156"/>
      <c r="F146" s="157"/>
      <c r="G146" s="81">
        <v>0.2</v>
      </c>
      <c r="H146" s="157"/>
      <c r="I146" s="147" t="s">
        <v>240</v>
      </c>
      <c r="J146" s="33" t="s">
        <v>156</v>
      </c>
      <c r="K146" s="47">
        <v>1</v>
      </c>
      <c r="L146" s="47" t="s">
        <v>180</v>
      </c>
      <c r="M146" s="80" t="s">
        <v>180</v>
      </c>
      <c r="N146" s="51">
        <v>420</v>
      </c>
      <c r="O146" s="76"/>
      <c r="P146" s="77">
        <f t="shared" si="4"/>
        <v>0</v>
      </c>
      <c r="Q146" s="78"/>
      <c r="R146" s="51">
        <f>+(C36*1)*G146</f>
        <v>105.2</v>
      </c>
    </row>
    <row r="147" spans="1:18">
      <c r="A147" s="154"/>
      <c r="B147" s="156"/>
      <c r="C147" s="171"/>
      <c r="D147" s="174"/>
      <c r="E147" s="156"/>
      <c r="F147" s="157"/>
      <c r="G147" s="81">
        <v>0.2</v>
      </c>
      <c r="H147" s="157"/>
      <c r="I147" s="148"/>
      <c r="J147" s="33" t="s">
        <v>142</v>
      </c>
      <c r="K147" s="47">
        <v>1</v>
      </c>
      <c r="L147" s="47" t="s">
        <v>180</v>
      </c>
      <c r="M147" s="80" t="s">
        <v>180</v>
      </c>
      <c r="N147" s="51">
        <v>268</v>
      </c>
      <c r="O147" s="76"/>
      <c r="P147" s="77">
        <f t="shared" si="4"/>
        <v>0</v>
      </c>
      <c r="Q147" s="78"/>
      <c r="R147" s="51">
        <f>+(C37*1)*G147</f>
        <v>66.8</v>
      </c>
    </row>
    <row r="148" spans="1:18">
      <c r="A148" s="154"/>
      <c r="B148" s="156"/>
      <c r="C148" s="171"/>
      <c r="D148" s="174"/>
      <c r="E148" s="156"/>
      <c r="F148" s="157"/>
      <c r="G148" s="81">
        <v>0.2</v>
      </c>
      <c r="H148" s="157"/>
      <c r="I148" s="147" t="s">
        <v>241</v>
      </c>
      <c r="J148" s="33" t="s">
        <v>156</v>
      </c>
      <c r="K148" s="47">
        <v>1</v>
      </c>
      <c r="L148" s="47" t="s">
        <v>180</v>
      </c>
      <c r="M148" s="80" t="s">
        <v>180</v>
      </c>
      <c r="N148" s="51">
        <v>176</v>
      </c>
      <c r="O148" s="76"/>
      <c r="P148" s="77">
        <f t="shared" si="4"/>
        <v>0</v>
      </c>
      <c r="Q148" s="78"/>
      <c r="R148" s="51">
        <f>+(C41*1)*G148</f>
        <v>44.400000000000006</v>
      </c>
    </row>
    <row r="149" spans="1:18">
      <c r="A149" s="155"/>
      <c r="B149" s="151"/>
      <c r="C149" s="172"/>
      <c r="D149" s="175"/>
      <c r="E149" s="151"/>
      <c r="F149" s="148"/>
      <c r="G149" s="81">
        <v>0.2</v>
      </c>
      <c r="H149" s="148"/>
      <c r="I149" s="148" t="s">
        <v>241</v>
      </c>
      <c r="J149" s="33" t="s">
        <v>142</v>
      </c>
      <c r="K149" s="47">
        <v>1</v>
      </c>
      <c r="L149" s="47" t="s">
        <v>180</v>
      </c>
      <c r="M149" s="80" t="s">
        <v>180</v>
      </c>
      <c r="N149" s="51">
        <v>1324</v>
      </c>
      <c r="O149" s="76"/>
      <c r="P149" s="77">
        <f t="shared" si="4"/>
        <v>0</v>
      </c>
      <c r="Q149" s="78"/>
      <c r="R149" s="51">
        <f>+(C42*1)*G149</f>
        <v>331.20000000000005</v>
      </c>
    </row>
    <row r="150" spans="1:18" ht="14.25" customHeight="1">
      <c r="A150" s="153">
        <v>19</v>
      </c>
      <c r="B150" s="150" t="s">
        <v>260</v>
      </c>
      <c r="C150" s="170" t="s">
        <v>261</v>
      </c>
      <c r="D150" s="158" t="s">
        <v>262</v>
      </c>
      <c r="E150" s="150" t="s">
        <v>263</v>
      </c>
      <c r="F150" s="162" t="s">
        <v>264</v>
      </c>
      <c r="G150" s="83">
        <v>1</v>
      </c>
      <c r="H150" s="162" t="s">
        <v>179</v>
      </c>
      <c r="I150" s="147" t="s">
        <v>238</v>
      </c>
      <c r="J150" s="33" t="s">
        <v>156</v>
      </c>
      <c r="K150" s="47">
        <v>1</v>
      </c>
      <c r="L150" s="47" t="s">
        <v>180</v>
      </c>
      <c r="M150" s="80" t="s">
        <v>180</v>
      </c>
      <c r="N150" s="51">
        <v>40</v>
      </c>
      <c r="O150" s="76"/>
      <c r="P150" s="77">
        <f t="shared" si="4"/>
        <v>0</v>
      </c>
      <c r="Q150" s="78"/>
      <c r="R150" s="51">
        <f>+(C26*1)*G150</f>
        <v>10</v>
      </c>
    </row>
    <row r="151" spans="1:18">
      <c r="A151" s="154"/>
      <c r="B151" s="156"/>
      <c r="C151" s="171"/>
      <c r="D151" s="159"/>
      <c r="E151" s="156"/>
      <c r="F151" s="162"/>
      <c r="G151" s="83">
        <v>1</v>
      </c>
      <c r="H151" s="162"/>
      <c r="I151" s="148"/>
      <c r="J151" s="33" t="s">
        <v>142</v>
      </c>
      <c r="K151" s="47">
        <v>1</v>
      </c>
      <c r="L151" s="47" t="s">
        <v>180</v>
      </c>
      <c r="M151" s="80" t="s">
        <v>180</v>
      </c>
      <c r="N151" s="51">
        <v>0</v>
      </c>
      <c r="O151" s="76"/>
      <c r="P151" s="77">
        <f t="shared" si="4"/>
        <v>0</v>
      </c>
      <c r="Q151" s="78"/>
      <c r="R151" s="51">
        <f>+(C27*1)*G151</f>
        <v>0</v>
      </c>
    </row>
    <row r="152" spans="1:18">
      <c r="A152" s="154"/>
      <c r="B152" s="156"/>
      <c r="C152" s="171"/>
      <c r="D152" s="159"/>
      <c r="E152" s="156"/>
      <c r="F152" s="162"/>
      <c r="G152" s="83">
        <v>0.1</v>
      </c>
      <c r="H152" s="162"/>
      <c r="I152" s="147" t="s">
        <v>239</v>
      </c>
      <c r="J152" s="33" t="s">
        <v>156</v>
      </c>
      <c r="K152" s="47">
        <v>1</v>
      </c>
      <c r="L152" s="47" t="s">
        <v>180</v>
      </c>
      <c r="M152" s="80" t="s">
        <v>180</v>
      </c>
      <c r="N152" s="51">
        <v>60</v>
      </c>
      <c r="O152" s="76"/>
      <c r="P152" s="77">
        <f t="shared" si="4"/>
        <v>0</v>
      </c>
      <c r="Q152" s="78"/>
      <c r="R152" s="51">
        <f>+(C31*1)*G152</f>
        <v>14.8</v>
      </c>
    </row>
    <row r="153" spans="1:18">
      <c r="A153" s="154"/>
      <c r="B153" s="156"/>
      <c r="C153" s="171"/>
      <c r="D153" s="159"/>
      <c r="E153" s="156"/>
      <c r="F153" s="162"/>
      <c r="G153" s="83">
        <v>0.1</v>
      </c>
      <c r="H153" s="162"/>
      <c r="I153" s="148"/>
      <c r="J153" s="33" t="s">
        <v>142</v>
      </c>
      <c r="K153" s="47">
        <v>1</v>
      </c>
      <c r="L153" s="47" t="s">
        <v>180</v>
      </c>
      <c r="M153" s="80" t="s">
        <v>180</v>
      </c>
      <c r="N153" s="51">
        <v>16</v>
      </c>
      <c r="O153" s="76"/>
      <c r="P153" s="77">
        <f t="shared" si="4"/>
        <v>0</v>
      </c>
      <c r="Q153" s="78"/>
      <c r="R153" s="51">
        <f>+(C32*1)*G153</f>
        <v>4.4000000000000004</v>
      </c>
    </row>
    <row r="154" spans="1:18">
      <c r="A154" s="154"/>
      <c r="B154" s="156"/>
      <c r="C154" s="171"/>
      <c r="D154" s="159"/>
      <c r="E154" s="156"/>
      <c r="F154" s="162"/>
      <c r="G154" s="83">
        <v>0.1</v>
      </c>
      <c r="H154" s="162"/>
      <c r="I154" s="147" t="s">
        <v>240</v>
      </c>
      <c r="J154" s="33" t="s">
        <v>156</v>
      </c>
      <c r="K154" s="47">
        <v>1</v>
      </c>
      <c r="L154" s="47" t="s">
        <v>180</v>
      </c>
      <c r="M154" s="80" t="s">
        <v>180</v>
      </c>
      <c r="N154" s="51">
        <v>212</v>
      </c>
      <c r="O154" s="76"/>
      <c r="P154" s="77">
        <f t="shared" si="4"/>
        <v>0</v>
      </c>
      <c r="Q154" s="78"/>
      <c r="R154" s="51">
        <f>+(C36*1)*G154</f>
        <v>52.6</v>
      </c>
    </row>
    <row r="155" spans="1:18">
      <c r="A155" s="154"/>
      <c r="B155" s="156"/>
      <c r="C155" s="171"/>
      <c r="D155" s="159"/>
      <c r="E155" s="156"/>
      <c r="F155" s="162"/>
      <c r="G155" s="83">
        <v>0.1</v>
      </c>
      <c r="H155" s="162"/>
      <c r="I155" s="148"/>
      <c r="J155" s="33" t="s">
        <v>142</v>
      </c>
      <c r="K155" s="47">
        <v>1</v>
      </c>
      <c r="L155" s="47" t="s">
        <v>180</v>
      </c>
      <c r="M155" s="80" t="s">
        <v>180</v>
      </c>
      <c r="N155" s="51">
        <v>132</v>
      </c>
      <c r="O155" s="76"/>
      <c r="P155" s="77">
        <f t="shared" si="4"/>
        <v>0</v>
      </c>
      <c r="Q155" s="78"/>
      <c r="R155" s="51">
        <f>+(C37*1)*G155</f>
        <v>33.4</v>
      </c>
    </row>
    <row r="156" spans="1:18">
      <c r="A156" s="154"/>
      <c r="B156" s="156"/>
      <c r="C156" s="171"/>
      <c r="D156" s="159"/>
      <c r="E156" s="156"/>
      <c r="F156" s="162"/>
      <c r="G156" s="83">
        <v>0.1</v>
      </c>
      <c r="H156" s="162"/>
      <c r="I156" s="147" t="s">
        <v>241</v>
      </c>
      <c r="J156" s="33" t="s">
        <v>156</v>
      </c>
      <c r="K156" s="47">
        <v>1</v>
      </c>
      <c r="L156" s="47" t="s">
        <v>180</v>
      </c>
      <c r="M156" s="80" t="s">
        <v>180</v>
      </c>
      <c r="N156" s="51">
        <v>88</v>
      </c>
      <c r="O156" s="76"/>
      <c r="P156" s="77">
        <f t="shared" si="4"/>
        <v>0</v>
      </c>
      <c r="Q156" s="78"/>
      <c r="R156" s="51">
        <f>+(C41*1)*G156</f>
        <v>22.200000000000003</v>
      </c>
    </row>
    <row r="157" spans="1:18">
      <c r="A157" s="154"/>
      <c r="B157" s="156"/>
      <c r="C157" s="171"/>
      <c r="D157" s="166"/>
      <c r="E157" s="151"/>
      <c r="F157" s="162"/>
      <c r="G157" s="83">
        <v>0.1</v>
      </c>
      <c r="H157" s="162"/>
      <c r="I157" s="148"/>
      <c r="J157" s="33" t="s">
        <v>142</v>
      </c>
      <c r="K157" s="47">
        <v>1</v>
      </c>
      <c r="L157" s="47" t="s">
        <v>180</v>
      </c>
      <c r="M157" s="80" t="s">
        <v>180</v>
      </c>
      <c r="N157" s="51">
        <v>664</v>
      </c>
      <c r="O157" s="76"/>
      <c r="P157" s="77">
        <f t="shared" si="4"/>
        <v>0</v>
      </c>
      <c r="Q157" s="78"/>
      <c r="R157" s="51">
        <f>+(C42*1)*G157</f>
        <v>165.60000000000002</v>
      </c>
    </row>
    <row r="158" spans="1:18" ht="14.25" customHeight="1">
      <c r="A158" s="154"/>
      <c r="B158" s="156"/>
      <c r="C158" s="171"/>
      <c r="D158" s="150" t="s">
        <v>265</v>
      </c>
      <c r="E158" s="150" t="s">
        <v>263</v>
      </c>
      <c r="F158" s="147" t="s">
        <v>264</v>
      </c>
      <c r="G158" s="83">
        <v>1</v>
      </c>
      <c r="H158" s="162" t="s">
        <v>179</v>
      </c>
      <c r="I158" s="147" t="s">
        <v>238</v>
      </c>
      <c r="J158" s="33" t="s">
        <v>156</v>
      </c>
      <c r="K158" s="47">
        <v>1</v>
      </c>
      <c r="L158" s="47" t="s">
        <v>180</v>
      </c>
      <c r="M158" s="80" t="s">
        <v>180</v>
      </c>
      <c r="N158" s="51">
        <v>40</v>
      </c>
      <c r="O158" s="76"/>
      <c r="P158" s="77">
        <f t="shared" si="4"/>
        <v>0</v>
      </c>
      <c r="Q158" s="78"/>
      <c r="R158" s="51">
        <f>+(C26*1)*G158</f>
        <v>10</v>
      </c>
    </row>
    <row r="159" spans="1:18">
      <c r="A159" s="154"/>
      <c r="B159" s="156"/>
      <c r="C159" s="171"/>
      <c r="D159" s="156"/>
      <c r="E159" s="156"/>
      <c r="F159" s="157"/>
      <c r="G159" s="83">
        <v>1</v>
      </c>
      <c r="H159" s="162"/>
      <c r="I159" s="148"/>
      <c r="J159" s="33" t="s">
        <v>142</v>
      </c>
      <c r="K159" s="47">
        <v>1</v>
      </c>
      <c r="L159" s="47" t="s">
        <v>180</v>
      </c>
      <c r="M159" s="80" t="s">
        <v>180</v>
      </c>
      <c r="N159" s="51">
        <v>0</v>
      </c>
      <c r="O159" s="76"/>
      <c r="P159" s="77">
        <f t="shared" si="4"/>
        <v>0</v>
      </c>
      <c r="Q159" s="78"/>
      <c r="R159" s="51">
        <f>+(C27*1)*G159</f>
        <v>0</v>
      </c>
    </row>
    <row r="160" spans="1:18">
      <c r="A160" s="154"/>
      <c r="B160" s="156"/>
      <c r="C160" s="171"/>
      <c r="D160" s="156"/>
      <c r="E160" s="156"/>
      <c r="F160" s="157"/>
      <c r="G160" s="83">
        <v>0.1</v>
      </c>
      <c r="H160" s="162"/>
      <c r="I160" s="147" t="s">
        <v>239</v>
      </c>
      <c r="J160" s="33" t="s">
        <v>156</v>
      </c>
      <c r="K160" s="47">
        <v>1</v>
      </c>
      <c r="L160" s="47" t="s">
        <v>180</v>
      </c>
      <c r="M160" s="80" t="s">
        <v>180</v>
      </c>
      <c r="N160" s="51">
        <v>60</v>
      </c>
      <c r="O160" s="76"/>
      <c r="P160" s="77">
        <f t="shared" si="4"/>
        <v>0</v>
      </c>
      <c r="Q160" s="78"/>
      <c r="R160" s="51">
        <f>+(C31*1)*G160</f>
        <v>14.8</v>
      </c>
    </row>
    <row r="161" spans="1:18">
      <c r="A161" s="154"/>
      <c r="B161" s="156"/>
      <c r="C161" s="171"/>
      <c r="D161" s="156"/>
      <c r="E161" s="156"/>
      <c r="F161" s="157"/>
      <c r="G161" s="83">
        <v>0.1</v>
      </c>
      <c r="H161" s="162"/>
      <c r="I161" s="148"/>
      <c r="J161" s="33" t="s">
        <v>142</v>
      </c>
      <c r="K161" s="47">
        <v>1</v>
      </c>
      <c r="L161" s="47" t="s">
        <v>180</v>
      </c>
      <c r="M161" s="80" t="s">
        <v>180</v>
      </c>
      <c r="N161" s="51">
        <v>16</v>
      </c>
      <c r="O161" s="76"/>
      <c r="P161" s="77">
        <f t="shared" si="4"/>
        <v>0</v>
      </c>
      <c r="Q161" s="78"/>
      <c r="R161" s="51">
        <f>+(C32*1)*G161</f>
        <v>4.4000000000000004</v>
      </c>
    </row>
    <row r="162" spans="1:18">
      <c r="A162" s="154"/>
      <c r="B162" s="156"/>
      <c r="C162" s="171"/>
      <c r="D162" s="156"/>
      <c r="E162" s="156"/>
      <c r="F162" s="157"/>
      <c r="G162" s="83">
        <v>0.1</v>
      </c>
      <c r="H162" s="162"/>
      <c r="I162" s="147" t="s">
        <v>240</v>
      </c>
      <c r="J162" s="33" t="s">
        <v>156</v>
      </c>
      <c r="K162" s="47">
        <v>1</v>
      </c>
      <c r="L162" s="47" t="s">
        <v>180</v>
      </c>
      <c r="M162" s="80" t="s">
        <v>180</v>
      </c>
      <c r="N162" s="51">
        <v>212</v>
      </c>
      <c r="O162" s="76"/>
      <c r="P162" s="77">
        <f t="shared" si="4"/>
        <v>0</v>
      </c>
      <c r="Q162" s="78"/>
      <c r="R162" s="51">
        <f>+(C36*1)*G162</f>
        <v>52.6</v>
      </c>
    </row>
    <row r="163" spans="1:18">
      <c r="A163" s="154"/>
      <c r="B163" s="156"/>
      <c r="C163" s="171"/>
      <c r="D163" s="156"/>
      <c r="E163" s="156"/>
      <c r="F163" s="157"/>
      <c r="G163" s="83">
        <v>0.1</v>
      </c>
      <c r="H163" s="162"/>
      <c r="I163" s="148"/>
      <c r="J163" s="33" t="s">
        <v>142</v>
      </c>
      <c r="K163" s="47">
        <v>1</v>
      </c>
      <c r="L163" s="47" t="s">
        <v>180</v>
      </c>
      <c r="M163" s="80" t="s">
        <v>180</v>
      </c>
      <c r="N163" s="51">
        <v>132</v>
      </c>
      <c r="O163" s="76"/>
      <c r="P163" s="77">
        <f t="shared" si="4"/>
        <v>0</v>
      </c>
      <c r="Q163" s="78"/>
      <c r="R163" s="51">
        <f>+(C37*1)*G163</f>
        <v>33.4</v>
      </c>
    </row>
    <row r="164" spans="1:18">
      <c r="A164" s="154"/>
      <c r="B164" s="156"/>
      <c r="C164" s="171"/>
      <c r="D164" s="156"/>
      <c r="E164" s="156"/>
      <c r="F164" s="157"/>
      <c r="G164" s="83">
        <v>0.1</v>
      </c>
      <c r="H164" s="162"/>
      <c r="I164" s="147" t="s">
        <v>241</v>
      </c>
      <c r="J164" s="33" t="s">
        <v>156</v>
      </c>
      <c r="K164" s="47">
        <v>1</v>
      </c>
      <c r="L164" s="47" t="s">
        <v>180</v>
      </c>
      <c r="M164" s="80" t="s">
        <v>180</v>
      </c>
      <c r="N164" s="51">
        <v>88</v>
      </c>
      <c r="O164" s="76"/>
      <c r="P164" s="77">
        <f t="shared" si="4"/>
        <v>0</v>
      </c>
      <c r="Q164" s="78"/>
      <c r="R164" s="51">
        <f>+(C41*1)*G164</f>
        <v>22.200000000000003</v>
      </c>
    </row>
    <row r="165" spans="1:18">
      <c r="A165" s="154"/>
      <c r="B165" s="156"/>
      <c r="C165" s="171"/>
      <c r="D165" s="151"/>
      <c r="E165" s="151"/>
      <c r="F165" s="148"/>
      <c r="G165" s="83">
        <v>0.1</v>
      </c>
      <c r="H165" s="162"/>
      <c r="I165" s="148"/>
      <c r="J165" s="33" t="s">
        <v>142</v>
      </c>
      <c r="K165" s="47">
        <v>1</v>
      </c>
      <c r="L165" s="47" t="s">
        <v>180</v>
      </c>
      <c r="M165" s="80" t="s">
        <v>180</v>
      </c>
      <c r="N165" s="51">
        <v>664</v>
      </c>
      <c r="O165" s="76"/>
      <c r="P165" s="77">
        <f t="shared" si="4"/>
        <v>0</v>
      </c>
      <c r="Q165" s="78"/>
      <c r="R165" s="51">
        <f>+(C42*1)*G165</f>
        <v>165.60000000000002</v>
      </c>
    </row>
    <row r="166" spans="1:18" ht="15" customHeight="1">
      <c r="A166" s="154"/>
      <c r="B166" s="156"/>
      <c r="C166" s="171"/>
      <c r="D166" s="150" t="s">
        <v>266</v>
      </c>
      <c r="E166" s="150" t="s">
        <v>263</v>
      </c>
      <c r="F166" s="147" t="s">
        <v>264</v>
      </c>
      <c r="G166" s="83">
        <v>1</v>
      </c>
      <c r="H166" s="162" t="s">
        <v>179</v>
      </c>
      <c r="I166" s="147" t="s">
        <v>238</v>
      </c>
      <c r="J166" s="33" t="s">
        <v>156</v>
      </c>
      <c r="K166" s="47">
        <v>1</v>
      </c>
      <c r="L166" s="47" t="s">
        <v>180</v>
      </c>
      <c r="M166" s="80" t="s">
        <v>180</v>
      </c>
      <c r="N166" s="51">
        <v>40</v>
      </c>
      <c r="O166" s="76"/>
      <c r="P166" s="77">
        <f t="shared" si="4"/>
        <v>0</v>
      </c>
      <c r="Q166" s="78"/>
      <c r="R166" s="51">
        <f>+(C26*1)*G166</f>
        <v>10</v>
      </c>
    </row>
    <row r="167" spans="1:18" ht="15" customHeight="1">
      <c r="A167" s="154"/>
      <c r="B167" s="156"/>
      <c r="C167" s="171"/>
      <c r="D167" s="156"/>
      <c r="E167" s="156"/>
      <c r="F167" s="157"/>
      <c r="G167" s="83">
        <v>1</v>
      </c>
      <c r="H167" s="162"/>
      <c r="I167" s="148"/>
      <c r="J167" s="33" t="s">
        <v>142</v>
      </c>
      <c r="K167" s="47">
        <v>1</v>
      </c>
      <c r="L167" s="47" t="s">
        <v>180</v>
      </c>
      <c r="M167" s="80" t="s">
        <v>180</v>
      </c>
      <c r="N167" s="51">
        <v>0</v>
      </c>
      <c r="O167" s="76"/>
      <c r="P167" s="77">
        <f t="shared" si="4"/>
        <v>0</v>
      </c>
      <c r="Q167" s="78"/>
      <c r="R167" s="51">
        <f>+(C27*1)*G167</f>
        <v>0</v>
      </c>
    </row>
    <row r="168" spans="1:18" ht="15" customHeight="1">
      <c r="A168" s="154"/>
      <c r="B168" s="156"/>
      <c r="C168" s="171"/>
      <c r="D168" s="156"/>
      <c r="E168" s="156"/>
      <c r="F168" s="157"/>
      <c r="G168" s="83">
        <v>0.1</v>
      </c>
      <c r="H168" s="162"/>
      <c r="I168" s="147" t="s">
        <v>239</v>
      </c>
      <c r="J168" s="33" t="s">
        <v>156</v>
      </c>
      <c r="K168" s="47">
        <v>1</v>
      </c>
      <c r="L168" s="47" t="s">
        <v>180</v>
      </c>
      <c r="M168" s="80" t="s">
        <v>180</v>
      </c>
      <c r="N168" s="51">
        <v>60</v>
      </c>
      <c r="O168" s="76"/>
      <c r="P168" s="77">
        <f t="shared" si="4"/>
        <v>0</v>
      </c>
      <c r="Q168" s="78"/>
      <c r="R168" s="51">
        <f>+(C31*1)*G168</f>
        <v>14.8</v>
      </c>
    </row>
    <row r="169" spans="1:18" ht="15" customHeight="1">
      <c r="A169" s="154"/>
      <c r="B169" s="156"/>
      <c r="C169" s="171"/>
      <c r="D169" s="156"/>
      <c r="E169" s="156"/>
      <c r="F169" s="157"/>
      <c r="G169" s="83">
        <v>0.1</v>
      </c>
      <c r="H169" s="162"/>
      <c r="I169" s="148"/>
      <c r="J169" s="33" t="s">
        <v>142</v>
      </c>
      <c r="K169" s="47">
        <v>1</v>
      </c>
      <c r="L169" s="47" t="s">
        <v>180</v>
      </c>
      <c r="M169" s="80" t="s">
        <v>180</v>
      </c>
      <c r="N169" s="51">
        <v>16</v>
      </c>
      <c r="O169" s="76"/>
      <c r="P169" s="77">
        <f t="shared" si="4"/>
        <v>0</v>
      </c>
      <c r="Q169" s="78"/>
      <c r="R169" s="51">
        <f>+(C32*1)*G169</f>
        <v>4.4000000000000004</v>
      </c>
    </row>
    <row r="170" spans="1:18" ht="15" customHeight="1">
      <c r="A170" s="154"/>
      <c r="B170" s="156"/>
      <c r="C170" s="171"/>
      <c r="D170" s="156"/>
      <c r="E170" s="156"/>
      <c r="F170" s="157"/>
      <c r="G170" s="83">
        <v>0.1</v>
      </c>
      <c r="H170" s="162"/>
      <c r="I170" s="147" t="s">
        <v>240</v>
      </c>
      <c r="J170" s="33" t="s">
        <v>156</v>
      </c>
      <c r="K170" s="47">
        <v>1</v>
      </c>
      <c r="L170" s="47" t="s">
        <v>180</v>
      </c>
      <c r="M170" s="80" t="s">
        <v>180</v>
      </c>
      <c r="N170" s="51">
        <v>212</v>
      </c>
      <c r="O170" s="76"/>
      <c r="P170" s="77">
        <f t="shared" si="4"/>
        <v>0</v>
      </c>
      <c r="Q170" s="78"/>
      <c r="R170" s="51">
        <f>+(C36*1)*G170</f>
        <v>52.6</v>
      </c>
    </row>
    <row r="171" spans="1:18" ht="15" customHeight="1">
      <c r="A171" s="154"/>
      <c r="B171" s="156"/>
      <c r="C171" s="171"/>
      <c r="D171" s="156"/>
      <c r="E171" s="156"/>
      <c r="F171" s="157"/>
      <c r="G171" s="83">
        <v>0.1</v>
      </c>
      <c r="H171" s="162"/>
      <c r="I171" s="148"/>
      <c r="J171" s="33" t="s">
        <v>142</v>
      </c>
      <c r="K171" s="47">
        <v>1</v>
      </c>
      <c r="L171" s="47" t="s">
        <v>180</v>
      </c>
      <c r="M171" s="80" t="s">
        <v>180</v>
      </c>
      <c r="N171" s="51">
        <v>132</v>
      </c>
      <c r="O171" s="76"/>
      <c r="P171" s="77">
        <f t="shared" si="4"/>
        <v>0</v>
      </c>
      <c r="Q171" s="78"/>
      <c r="R171" s="51">
        <f>+(C37*1)*G171</f>
        <v>33.4</v>
      </c>
    </row>
    <row r="172" spans="1:18" ht="15" customHeight="1">
      <c r="A172" s="154"/>
      <c r="B172" s="156"/>
      <c r="C172" s="171"/>
      <c r="D172" s="156"/>
      <c r="E172" s="156"/>
      <c r="F172" s="157"/>
      <c r="G172" s="83">
        <v>0.1</v>
      </c>
      <c r="H172" s="162"/>
      <c r="I172" s="147" t="s">
        <v>241</v>
      </c>
      <c r="J172" s="33" t="s">
        <v>156</v>
      </c>
      <c r="K172" s="47">
        <v>1</v>
      </c>
      <c r="L172" s="47" t="s">
        <v>180</v>
      </c>
      <c r="M172" s="80" t="s">
        <v>180</v>
      </c>
      <c r="N172" s="51">
        <v>88</v>
      </c>
      <c r="O172" s="76"/>
      <c r="P172" s="77">
        <f t="shared" si="4"/>
        <v>0</v>
      </c>
      <c r="Q172" s="78"/>
      <c r="R172" s="51">
        <f>+(C41*1)*G172</f>
        <v>22.200000000000003</v>
      </c>
    </row>
    <row r="173" spans="1:18" ht="22.5" customHeight="1">
      <c r="A173" s="155"/>
      <c r="B173" s="151"/>
      <c r="C173" s="172"/>
      <c r="D173" s="151"/>
      <c r="E173" s="151"/>
      <c r="F173" s="148"/>
      <c r="G173" s="83">
        <v>0.1</v>
      </c>
      <c r="H173" s="162"/>
      <c r="I173" s="148"/>
      <c r="J173" s="33" t="s">
        <v>142</v>
      </c>
      <c r="K173" s="47">
        <v>1</v>
      </c>
      <c r="L173" s="47" t="s">
        <v>180</v>
      </c>
      <c r="M173" s="80" t="s">
        <v>180</v>
      </c>
      <c r="N173" s="51">
        <v>664</v>
      </c>
      <c r="O173" s="76"/>
      <c r="P173" s="77">
        <f t="shared" si="4"/>
        <v>0</v>
      </c>
      <c r="Q173" s="78"/>
      <c r="R173" s="51">
        <f>+(C42*1)*G173</f>
        <v>165.60000000000002</v>
      </c>
    </row>
    <row r="174" spans="1:18" ht="69.75" customHeight="1">
      <c r="A174" s="153">
        <v>20</v>
      </c>
      <c r="B174" s="150" t="s">
        <v>267</v>
      </c>
      <c r="C174" s="170" t="s">
        <v>268</v>
      </c>
      <c r="D174" s="173" t="s">
        <v>269</v>
      </c>
      <c r="E174" s="170" t="s">
        <v>259</v>
      </c>
      <c r="F174" s="162" t="s">
        <v>206</v>
      </c>
      <c r="G174" s="83">
        <v>0.01</v>
      </c>
      <c r="H174" s="147" t="s">
        <v>179</v>
      </c>
      <c r="I174" s="47" t="s">
        <v>180</v>
      </c>
      <c r="J174" s="33" t="s">
        <v>156</v>
      </c>
      <c r="K174" s="47">
        <v>1</v>
      </c>
      <c r="L174" s="47" t="s">
        <v>180</v>
      </c>
      <c r="M174" s="80" t="s">
        <v>180</v>
      </c>
      <c r="N174" s="51">
        <v>4</v>
      </c>
      <c r="O174" s="76"/>
      <c r="P174" s="77">
        <f t="shared" si="4"/>
        <v>0</v>
      </c>
      <c r="Q174" s="78"/>
      <c r="R174" s="51">
        <f t="shared" ref="R174:R179" si="5">K174</f>
        <v>1</v>
      </c>
    </row>
    <row r="175" spans="1:18" ht="92.25" customHeight="1">
      <c r="A175" s="154"/>
      <c r="B175" s="156"/>
      <c r="C175" s="171"/>
      <c r="D175" s="174"/>
      <c r="E175" s="171"/>
      <c r="F175" s="162"/>
      <c r="G175" s="83">
        <v>0.01</v>
      </c>
      <c r="H175" s="148"/>
      <c r="I175" s="47" t="s">
        <v>180</v>
      </c>
      <c r="J175" s="33" t="s">
        <v>142</v>
      </c>
      <c r="K175" s="47">
        <v>1</v>
      </c>
      <c r="L175" s="47" t="s">
        <v>180</v>
      </c>
      <c r="M175" s="80" t="s">
        <v>180</v>
      </c>
      <c r="N175" s="51">
        <v>4</v>
      </c>
      <c r="O175" s="76"/>
      <c r="P175" s="77">
        <f t="shared" si="4"/>
        <v>0</v>
      </c>
      <c r="Q175" s="78"/>
      <c r="R175" s="51">
        <f t="shared" si="5"/>
        <v>1</v>
      </c>
    </row>
    <row r="176" spans="1:18" ht="69.75" customHeight="1">
      <c r="A176" s="154"/>
      <c r="B176" s="156"/>
      <c r="C176" s="170" t="s">
        <v>270</v>
      </c>
      <c r="D176" s="173" t="s">
        <v>271</v>
      </c>
      <c r="E176" s="170" t="s">
        <v>259</v>
      </c>
      <c r="F176" s="162" t="s">
        <v>206</v>
      </c>
      <c r="G176" s="83">
        <v>0.01</v>
      </c>
      <c r="H176" s="147" t="s">
        <v>179</v>
      </c>
      <c r="I176" s="47" t="s">
        <v>180</v>
      </c>
      <c r="J176" s="33" t="s">
        <v>156</v>
      </c>
      <c r="K176" s="47">
        <v>1</v>
      </c>
      <c r="L176" s="47" t="s">
        <v>180</v>
      </c>
      <c r="M176" s="80" t="s">
        <v>180</v>
      </c>
      <c r="N176" s="51">
        <v>4</v>
      </c>
      <c r="O176" s="76"/>
      <c r="P176" s="77">
        <f t="shared" ref="P176:P179" si="6">+O176*N176</f>
        <v>0</v>
      </c>
      <c r="Q176" s="78"/>
      <c r="R176" s="51">
        <f t="shared" si="5"/>
        <v>1</v>
      </c>
    </row>
    <row r="177" spans="1:18" ht="78" customHeight="1">
      <c r="A177" s="154"/>
      <c r="B177" s="156"/>
      <c r="C177" s="171"/>
      <c r="D177" s="174"/>
      <c r="E177" s="171"/>
      <c r="F177" s="162"/>
      <c r="G177" s="83">
        <v>0.01</v>
      </c>
      <c r="H177" s="148"/>
      <c r="I177" s="47" t="s">
        <v>180</v>
      </c>
      <c r="J177" s="33" t="s">
        <v>142</v>
      </c>
      <c r="K177" s="47">
        <v>1</v>
      </c>
      <c r="L177" s="47" t="s">
        <v>180</v>
      </c>
      <c r="M177" s="80" t="s">
        <v>180</v>
      </c>
      <c r="N177" s="51">
        <v>4</v>
      </c>
      <c r="O177" s="76"/>
      <c r="P177" s="77">
        <f t="shared" si="6"/>
        <v>0</v>
      </c>
      <c r="Q177" s="78"/>
      <c r="R177" s="51">
        <f t="shared" si="5"/>
        <v>1</v>
      </c>
    </row>
    <row r="178" spans="1:18" ht="69.75" customHeight="1">
      <c r="A178" s="154"/>
      <c r="B178" s="156"/>
      <c r="C178" s="170" t="s">
        <v>272</v>
      </c>
      <c r="D178" s="173" t="s">
        <v>273</v>
      </c>
      <c r="E178" s="170" t="s">
        <v>259</v>
      </c>
      <c r="F178" s="162" t="s">
        <v>206</v>
      </c>
      <c r="G178" s="83">
        <v>0.01</v>
      </c>
      <c r="H178" s="147" t="s">
        <v>179</v>
      </c>
      <c r="I178" s="47" t="s">
        <v>180</v>
      </c>
      <c r="J178" s="33" t="s">
        <v>156</v>
      </c>
      <c r="K178" s="47">
        <v>1</v>
      </c>
      <c r="L178" s="47" t="s">
        <v>180</v>
      </c>
      <c r="M178" s="80" t="s">
        <v>180</v>
      </c>
      <c r="N178" s="51">
        <v>4</v>
      </c>
      <c r="O178" s="76"/>
      <c r="P178" s="77">
        <f t="shared" si="6"/>
        <v>0</v>
      </c>
      <c r="Q178" s="78"/>
      <c r="R178" s="51">
        <f t="shared" si="5"/>
        <v>1</v>
      </c>
    </row>
    <row r="179" spans="1:18" ht="87.75" customHeight="1">
      <c r="A179" s="155"/>
      <c r="B179" s="156"/>
      <c r="C179" s="171"/>
      <c r="D179" s="174"/>
      <c r="E179" s="171"/>
      <c r="F179" s="162"/>
      <c r="G179" s="83">
        <v>0.01</v>
      </c>
      <c r="H179" s="148"/>
      <c r="I179" s="47" t="s">
        <v>180</v>
      </c>
      <c r="J179" s="33" t="s">
        <v>142</v>
      </c>
      <c r="K179" s="47">
        <v>1</v>
      </c>
      <c r="L179" s="47" t="s">
        <v>180</v>
      </c>
      <c r="M179" s="80" t="s">
        <v>180</v>
      </c>
      <c r="N179" s="51">
        <v>4</v>
      </c>
      <c r="O179" s="76"/>
      <c r="P179" s="77">
        <f t="shared" si="6"/>
        <v>0</v>
      </c>
      <c r="Q179" s="78"/>
      <c r="R179" s="51">
        <f t="shared" si="5"/>
        <v>1</v>
      </c>
    </row>
    <row r="180" spans="1:18" ht="14.25" customHeight="1">
      <c r="A180" s="153">
        <v>21</v>
      </c>
      <c r="B180" s="161" t="s">
        <v>274</v>
      </c>
      <c r="C180" s="150" t="s">
        <v>275</v>
      </c>
      <c r="D180" s="158" t="s">
        <v>276</v>
      </c>
      <c r="E180" s="150" t="s">
        <v>277</v>
      </c>
      <c r="F180" s="147" t="s">
        <v>206</v>
      </c>
      <c r="G180" s="83">
        <v>1</v>
      </c>
      <c r="H180" s="162" t="s">
        <v>181</v>
      </c>
      <c r="I180" s="73" t="s">
        <v>238</v>
      </c>
      <c r="J180" s="33" t="s">
        <v>182</v>
      </c>
      <c r="K180" s="98">
        <v>1</v>
      </c>
      <c r="L180" s="98">
        <v>2</v>
      </c>
      <c r="M180" s="176">
        <v>500</v>
      </c>
      <c r="N180" s="97">
        <v>180</v>
      </c>
      <c r="O180" s="179"/>
      <c r="P180" s="179"/>
      <c r="Q180" s="182"/>
      <c r="R180" s="85">
        <f>+(C20*G180)</f>
        <v>45</v>
      </c>
    </row>
    <row r="181" spans="1:18">
      <c r="A181" s="154"/>
      <c r="B181" s="161"/>
      <c r="C181" s="156"/>
      <c r="D181" s="159"/>
      <c r="E181" s="156"/>
      <c r="F181" s="157"/>
      <c r="G181" s="83">
        <v>1</v>
      </c>
      <c r="H181" s="162"/>
      <c r="I181" s="73" t="s">
        <v>239</v>
      </c>
      <c r="J181" s="33" t="s">
        <v>182</v>
      </c>
      <c r="K181" s="98">
        <v>1</v>
      </c>
      <c r="L181" s="98">
        <v>2</v>
      </c>
      <c r="M181" s="177"/>
      <c r="N181" s="97">
        <v>1000</v>
      </c>
      <c r="O181" s="180"/>
      <c r="P181" s="180"/>
      <c r="Q181" s="183"/>
      <c r="R181" s="85">
        <f>+(C21*G181)</f>
        <v>250</v>
      </c>
    </row>
    <row r="182" spans="1:18">
      <c r="A182" s="154"/>
      <c r="B182" s="161"/>
      <c r="C182" s="156"/>
      <c r="D182" s="159"/>
      <c r="E182" s="156"/>
      <c r="F182" s="157"/>
      <c r="G182" s="83">
        <v>1</v>
      </c>
      <c r="H182" s="162"/>
      <c r="I182" s="73" t="s">
        <v>240</v>
      </c>
      <c r="J182" s="33" t="s">
        <v>182</v>
      </c>
      <c r="K182" s="98">
        <v>1</v>
      </c>
      <c r="L182" s="98">
        <v>2</v>
      </c>
      <c r="M182" s="177"/>
      <c r="N182" s="97">
        <v>1728</v>
      </c>
      <c r="O182" s="180"/>
      <c r="P182" s="180"/>
      <c r="Q182" s="183"/>
      <c r="R182" s="85">
        <f>+(C22*G182)</f>
        <v>432</v>
      </c>
    </row>
    <row r="183" spans="1:18">
      <c r="A183" s="154"/>
      <c r="B183" s="161"/>
      <c r="C183" s="156"/>
      <c r="D183" s="159"/>
      <c r="E183" s="156"/>
      <c r="F183" s="157"/>
      <c r="G183" s="83">
        <v>1</v>
      </c>
      <c r="H183" s="162"/>
      <c r="I183" s="73" t="s">
        <v>241</v>
      </c>
      <c r="J183" s="33" t="s">
        <v>182</v>
      </c>
      <c r="K183" s="98">
        <v>1</v>
      </c>
      <c r="L183" s="98">
        <v>2</v>
      </c>
      <c r="M183" s="177"/>
      <c r="N183" s="97">
        <v>76</v>
      </c>
      <c r="O183" s="181"/>
      <c r="P183" s="181"/>
      <c r="Q183" s="184"/>
      <c r="R183" s="85">
        <f>+(C23*G183)</f>
        <v>19</v>
      </c>
    </row>
    <row r="184" spans="1:18" ht="15">
      <c r="A184" s="155"/>
      <c r="B184" s="161"/>
      <c r="C184" s="151"/>
      <c r="D184" s="166"/>
      <c r="E184" s="151"/>
      <c r="F184" s="148"/>
      <c r="G184" s="83">
        <v>1</v>
      </c>
      <c r="H184" s="162"/>
      <c r="I184" s="86" t="s">
        <v>278</v>
      </c>
      <c r="J184" s="33" t="s">
        <v>182</v>
      </c>
      <c r="K184" s="87">
        <v>1</v>
      </c>
      <c r="L184" s="87">
        <v>2</v>
      </c>
      <c r="M184" s="178"/>
      <c r="N184" s="88">
        <v>4</v>
      </c>
      <c r="O184" s="90"/>
      <c r="P184" s="90">
        <f t="shared" ref="P184:P189" si="7">+O184*R184</f>
        <v>0</v>
      </c>
      <c r="Q184" s="91"/>
      <c r="R184" s="88">
        <f>(R180+R181+R182+R183)/M180</f>
        <v>1.492</v>
      </c>
    </row>
    <row r="185" spans="1:18" ht="14.25" customHeight="1">
      <c r="A185" s="153">
        <v>22</v>
      </c>
      <c r="B185" s="161"/>
      <c r="C185" s="150" t="s">
        <v>279</v>
      </c>
      <c r="D185" s="173" t="s">
        <v>280</v>
      </c>
      <c r="E185" s="150" t="s">
        <v>250</v>
      </c>
      <c r="F185" s="147" t="s">
        <v>206</v>
      </c>
      <c r="G185" s="83">
        <v>1</v>
      </c>
      <c r="H185" s="147" t="s">
        <v>179</v>
      </c>
      <c r="I185" s="73" t="s">
        <v>238</v>
      </c>
      <c r="J185" s="33" t="s">
        <v>182</v>
      </c>
      <c r="K185" s="47">
        <v>2</v>
      </c>
      <c r="L185" s="47">
        <v>1</v>
      </c>
      <c r="M185" s="80">
        <v>50</v>
      </c>
      <c r="N185" s="51">
        <v>8</v>
      </c>
      <c r="O185" s="76"/>
      <c r="P185" s="77">
        <f t="shared" si="7"/>
        <v>0</v>
      </c>
      <c r="Q185" s="78"/>
      <c r="R185" s="79">
        <f>+ROUND(((C20*G185)/M185)*K185,0)</f>
        <v>2</v>
      </c>
    </row>
    <row r="186" spans="1:18">
      <c r="A186" s="154"/>
      <c r="B186" s="161"/>
      <c r="C186" s="156"/>
      <c r="D186" s="174"/>
      <c r="E186" s="156"/>
      <c r="F186" s="157"/>
      <c r="G186" s="83">
        <v>1</v>
      </c>
      <c r="H186" s="157"/>
      <c r="I186" s="73" t="s">
        <v>239</v>
      </c>
      <c r="J186" s="33" t="s">
        <v>182</v>
      </c>
      <c r="K186" s="47">
        <v>2</v>
      </c>
      <c r="L186" s="47">
        <v>1</v>
      </c>
      <c r="M186" s="80">
        <v>50</v>
      </c>
      <c r="N186" s="51">
        <v>40</v>
      </c>
      <c r="O186" s="76"/>
      <c r="P186" s="77">
        <f t="shared" si="7"/>
        <v>0</v>
      </c>
      <c r="Q186" s="78"/>
      <c r="R186" s="79">
        <f>+ROUND(((C21*G186)/M186)*K186,0)</f>
        <v>10</v>
      </c>
    </row>
    <row r="187" spans="1:18" ht="46.5" customHeight="1">
      <c r="A187" s="154"/>
      <c r="B187" s="161"/>
      <c r="C187" s="156"/>
      <c r="D187" s="174"/>
      <c r="E187" s="156"/>
      <c r="F187" s="157"/>
      <c r="G187" s="83">
        <v>1</v>
      </c>
      <c r="H187" s="157"/>
      <c r="I187" s="73" t="s">
        <v>240</v>
      </c>
      <c r="J187" s="33" t="s">
        <v>182</v>
      </c>
      <c r="K187" s="47">
        <v>2</v>
      </c>
      <c r="L187" s="47">
        <v>1</v>
      </c>
      <c r="M187" s="80">
        <v>50</v>
      </c>
      <c r="N187" s="51">
        <v>68</v>
      </c>
      <c r="O187" s="76"/>
      <c r="P187" s="77">
        <f t="shared" si="7"/>
        <v>0</v>
      </c>
      <c r="Q187" s="78"/>
      <c r="R187" s="79">
        <f>+ROUND(((C22*G187)/M187)*K187,0)</f>
        <v>17</v>
      </c>
    </row>
    <row r="188" spans="1:18" ht="74.25" customHeight="1">
      <c r="A188" s="154"/>
      <c r="B188" s="161"/>
      <c r="C188" s="156"/>
      <c r="D188" s="174"/>
      <c r="E188" s="156"/>
      <c r="F188" s="157"/>
      <c r="G188" s="83">
        <v>1</v>
      </c>
      <c r="H188" s="157"/>
      <c r="I188" s="73" t="s">
        <v>241</v>
      </c>
      <c r="J188" s="33" t="s">
        <v>182</v>
      </c>
      <c r="K188" s="47">
        <v>2</v>
      </c>
      <c r="L188" s="47">
        <v>1</v>
      </c>
      <c r="M188" s="80">
        <v>25</v>
      </c>
      <c r="N188" s="51">
        <v>8</v>
      </c>
      <c r="O188" s="76"/>
      <c r="P188" s="77">
        <f t="shared" si="7"/>
        <v>0</v>
      </c>
      <c r="Q188" s="78"/>
      <c r="R188" s="79">
        <f>+ROUND(((C23*G188)/M188)*K188,0)</f>
        <v>2</v>
      </c>
    </row>
    <row r="189" spans="1:18" ht="95.25" customHeight="1">
      <c r="A189" s="107">
        <v>23</v>
      </c>
      <c r="B189" s="161"/>
      <c r="C189" s="12" t="s">
        <v>281</v>
      </c>
      <c r="D189" s="17" t="s">
        <v>282</v>
      </c>
      <c r="E189" s="12" t="s">
        <v>191</v>
      </c>
      <c r="F189" s="73" t="s">
        <v>147</v>
      </c>
      <c r="G189" s="81">
        <v>1</v>
      </c>
      <c r="H189" s="47" t="s">
        <v>181</v>
      </c>
      <c r="I189" s="47" t="s">
        <v>180</v>
      </c>
      <c r="J189" s="33" t="s">
        <v>182</v>
      </c>
      <c r="K189" s="47">
        <v>1</v>
      </c>
      <c r="L189" s="47">
        <v>2</v>
      </c>
      <c r="M189" s="80" t="s">
        <v>180</v>
      </c>
      <c r="N189" s="51">
        <v>48</v>
      </c>
      <c r="O189" s="76"/>
      <c r="P189" s="77">
        <f t="shared" si="7"/>
        <v>0</v>
      </c>
      <c r="Q189" s="78"/>
      <c r="R189" s="51">
        <f>+C18</f>
        <v>12</v>
      </c>
    </row>
    <row r="190" spans="1:18" ht="28.5" customHeight="1">
      <c r="A190" s="153">
        <v>24</v>
      </c>
      <c r="B190" s="161"/>
      <c r="C190" s="150" t="s">
        <v>283</v>
      </c>
      <c r="D190" s="158" t="s">
        <v>284</v>
      </c>
      <c r="E190" s="150" t="s">
        <v>250</v>
      </c>
      <c r="F190" s="147" t="s">
        <v>206</v>
      </c>
      <c r="G190" s="81">
        <v>1</v>
      </c>
      <c r="H190" s="147" t="s">
        <v>181</v>
      </c>
      <c r="I190" s="99" t="s">
        <v>238</v>
      </c>
      <c r="J190" s="100" t="s">
        <v>182</v>
      </c>
      <c r="K190" s="98">
        <v>2</v>
      </c>
      <c r="L190" s="98">
        <v>1</v>
      </c>
      <c r="M190" s="176">
        <v>500</v>
      </c>
      <c r="N190" s="97">
        <v>360</v>
      </c>
      <c r="O190" s="182"/>
      <c r="P190" s="182"/>
      <c r="Q190" s="182"/>
      <c r="R190" s="89">
        <f>+ROUND(((C20*G190))*K190,0)</f>
        <v>90</v>
      </c>
    </row>
    <row r="191" spans="1:18" ht="28.5" customHeight="1">
      <c r="A191" s="154"/>
      <c r="B191" s="161"/>
      <c r="C191" s="156"/>
      <c r="D191" s="159"/>
      <c r="E191" s="156"/>
      <c r="F191" s="157"/>
      <c r="G191" s="81">
        <v>1</v>
      </c>
      <c r="H191" s="157"/>
      <c r="I191" s="99" t="s">
        <v>239</v>
      </c>
      <c r="J191" s="100" t="s">
        <v>182</v>
      </c>
      <c r="K191" s="98">
        <v>2</v>
      </c>
      <c r="L191" s="98">
        <v>1</v>
      </c>
      <c r="M191" s="177"/>
      <c r="N191" s="97">
        <v>2000</v>
      </c>
      <c r="O191" s="183"/>
      <c r="P191" s="183"/>
      <c r="Q191" s="183"/>
      <c r="R191" s="89">
        <f>+ROUND(((C21*G191))*K191,0)</f>
        <v>500</v>
      </c>
    </row>
    <row r="192" spans="1:18" ht="28.5" customHeight="1">
      <c r="A192" s="154"/>
      <c r="B192" s="161"/>
      <c r="C192" s="156"/>
      <c r="D192" s="159"/>
      <c r="E192" s="156"/>
      <c r="F192" s="157"/>
      <c r="G192" s="81">
        <v>1</v>
      </c>
      <c r="H192" s="157"/>
      <c r="I192" s="99" t="s">
        <v>240</v>
      </c>
      <c r="J192" s="100" t="s">
        <v>182</v>
      </c>
      <c r="K192" s="98">
        <v>2</v>
      </c>
      <c r="L192" s="98">
        <v>1</v>
      </c>
      <c r="M192" s="177"/>
      <c r="N192" s="97">
        <v>3456</v>
      </c>
      <c r="O192" s="183"/>
      <c r="P192" s="183"/>
      <c r="Q192" s="183"/>
      <c r="R192" s="89">
        <f>+ROUND(((C22*G192))*K192,0)</f>
        <v>864</v>
      </c>
    </row>
    <row r="193" spans="1:18" ht="28.5" customHeight="1">
      <c r="A193" s="154"/>
      <c r="B193" s="161"/>
      <c r="C193" s="156"/>
      <c r="D193" s="159"/>
      <c r="E193" s="156"/>
      <c r="F193" s="157"/>
      <c r="G193" s="81">
        <v>1</v>
      </c>
      <c r="H193" s="157"/>
      <c r="I193" s="99" t="s">
        <v>241</v>
      </c>
      <c r="J193" s="100" t="s">
        <v>182</v>
      </c>
      <c r="K193" s="98">
        <v>2</v>
      </c>
      <c r="L193" s="98">
        <v>1</v>
      </c>
      <c r="M193" s="177"/>
      <c r="N193" s="97">
        <v>152</v>
      </c>
      <c r="O193" s="184"/>
      <c r="P193" s="184"/>
      <c r="Q193" s="184"/>
      <c r="R193" s="89">
        <f>+ROUND(((C23*G193))*K193,0)</f>
        <v>38</v>
      </c>
    </row>
    <row r="194" spans="1:18" ht="25.5" customHeight="1">
      <c r="A194" s="155"/>
      <c r="B194" s="161"/>
      <c r="C194" s="151"/>
      <c r="D194" s="166"/>
      <c r="E194" s="151"/>
      <c r="F194" s="157"/>
      <c r="G194" s="81">
        <v>1</v>
      </c>
      <c r="H194" s="148"/>
      <c r="I194" s="92" t="s">
        <v>278</v>
      </c>
      <c r="J194" s="93" t="s">
        <v>182</v>
      </c>
      <c r="K194" s="87">
        <v>2</v>
      </c>
      <c r="L194" s="87">
        <v>1</v>
      </c>
      <c r="M194" s="178"/>
      <c r="N194" s="88">
        <v>12</v>
      </c>
      <c r="O194" s="90"/>
      <c r="P194" s="90">
        <f>+O194*R194</f>
        <v>0</v>
      </c>
      <c r="Q194" s="91"/>
      <c r="R194" s="88">
        <f>(R190+R191+R192+R193)/M190</f>
        <v>2.984</v>
      </c>
    </row>
    <row r="195" spans="1:18" ht="95.25" customHeight="1">
      <c r="A195" s="107">
        <v>25</v>
      </c>
      <c r="B195" s="161"/>
      <c r="C195" s="12" t="s">
        <v>285</v>
      </c>
      <c r="D195" s="17" t="s">
        <v>286</v>
      </c>
      <c r="E195" s="12" t="s">
        <v>277</v>
      </c>
      <c r="F195" s="73" t="s">
        <v>147</v>
      </c>
      <c r="G195" s="81">
        <v>1</v>
      </c>
      <c r="H195" s="47" t="s">
        <v>181</v>
      </c>
      <c r="I195" s="47" t="s">
        <v>180</v>
      </c>
      <c r="J195" s="33" t="s">
        <v>182</v>
      </c>
      <c r="K195" s="47">
        <v>4</v>
      </c>
      <c r="L195" s="47">
        <v>1</v>
      </c>
      <c r="M195" s="80" t="s">
        <v>287</v>
      </c>
      <c r="N195" s="51">
        <v>192</v>
      </c>
      <c r="O195" s="76"/>
      <c r="P195" s="77">
        <f>+O195*R195</f>
        <v>0</v>
      </c>
      <c r="Q195" s="78"/>
      <c r="R195" s="51">
        <f>C18*K195</f>
        <v>48</v>
      </c>
    </row>
    <row r="196" spans="1:18" ht="199.5" customHeight="1">
      <c r="A196" s="2">
        <v>27</v>
      </c>
      <c r="B196" s="5"/>
      <c r="C196" s="5"/>
      <c r="D196" s="56" t="s">
        <v>288</v>
      </c>
      <c r="E196" s="5" t="s">
        <v>289</v>
      </c>
      <c r="F196" s="47" t="s">
        <v>178</v>
      </c>
      <c r="G196" s="83">
        <v>1</v>
      </c>
      <c r="H196" s="47" t="s">
        <v>181</v>
      </c>
      <c r="I196" s="47" t="s">
        <v>180</v>
      </c>
      <c r="J196" s="33" t="s">
        <v>182</v>
      </c>
      <c r="K196" s="47">
        <v>1</v>
      </c>
      <c r="L196" s="47" t="s">
        <v>290</v>
      </c>
      <c r="M196" s="80" t="s">
        <v>180</v>
      </c>
      <c r="N196" s="51">
        <v>4</v>
      </c>
      <c r="O196" s="76"/>
      <c r="P196" s="77">
        <f>+O196*R196</f>
        <v>0</v>
      </c>
      <c r="Q196" s="78"/>
      <c r="R196" s="51">
        <v>1</v>
      </c>
    </row>
    <row r="197" spans="1:18" ht="37.5" customHeight="1">
      <c r="A197" s="185" t="s">
        <v>291</v>
      </c>
      <c r="B197" s="186"/>
      <c r="C197" s="186"/>
      <c r="D197" s="186"/>
      <c r="E197" s="186"/>
      <c r="F197" s="186"/>
      <c r="G197" s="186"/>
      <c r="H197" s="186"/>
      <c r="I197" s="186"/>
      <c r="J197" s="186"/>
      <c r="K197" s="186"/>
      <c r="L197" s="186"/>
      <c r="M197" s="186"/>
      <c r="N197" s="186"/>
      <c r="P197" s="31">
        <f>+SUM(P47:P196)</f>
        <v>0</v>
      </c>
    </row>
    <row r="198" spans="1:18" ht="57" customHeight="1">
      <c r="B198" s="10"/>
    </row>
    <row r="199" spans="1:18" ht="49.5" customHeight="1">
      <c r="B199" s="45"/>
    </row>
  </sheetData>
  <mergeCells count="279">
    <mergeCell ref="P190:P193"/>
    <mergeCell ref="Q190:Q193"/>
    <mergeCell ref="A197:N197"/>
    <mergeCell ref="D190:D194"/>
    <mergeCell ref="E190:E194"/>
    <mergeCell ref="F190:F194"/>
    <mergeCell ref="H190:H194"/>
    <mergeCell ref="M190:M194"/>
    <mergeCell ref="O190:O193"/>
    <mergeCell ref="M180:M184"/>
    <mergeCell ref="O180:O183"/>
    <mergeCell ref="P180:P183"/>
    <mergeCell ref="Q180:Q183"/>
    <mergeCell ref="A185:A188"/>
    <mergeCell ref="C185:C188"/>
    <mergeCell ref="D185:D188"/>
    <mergeCell ref="E185:E188"/>
    <mergeCell ref="F185:F188"/>
    <mergeCell ref="H185:H188"/>
    <mergeCell ref="H178:H179"/>
    <mergeCell ref="A180:A184"/>
    <mergeCell ref="B180:B195"/>
    <mergeCell ref="C180:C184"/>
    <mergeCell ref="D180:D184"/>
    <mergeCell ref="E180:E184"/>
    <mergeCell ref="F180:F184"/>
    <mergeCell ref="H180:H184"/>
    <mergeCell ref="A190:A194"/>
    <mergeCell ref="C190:C194"/>
    <mergeCell ref="A174:A179"/>
    <mergeCell ref="B174:B179"/>
    <mergeCell ref="C174:C175"/>
    <mergeCell ref="D174:D175"/>
    <mergeCell ref="E174:E175"/>
    <mergeCell ref="F174:F175"/>
    <mergeCell ref="C178:C179"/>
    <mergeCell ref="D178:D179"/>
    <mergeCell ref="E178:E179"/>
    <mergeCell ref="F178:F179"/>
    <mergeCell ref="I168:I169"/>
    <mergeCell ref="I170:I171"/>
    <mergeCell ref="I172:I173"/>
    <mergeCell ref="H174:H175"/>
    <mergeCell ref="C176:C177"/>
    <mergeCell ref="D176:D177"/>
    <mergeCell ref="E176:E177"/>
    <mergeCell ref="F176:F177"/>
    <mergeCell ref="H176:H177"/>
    <mergeCell ref="A150:A173"/>
    <mergeCell ref="B150:B173"/>
    <mergeCell ref="C150:C173"/>
    <mergeCell ref="D150:D157"/>
    <mergeCell ref="E150:E157"/>
    <mergeCell ref="F150:F157"/>
    <mergeCell ref="H150:H157"/>
    <mergeCell ref="I150:I151"/>
    <mergeCell ref="I152:I153"/>
    <mergeCell ref="I154:I155"/>
    <mergeCell ref="I156:I157"/>
    <mergeCell ref="D158:D165"/>
    <mergeCell ref="E158:E165"/>
    <mergeCell ref="F158:F165"/>
    <mergeCell ref="H158:H165"/>
    <mergeCell ref="I158:I159"/>
    <mergeCell ref="I160:I161"/>
    <mergeCell ref="I162:I163"/>
    <mergeCell ref="I164:I165"/>
    <mergeCell ref="D166:D173"/>
    <mergeCell ref="E166:E173"/>
    <mergeCell ref="F166:F173"/>
    <mergeCell ref="H166:H173"/>
    <mergeCell ref="I166:I167"/>
    <mergeCell ref="A142:A149"/>
    <mergeCell ref="B142:B149"/>
    <mergeCell ref="C142:C149"/>
    <mergeCell ref="D142:D149"/>
    <mergeCell ref="E142:E149"/>
    <mergeCell ref="F142:F149"/>
    <mergeCell ref="H142:H149"/>
    <mergeCell ref="I142:I143"/>
    <mergeCell ref="I144:I145"/>
    <mergeCell ref="I146:I147"/>
    <mergeCell ref="I148:I149"/>
    <mergeCell ref="I118:I119"/>
    <mergeCell ref="I120:I121"/>
    <mergeCell ref="I122:I123"/>
    <mergeCell ref="I124:I125"/>
    <mergeCell ref="A126:A141"/>
    <mergeCell ref="B126:B141"/>
    <mergeCell ref="C126:C141"/>
    <mergeCell ref="D126:D141"/>
    <mergeCell ref="E126:E133"/>
    <mergeCell ref="F126:F133"/>
    <mergeCell ref="H126:H133"/>
    <mergeCell ref="I126:I127"/>
    <mergeCell ref="I128:I129"/>
    <mergeCell ref="I130:I131"/>
    <mergeCell ref="I132:I133"/>
    <mergeCell ref="E134:E141"/>
    <mergeCell ref="F134:F141"/>
    <mergeCell ref="H134:H141"/>
    <mergeCell ref="I134:I135"/>
    <mergeCell ref="I136:I137"/>
    <mergeCell ref="I138:I139"/>
    <mergeCell ref="I140:I141"/>
    <mergeCell ref="A118:A125"/>
    <mergeCell ref="B118:B125"/>
    <mergeCell ref="C118:C125"/>
    <mergeCell ref="D118:D125"/>
    <mergeCell ref="E118:E125"/>
    <mergeCell ref="F118:F125"/>
    <mergeCell ref="H118:H125"/>
    <mergeCell ref="A102:A117"/>
    <mergeCell ref="B102:B117"/>
    <mergeCell ref="C102:C117"/>
    <mergeCell ref="H102:H109"/>
    <mergeCell ref="I102:I103"/>
    <mergeCell ref="I104:I105"/>
    <mergeCell ref="I106:I107"/>
    <mergeCell ref="I108:I109"/>
    <mergeCell ref="D110:D117"/>
    <mergeCell ref="E110:E117"/>
    <mergeCell ref="F110:F117"/>
    <mergeCell ref="H110:H117"/>
    <mergeCell ref="I110:I111"/>
    <mergeCell ref="D102:D109"/>
    <mergeCell ref="E102:E109"/>
    <mergeCell ref="F102:F109"/>
    <mergeCell ref="I112:I113"/>
    <mergeCell ref="I114:I115"/>
    <mergeCell ref="I116:I117"/>
    <mergeCell ref="I94:I95"/>
    <mergeCell ref="I96:I97"/>
    <mergeCell ref="I98:I99"/>
    <mergeCell ref="I100:I101"/>
    <mergeCell ref="D91:D92"/>
    <mergeCell ref="E91:E92"/>
    <mergeCell ref="F91:F92"/>
    <mergeCell ref="G91:G92"/>
    <mergeCell ref="H91:H92"/>
    <mergeCell ref="A94:A101"/>
    <mergeCell ref="B94:B101"/>
    <mergeCell ref="C94:C101"/>
    <mergeCell ref="D94:D101"/>
    <mergeCell ref="E94:E101"/>
    <mergeCell ref="E87:E88"/>
    <mergeCell ref="F87:F88"/>
    <mergeCell ref="G87:G88"/>
    <mergeCell ref="H87:H88"/>
    <mergeCell ref="D89:D90"/>
    <mergeCell ref="E89:E90"/>
    <mergeCell ref="F89:F90"/>
    <mergeCell ref="G89:G90"/>
    <mergeCell ref="H89:H90"/>
    <mergeCell ref="A77:A92"/>
    <mergeCell ref="B77:B92"/>
    <mergeCell ref="C77:C92"/>
    <mergeCell ref="D87:D88"/>
    <mergeCell ref="F94:F101"/>
    <mergeCell ref="H94:H101"/>
    <mergeCell ref="G83:G84"/>
    <mergeCell ref="H83:H84"/>
    <mergeCell ref="D85:D86"/>
    <mergeCell ref="E85:E86"/>
    <mergeCell ref="F85:F86"/>
    <mergeCell ref="G85:G86"/>
    <mergeCell ref="H85:H86"/>
    <mergeCell ref="G77:G78"/>
    <mergeCell ref="H77:H78"/>
    <mergeCell ref="D80:D81"/>
    <mergeCell ref="E80:E81"/>
    <mergeCell ref="F80:F81"/>
    <mergeCell ref="G80:G81"/>
    <mergeCell ref="H80:H81"/>
    <mergeCell ref="D77:D78"/>
    <mergeCell ref="E77:E78"/>
    <mergeCell ref="F77:F78"/>
    <mergeCell ref="D83:D84"/>
    <mergeCell ref="E83:E84"/>
    <mergeCell ref="F83:F84"/>
    <mergeCell ref="G73:G74"/>
    <mergeCell ref="H73:H74"/>
    <mergeCell ref="A75:A76"/>
    <mergeCell ref="B75:B76"/>
    <mergeCell ref="C75:C76"/>
    <mergeCell ref="D75:D76"/>
    <mergeCell ref="E75:E76"/>
    <mergeCell ref="F75:F76"/>
    <mergeCell ref="G75:G76"/>
    <mergeCell ref="H75:H76"/>
    <mergeCell ref="A73:A74"/>
    <mergeCell ref="B73:B74"/>
    <mergeCell ref="C73:C74"/>
    <mergeCell ref="D73:D74"/>
    <mergeCell ref="E73:E74"/>
    <mergeCell ref="F73:F74"/>
    <mergeCell ref="G69:G70"/>
    <mergeCell ref="H69:H70"/>
    <mergeCell ref="A71:A72"/>
    <mergeCell ref="B71:B72"/>
    <mergeCell ref="C71:C72"/>
    <mergeCell ref="D71:D72"/>
    <mergeCell ref="E71:E72"/>
    <mergeCell ref="F71:F72"/>
    <mergeCell ref="G71:G72"/>
    <mergeCell ref="H71:H72"/>
    <mergeCell ref="A69:A70"/>
    <mergeCell ref="B69:B70"/>
    <mergeCell ref="C69:C70"/>
    <mergeCell ref="D69:D70"/>
    <mergeCell ref="E69:E70"/>
    <mergeCell ref="F69:F70"/>
    <mergeCell ref="G63:G65"/>
    <mergeCell ref="H63:H64"/>
    <mergeCell ref="A66:A68"/>
    <mergeCell ref="B66:B68"/>
    <mergeCell ref="C66:C68"/>
    <mergeCell ref="D66:D68"/>
    <mergeCell ref="E66:E68"/>
    <mergeCell ref="F66:F68"/>
    <mergeCell ref="G66:G68"/>
    <mergeCell ref="H66:H67"/>
    <mergeCell ref="A63:A65"/>
    <mergeCell ref="B63:B65"/>
    <mergeCell ref="C63:C65"/>
    <mergeCell ref="D63:D65"/>
    <mergeCell ref="E63:E65"/>
    <mergeCell ref="F63:F65"/>
    <mergeCell ref="G58:G60"/>
    <mergeCell ref="H58:H59"/>
    <mergeCell ref="D61:D62"/>
    <mergeCell ref="E61:E62"/>
    <mergeCell ref="F61:F62"/>
    <mergeCell ref="G61:G62"/>
    <mergeCell ref="H61:H62"/>
    <mergeCell ref="A58:A62"/>
    <mergeCell ref="B58:B62"/>
    <mergeCell ref="C58:C62"/>
    <mergeCell ref="D58:D60"/>
    <mergeCell ref="E58:E60"/>
    <mergeCell ref="F58:F60"/>
    <mergeCell ref="G52:G54"/>
    <mergeCell ref="H52:H53"/>
    <mergeCell ref="D55:D56"/>
    <mergeCell ref="E55:E56"/>
    <mergeCell ref="F55:F56"/>
    <mergeCell ref="G55:G56"/>
    <mergeCell ref="H55:H56"/>
    <mergeCell ref="A52:A56"/>
    <mergeCell ref="B52:B56"/>
    <mergeCell ref="C52:C56"/>
    <mergeCell ref="D52:D54"/>
    <mergeCell ref="E52:E54"/>
    <mergeCell ref="F52:F54"/>
    <mergeCell ref="G47:G49"/>
    <mergeCell ref="H47:H48"/>
    <mergeCell ref="D50:D51"/>
    <mergeCell ref="E50:E51"/>
    <mergeCell ref="F50:F51"/>
    <mergeCell ref="G50:G51"/>
    <mergeCell ref="H50:H51"/>
    <mergeCell ref="A47:A51"/>
    <mergeCell ref="B47:B51"/>
    <mergeCell ref="C47:C51"/>
    <mergeCell ref="D47:D49"/>
    <mergeCell ref="E47:E49"/>
    <mergeCell ref="F47:F49"/>
    <mergeCell ref="F10:G10"/>
    <mergeCell ref="B17:B18"/>
    <mergeCell ref="F17:F18"/>
    <mergeCell ref="G17:G18"/>
    <mergeCell ref="H17:H18"/>
    <mergeCell ref="F46:G46"/>
    <mergeCell ref="B2:M2"/>
    <mergeCell ref="B3:M3"/>
    <mergeCell ref="B4:M4"/>
    <mergeCell ref="B5:M5"/>
    <mergeCell ref="B6:M6"/>
    <mergeCell ref="B9:M9"/>
  </mergeCells>
  <dataValidations count="4">
    <dataValidation type="list" allowBlank="1" showInputMessage="1" showErrorMessage="1" sqref="J47:J196" xr:uid="{5F78C778-E5A5-43A0-A18C-BFDF017A793E}">
      <formula1>"Rural,Urbano,Rural y urbano"</formula1>
    </dataValidation>
    <dataValidation type="list" allowBlank="1" showInputMessage="1" showErrorMessage="1" sqref="H54:H55 H49:H50 H52 H47 H60:H61 H63 H93:H94 H79:H80 H82:H83 H85 H87 H89 H91 H71 H180 H110:H111 H102:H103 H118 H126 H134 H142 H150 H158 H174 H176 H178 H195:H196 H185 H166 H189:H190 H73 H77 H75 H57:H58 H65:H66 H68:H69" xr:uid="{3FCDF9E6-2EB6-407B-8284-900CD1DB029C}">
      <formula1>"Presencial,Virtual"</formula1>
    </dataValidation>
    <dataValidation type="list" allowBlank="1" showInputMessage="1" showErrorMessage="1" sqref="F150:F156 F158 F166" xr:uid="{A05545D9-E452-4D4D-80BD-83936FC73FCA}">
      <formula1>"Población muestra,Población Total,ETC,Establecimientos,Sedes,Porcentaje de sedes"</formula1>
    </dataValidation>
    <dataValidation type="list" allowBlank="1" showInputMessage="1" showErrorMessage="1" sqref="F47:F48 F50 F55 F79:F80 F82:F83 F85 F87 F89 F91 F52:F53 F61 F63:F64 F110:F116 F93:F94 F102:F108 F118:F126 F142:F149 F134 F174:F196 F57:F59 F66:F67 F69:F77" xr:uid="{2DDD42D6-9EDE-4D7A-B328-BB0EF8DBFCE2}">
      <formula1>"Población muestra,Población Total,ETC,Establecimientos,Sedes"</formula1>
    </dataValidation>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AD03D3-AFA5-4C61-A43D-C34B841EA42E}">
  <sheetPr codeName="Hoja9"/>
  <dimension ref="A1:R199"/>
  <sheetViews>
    <sheetView showGridLines="0" topLeftCell="F190" zoomScale="61" zoomScaleNormal="82" workbookViewId="0">
      <selection activeCell="P46" sqref="P46"/>
    </sheetView>
  </sheetViews>
  <sheetFormatPr baseColWidth="10" defaultColWidth="11.42578125" defaultRowHeight="14.25"/>
  <cols>
    <col min="1" max="1" width="5.5703125" style="1" customWidth="1"/>
    <col min="2" max="2" width="54" style="1" customWidth="1"/>
    <col min="3" max="3" width="50.42578125" style="1" customWidth="1"/>
    <col min="4" max="4" width="50.140625" style="16" customWidth="1"/>
    <col min="5" max="5" width="21.85546875" style="16" bestFit="1" customWidth="1"/>
    <col min="6" max="6" width="22" style="1" customWidth="1"/>
    <col min="7" max="7" width="20.42578125" style="1" customWidth="1"/>
    <col min="8" max="8" width="14.5703125" style="1" customWidth="1"/>
    <col min="9" max="9" width="13.140625" style="1" customWidth="1"/>
    <col min="10" max="10" width="21.42578125" style="1" bestFit="1" customWidth="1"/>
    <col min="11" max="11" width="15.85546875" style="1" customWidth="1"/>
    <col min="12" max="12" width="15" style="1" customWidth="1"/>
    <col min="13" max="13" width="12.85546875" style="1" customWidth="1"/>
    <col min="14" max="14" width="14.140625" style="20" customWidth="1"/>
    <col min="15" max="15" width="14.140625" style="18" customWidth="1"/>
    <col min="16" max="16" width="20.42578125" style="18" customWidth="1"/>
    <col min="17" max="17" width="23.140625" style="1" customWidth="1"/>
    <col min="18" max="18" width="14.140625" style="1" hidden="1" customWidth="1"/>
    <col min="19" max="16384" width="11.42578125" style="1"/>
  </cols>
  <sheetData>
    <row r="1" spans="1:13" ht="15" thickBot="1"/>
    <row r="2" spans="1:13" ht="30" customHeight="1" thickBot="1">
      <c r="A2" s="101"/>
      <c r="B2" s="133" t="s">
        <v>119</v>
      </c>
      <c r="C2" s="134"/>
      <c r="D2" s="134"/>
      <c r="E2" s="134"/>
      <c r="F2" s="134"/>
      <c r="G2" s="134"/>
      <c r="H2" s="134"/>
      <c r="I2" s="134"/>
      <c r="J2" s="134"/>
      <c r="K2" s="134"/>
      <c r="L2" s="134"/>
      <c r="M2" s="135"/>
    </row>
    <row r="3" spans="1:13" ht="15">
      <c r="B3" s="136" t="s">
        <v>120</v>
      </c>
      <c r="C3" s="137"/>
      <c r="D3" s="137"/>
      <c r="E3" s="137"/>
      <c r="F3" s="137"/>
      <c r="G3" s="137"/>
      <c r="H3" s="137"/>
      <c r="I3" s="137"/>
      <c r="J3" s="137"/>
      <c r="K3" s="137"/>
      <c r="L3" s="137"/>
      <c r="M3" s="138"/>
    </row>
    <row r="4" spans="1:13" ht="15">
      <c r="A4" s="109"/>
      <c r="B4" s="139" t="s">
        <v>121</v>
      </c>
      <c r="C4" s="140"/>
      <c r="D4" s="140"/>
      <c r="E4" s="140"/>
      <c r="F4" s="140"/>
      <c r="G4" s="140"/>
      <c r="H4" s="140"/>
      <c r="I4" s="140"/>
      <c r="J4" s="140"/>
      <c r="K4" s="140"/>
      <c r="L4" s="140"/>
      <c r="M4" s="141"/>
    </row>
    <row r="5" spans="1:13" ht="35.25" customHeight="1">
      <c r="A5" s="108"/>
      <c r="B5" s="139" t="s">
        <v>122</v>
      </c>
      <c r="C5" s="140"/>
      <c r="D5" s="140"/>
      <c r="E5" s="140"/>
      <c r="F5" s="140"/>
      <c r="G5" s="140"/>
      <c r="H5" s="140"/>
      <c r="I5" s="140"/>
      <c r="J5" s="140"/>
      <c r="K5" s="140"/>
      <c r="L5" s="140"/>
      <c r="M5" s="141"/>
    </row>
    <row r="6" spans="1:13" ht="15">
      <c r="B6" s="139" t="s">
        <v>123</v>
      </c>
      <c r="C6" s="140"/>
      <c r="D6" s="140"/>
      <c r="E6" s="140"/>
      <c r="F6" s="140"/>
      <c r="G6" s="140"/>
      <c r="H6" s="140"/>
      <c r="I6" s="140"/>
      <c r="J6" s="140"/>
      <c r="K6" s="140"/>
      <c r="L6" s="140"/>
      <c r="M6" s="141"/>
    </row>
    <row r="7" spans="1:13" ht="15" thickBot="1">
      <c r="B7" s="110" t="s">
        <v>124</v>
      </c>
      <c r="C7" s="111"/>
      <c r="D7" s="112"/>
      <c r="E7" s="112"/>
      <c r="F7" s="111"/>
      <c r="G7" s="111"/>
      <c r="H7" s="111"/>
      <c r="I7" s="111"/>
      <c r="J7" s="111"/>
      <c r="K7" s="111"/>
      <c r="L7" s="111"/>
      <c r="M7" s="113"/>
    </row>
    <row r="9" spans="1:13" ht="29.25" customHeight="1">
      <c r="B9" s="142" t="s">
        <v>125</v>
      </c>
      <c r="C9" s="143"/>
      <c r="D9" s="143"/>
      <c r="E9" s="143"/>
      <c r="F9" s="143"/>
      <c r="G9" s="143"/>
      <c r="H9" s="143"/>
      <c r="I9" s="143"/>
      <c r="J9" s="143"/>
      <c r="K9" s="143"/>
      <c r="L9" s="143"/>
      <c r="M9" s="144"/>
    </row>
    <row r="10" spans="1:13" ht="68.25" customHeight="1">
      <c r="B10" s="53" t="s">
        <v>126</v>
      </c>
      <c r="C10" s="54" t="s">
        <v>304</v>
      </c>
      <c r="D10" s="53" t="s">
        <v>128</v>
      </c>
      <c r="F10" s="123" t="s">
        <v>129</v>
      </c>
      <c r="G10" s="123"/>
      <c r="H10" s="3" t="s">
        <v>130</v>
      </c>
      <c r="I10" s="34"/>
      <c r="J10" s="55" t="s">
        <v>131</v>
      </c>
      <c r="K10" s="55" t="s">
        <v>132</v>
      </c>
      <c r="L10" s="55" t="s">
        <v>133</v>
      </c>
      <c r="M10" s="55" t="s">
        <v>134</v>
      </c>
    </row>
    <row r="11" spans="1:13" ht="15">
      <c r="B11" s="15" t="s">
        <v>135</v>
      </c>
      <c r="C11" s="11">
        <v>159</v>
      </c>
      <c r="D11" s="26">
        <f>+C11/G11</f>
        <v>0.13947368421052631</v>
      </c>
      <c r="F11" s="15" t="s">
        <v>135</v>
      </c>
      <c r="G11" s="9">
        <v>1140</v>
      </c>
      <c r="H11" s="2"/>
      <c r="J11" s="48" t="s">
        <v>136</v>
      </c>
      <c r="K11" s="49">
        <v>1</v>
      </c>
      <c r="L11" s="49">
        <v>2</v>
      </c>
      <c r="M11" s="48">
        <v>1</v>
      </c>
    </row>
    <row r="12" spans="1:13" ht="15">
      <c r="B12" s="15" t="s">
        <v>137</v>
      </c>
      <c r="C12" s="4">
        <v>38544</v>
      </c>
      <c r="D12" s="26">
        <f>+C12/G12</f>
        <v>0.11582844504279258</v>
      </c>
      <c r="F12" s="15" t="s">
        <v>137</v>
      </c>
      <c r="G12" s="8">
        <v>332768</v>
      </c>
      <c r="H12" s="15" t="s">
        <v>138</v>
      </c>
      <c r="J12" s="48" t="s">
        <v>139</v>
      </c>
      <c r="K12" s="49">
        <v>2</v>
      </c>
      <c r="L12" s="49">
        <v>8</v>
      </c>
      <c r="M12" s="48">
        <v>3</v>
      </c>
    </row>
    <row r="13" spans="1:13" ht="15">
      <c r="B13" s="13" t="s">
        <v>140</v>
      </c>
      <c r="C13" s="23">
        <v>24692</v>
      </c>
      <c r="D13" s="26">
        <f>+C13/G13</f>
        <v>0.11669628341336157</v>
      </c>
      <c r="F13" s="13" t="s">
        <v>140</v>
      </c>
      <c r="G13" s="8">
        <v>211592</v>
      </c>
      <c r="H13" s="26">
        <f>+G13/G12</f>
        <v>0.63585440907779589</v>
      </c>
      <c r="J13" s="48" t="s">
        <v>141</v>
      </c>
      <c r="K13" s="49">
        <v>4</v>
      </c>
      <c r="L13" s="49">
        <v>8</v>
      </c>
      <c r="M13" s="48">
        <v>5</v>
      </c>
    </row>
    <row r="14" spans="1:13" ht="16.5" customHeight="1">
      <c r="B14" s="13" t="s">
        <v>142</v>
      </c>
      <c r="C14" s="23">
        <v>13031</v>
      </c>
      <c r="D14" s="26">
        <f t="shared" ref="D14:D23" si="0">+C14/G14</f>
        <v>0.1133643038591363</v>
      </c>
      <c r="F14" s="13" t="s">
        <v>142</v>
      </c>
      <c r="G14" s="8">
        <v>114948</v>
      </c>
      <c r="H14" s="26">
        <f>+G14/G12</f>
        <v>0.34542984902394464</v>
      </c>
      <c r="J14" s="48" t="s">
        <v>143</v>
      </c>
      <c r="K14" s="49">
        <v>4</v>
      </c>
      <c r="L14" s="49">
        <v>8</v>
      </c>
      <c r="M14" s="48">
        <v>7</v>
      </c>
    </row>
    <row r="15" spans="1:13" ht="42.75" customHeight="1">
      <c r="B15" s="13" t="s">
        <v>144</v>
      </c>
      <c r="C15" s="23">
        <v>821</v>
      </c>
      <c r="D15" s="26">
        <f t="shared" si="0"/>
        <v>0.13182402055234424</v>
      </c>
      <c r="F15" s="28" t="s">
        <v>144</v>
      </c>
      <c r="G15" s="8">
        <v>6228</v>
      </c>
      <c r="H15" s="26">
        <f>+G15/G12</f>
        <v>1.8715741898259447E-2</v>
      </c>
    </row>
    <row r="16" spans="1:13" ht="15">
      <c r="B16" s="35" t="s">
        <v>145</v>
      </c>
      <c r="C16" s="36">
        <v>13852</v>
      </c>
      <c r="D16" s="38">
        <f t="shared" si="0"/>
        <v>0.11431306529345744</v>
      </c>
      <c r="F16" s="39" t="s">
        <v>146</v>
      </c>
      <c r="G16" s="40">
        <v>121176</v>
      </c>
      <c r="H16" s="38">
        <f>+G16/G12</f>
        <v>0.36414559092220405</v>
      </c>
    </row>
    <row r="17" spans="2:16" ht="65.25" customHeight="1">
      <c r="B17" s="124" t="s">
        <v>147</v>
      </c>
      <c r="C17" s="72" t="s">
        <v>305</v>
      </c>
      <c r="D17" s="38"/>
      <c r="F17" s="126" t="s">
        <v>147</v>
      </c>
      <c r="G17" s="128">
        <v>96</v>
      </c>
      <c r="H17" s="130"/>
    </row>
    <row r="18" spans="2:16" ht="15">
      <c r="B18" s="125"/>
      <c r="C18" s="11">
        <v>11</v>
      </c>
      <c r="D18" s="26">
        <f t="shared" si="0"/>
        <v>0.11458333333333333</v>
      </c>
      <c r="F18" s="127" t="s">
        <v>147</v>
      </c>
      <c r="G18" s="129">
        <v>96</v>
      </c>
      <c r="H18" s="130"/>
      <c r="I18" s="7"/>
      <c r="J18" s="7"/>
    </row>
    <row r="19" spans="2:16" ht="15">
      <c r="B19" s="50" t="s">
        <v>149</v>
      </c>
      <c r="C19" s="4">
        <v>922</v>
      </c>
      <c r="D19" s="26">
        <f t="shared" si="0"/>
        <v>0.10029370172957686</v>
      </c>
      <c r="F19" s="15" t="s">
        <v>149</v>
      </c>
      <c r="G19" s="4">
        <v>9193</v>
      </c>
      <c r="H19" s="3" t="s">
        <v>138</v>
      </c>
      <c r="M19" s="1" t="s">
        <v>150</v>
      </c>
    </row>
    <row r="20" spans="2:16" ht="15">
      <c r="B20" s="13" t="s">
        <v>151</v>
      </c>
      <c r="C20" s="4">
        <v>70</v>
      </c>
      <c r="D20" s="26">
        <f t="shared" si="0"/>
        <v>0.14583333333333334</v>
      </c>
      <c r="F20" s="13" t="s">
        <v>151</v>
      </c>
      <c r="G20" s="8">
        <v>480</v>
      </c>
      <c r="H20" s="26">
        <f>+G20/G19</f>
        <v>5.2213640813662567E-2</v>
      </c>
      <c r="N20" s="1"/>
      <c r="O20" s="1"/>
      <c r="P20" s="1"/>
    </row>
    <row r="21" spans="2:16" ht="15" customHeight="1">
      <c r="B21" s="13" t="s">
        <v>152</v>
      </c>
      <c r="C21" s="4">
        <v>195</v>
      </c>
      <c r="D21" s="26">
        <f t="shared" si="0"/>
        <v>0.1043338683788122</v>
      </c>
      <c r="F21" s="13" t="s">
        <v>152</v>
      </c>
      <c r="G21" s="8">
        <v>1869</v>
      </c>
      <c r="H21" s="26">
        <f>+G21/G19</f>
        <v>0.20330686391819863</v>
      </c>
      <c r="N21" s="1"/>
      <c r="O21" s="1"/>
      <c r="P21" s="1"/>
    </row>
    <row r="22" spans="2:16" ht="15">
      <c r="B22" s="13" t="s">
        <v>153</v>
      </c>
      <c r="C22" s="4">
        <v>613</v>
      </c>
      <c r="D22" s="26">
        <f t="shared" si="0"/>
        <v>0.12623558484349259</v>
      </c>
      <c r="F22" s="13" t="s">
        <v>153</v>
      </c>
      <c r="G22" s="8">
        <v>4856</v>
      </c>
      <c r="H22" s="26">
        <f>+G22/G19</f>
        <v>0.52822799956488631</v>
      </c>
      <c r="N22" s="1"/>
      <c r="O22" s="1"/>
      <c r="P22" s="1"/>
    </row>
    <row r="23" spans="2:16" ht="15">
      <c r="B23" s="13" t="s">
        <v>154</v>
      </c>
      <c r="C23" s="4">
        <v>44</v>
      </c>
      <c r="D23" s="26">
        <f t="shared" si="0"/>
        <v>2.2132796780684104E-2</v>
      </c>
      <c r="F23" s="13" t="s">
        <v>154</v>
      </c>
      <c r="G23" s="8">
        <v>1988</v>
      </c>
      <c r="H23" s="26">
        <f>+G23/G19</f>
        <v>0.21625149570325247</v>
      </c>
      <c r="N23" s="1"/>
      <c r="O23" s="1"/>
      <c r="P23" s="1"/>
    </row>
    <row r="24" spans="2:16" ht="15">
      <c r="B24" s="15" t="s">
        <v>155</v>
      </c>
      <c r="C24" s="4">
        <v>5274</v>
      </c>
      <c r="D24" s="26">
        <f>+C24/G24</f>
        <v>0.13032519521597311</v>
      </c>
      <c r="F24" s="15" t="s">
        <v>155</v>
      </c>
      <c r="G24" s="4">
        <v>40468</v>
      </c>
      <c r="H24" s="3" t="s">
        <v>138</v>
      </c>
    </row>
    <row r="25" spans="2:16" ht="15">
      <c r="B25" s="3" t="s">
        <v>151</v>
      </c>
      <c r="C25" s="4">
        <v>18</v>
      </c>
      <c r="D25" s="26">
        <f t="shared" ref="D25:D41" si="1">+C25/G25</f>
        <v>6.8441064638783272E-2</v>
      </c>
      <c r="F25" s="3" t="s">
        <v>151</v>
      </c>
      <c r="G25" s="4">
        <v>263</v>
      </c>
      <c r="H25" s="26">
        <f>+G25/G24</f>
        <v>6.4989621429277456E-3</v>
      </c>
    </row>
    <row r="26" spans="2:16" ht="15">
      <c r="B26" s="13" t="s">
        <v>156</v>
      </c>
      <c r="C26" s="8">
        <v>8</v>
      </c>
      <c r="D26" s="26">
        <f t="shared" si="1"/>
        <v>3.8461538461538464E-2</v>
      </c>
      <c r="F26" s="13" t="s">
        <v>156</v>
      </c>
      <c r="G26" s="8">
        <v>208</v>
      </c>
      <c r="H26" s="26"/>
    </row>
    <row r="27" spans="2:16" ht="15">
      <c r="B27" s="13" t="s">
        <v>142</v>
      </c>
      <c r="C27" s="8">
        <v>7</v>
      </c>
      <c r="D27" s="26">
        <f>+C27/G27</f>
        <v>0.22580645161290322</v>
      </c>
      <c r="F27" s="13" t="s">
        <v>142</v>
      </c>
      <c r="G27" s="8">
        <v>31</v>
      </c>
      <c r="H27" s="26"/>
    </row>
    <row r="28" spans="2:16" ht="15">
      <c r="B28" s="13" t="s">
        <v>157</v>
      </c>
      <c r="C28" s="8">
        <v>3</v>
      </c>
      <c r="D28" s="26"/>
      <c r="F28" s="13" t="s">
        <v>157</v>
      </c>
      <c r="G28" s="8">
        <v>24</v>
      </c>
      <c r="H28" s="26"/>
    </row>
    <row r="29" spans="2:16" ht="30">
      <c r="B29" s="35" t="s">
        <v>158</v>
      </c>
      <c r="C29" s="37">
        <v>10</v>
      </c>
      <c r="D29" s="38">
        <f t="shared" si="1"/>
        <v>0.18181818181818182</v>
      </c>
      <c r="F29" s="27" t="s">
        <v>158</v>
      </c>
      <c r="G29" s="37">
        <v>55</v>
      </c>
      <c r="H29" s="38"/>
    </row>
    <row r="30" spans="2:16" ht="15">
      <c r="B30" s="3" t="s">
        <v>152</v>
      </c>
      <c r="C30" s="4">
        <v>162</v>
      </c>
      <c r="D30" s="26">
        <f t="shared" si="1"/>
        <v>0.11149346180316587</v>
      </c>
      <c r="F30" s="3" t="s">
        <v>152</v>
      </c>
      <c r="G30" s="4">
        <v>1453</v>
      </c>
      <c r="H30" s="26">
        <f>+G30/G24</f>
        <v>3.5904912523475337E-2</v>
      </c>
    </row>
    <row r="31" spans="2:16" ht="15">
      <c r="B31" s="13" t="s">
        <v>156</v>
      </c>
      <c r="C31" s="8">
        <v>137</v>
      </c>
      <c r="D31" s="26"/>
      <c r="F31" s="13" t="s">
        <v>156</v>
      </c>
      <c r="G31" s="8">
        <v>1169</v>
      </c>
      <c r="H31" s="26"/>
    </row>
    <row r="32" spans="2:16" ht="15">
      <c r="B32" s="13" t="s">
        <v>142</v>
      </c>
      <c r="C32" s="8">
        <v>23</v>
      </c>
      <c r="D32" s="26"/>
      <c r="F32" s="13" t="s">
        <v>142</v>
      </c>
      <c r="G32" s="8">
        <v>272</v>
      </c>
      <c r="H32" s="26"/>
    </row>
    <row r="33" spans="1:18" ht="15">
      <c r="B33" s="13" t="s">
        <v>157</v>
      </c>
      <c r="C33" s="4">
        <v>2</v>
      </c>
      <c r="D33" s="26"/>
      <c r="F33" s="13" t="s">
        <v>157</v>
      </c>
      <c r="G33" s="8">
        <v>12</v>
      </c>
      <c r="H33" s="26"/>
    </row>
    <row r="34" spans="1:18" ht="30">
      <c r="B34" s="35" t="s">
        <v>145</v>
      </c>
      <c r="C34" s="37">
        <v>25</v>
      </c>
      <c r="D34" s="38"/>
      <c r="F34" s="35" t="s">
        <v>145</v>
      </c>
      <c r="G34" s="37">
        <v>284</v>
      </c>
      <c r="H34" s="38"/>
    </row>
    <row r="35" spans="1:18" ht="15">
      <c r="B35" s="3" t="s">
        <v>153</v>
      </c>
      <c r="C35" s="4">
        <v>948</v>
      </c>
      <c r="D35" s="26">
        <f t="shared" si="1"/>
        <v>0.10572097691535631</v>
      </c>
      <c r="F35" s="3" t="s">
        <v>153</v>
      </c>
      <c r="G35" s="4">
        <v>8967</v>
      </c>
      <c r="H35" s="26">
        <f>+G35/G24</f>
        <v>0.22158248492636157</v>
      </c>
    </row>
    <row r="36" spans="1:18" ht="15">
      <c r="B36" s="13" t="s">
        <v>156</v>
      </c>
      <c r="C36" s="8">
        <v>615</v>
      </c>
      <c r="D36" s="26"/>
      <c r="F36" s="13" t="s">
        <v>156</v>
      </c>
      <c r="G36" s="8">
        <v>5221</v>
      </c>
      <c r="H36" s="26"/>
    </row>
    <row r="37" spans="1:18" ht="15">
      <c r="B37" s="13" t="s">
        <v>142</v>
      </c>
      <c r="C37" s="8">
        <v>323</v>
      </c>
      <c r="D37" s="26"/>
      <c r="F37" s="13" t="s">
        <v>142</v>
      </c>
      <c r="G37" s="8">
        <v>3680</v>
      </c>
      <c r="H37" s="26"/>
    </row>
    <row r="38" spans="1:18" ht="15">
      <c r="B38" s="13" t="s">
        <v>157</v>
      </c>
      <c r="C38" s="8">
        <v>10</v>
      </c>
      <c r="D38" s="26"/>
      <c r="F38" s="13" t="s">
        <v>157</v>
      </c>
      <c r="G38" s="8">
        <v>66</v>
      </c>
      <c r="H38" s="26"/>
    </row>
    <row r="39" spans="1:18" ht="30">
      <c r="B39" s="35" t="s">
        <v>145</v>
      </c>
      <c r="C39" s="37">
        <v>333</v>
      </c>
      <c r="D39" s="38"/>
      <c r="F39" s="35" t="s">
        <v>145</v>
      </c>
      <c r="G39" s="37">
        <v>3746</v>
      </c>
      <c r="H39" s="38"/>
    </row>
    <row r="40" spans="1:18" ht="15">
      <c r="B40" s="3" t="s">
        <v>154</v>
      </c>
      <c r="C40" s="4">
        <v>4146</v>
      </c>
      <c r="D40" s="26">
        <f t="shared" ref="D40" si="2">+C40/G40</f>
        <v>0.13919758267584353</v>
      </c>
      <c r="F40" s="3" t="s">
        <v>154</v>
      </c>
      <c r="G40" s="4">
        <v>29785</v>
      </c>
      <c r="H40" s="26">
        <f>+G40/G24</f>
        <v>0.73601364040723538</v>
      </c>
    </row>
    <row r="41" spans="1:18" ht="15">
      <c r="B41" s="13" t="s">
        <v>156</v>
      </c>
      <c r="C41" s="8">
        <v>348</v>
      </c>
      <c r="D41" s="26">
        <f t="shared" si="1"/>
        <v>0.13146958821307139</v>
      </c>
      <c r="F41" s="13" t="s">
        <v>156</v>
      </c>
      <c r="G41" s="8">
        <v>2647</v>
      </c>
      <c r="H41" s="26"/>
      <c r="I41" s="29"/>
    </row>
    <row r="42" spans="1:18" ht="15">
      <c r="B42" s="13" t="s">
        <v>142</v>
      </c>
      <c r="C42" s="8">
        <v>3768</v>
      </c>
      <c r="D42" s="26"/>
      <c r="F42" s="13" t="s">
        <v>142</v>
      </c>
      <c r="G42" s="8">
        <v>27074</v>
      </c>
      <c r="H42" s="26"/>
      <c r="I42" s="29"/>
    </row>
    <row r="43" spans="1:18" ht="15">
      <c r="B43" s="13" t="s">
        <v>157</v>
      </c>
      <c r="C43" s="8">
        <v>30</v>
      </c>
      <c r="D43" s="26"/>
      <c r="F43" s="13" t="s">
        <v>157</v>
      </c>
      <c r="G43" s="8">
        <v>64</v>
      </c>
      <c r="H43" s="26"/>
      <c r="I43" s="29"/>
    </row>
    <row r="44" spans="1:18" ht="30">
      <c r="B44" s="30" t="s">
        <v>145</v>
      </c>
      <c r="C44" s="37">
        <v>3798</v>
      </c>
      <c r="D44" s="38"/>
      <c r="F44" s="30" t="s">
        <v>145</v>
      </c>
      <c r="G44" s="37">
        <v>27138</v>
      </c>
      <c r="H44" s="38"/>
      <c r="I44" s="29"/>
    </row>
    <row r="45" spans="1:18" ht="15">
      <c r="B45" s="94"/>
      <c r="C45" s="41"/>
      <c r="D45" s="42"/>
      <c r="F45" s="43"/>
      <c r="G45" s="44"/>
      <c r="H45" s="42"/>
      <c r="I45" s="95"/>
      <c r="O45" s="96"/>
      <c r="P45" s="96"/>
    </row>
    <row r="46" spans="1:18" ht="52.5" customHeight="1">
      <c r="A46" s="106" t="s">
        <v>159</v>
      </c>
      <c r="B46" s="3" t="s">
        <v>160</v>
      </c>
      <c r="C46" s="3" t="s">
        <v>161</v>
      </c>
      <c r="D46" s="3" t="s">
        <v>162</v>
      </c>
      <c r="E46" s="14" t="s">
        <v>163</v>
      </c>
      <c r="F46" s="131" t="s">
        <v>164</v>
      </c>
      <c r="G46" s="132"/>
      <c r="H46" s="3" t="s">
        <v>165</v>
      </c>
      <c r="I46" s="3" t="s">
        <v>166</v>
      </c>
      <c r="J46" s="3" t="s">
        <v>167</v>
      </c>
      <c r="K46" s="3" t="s">
        <v>168</v>
      </c>
      <c r="L46" s="3" t="s">
        <v>169</v>
      </c>
      <c r="M46" s="3" t="s">
        <v>170</v>
      </c>
      <c r="N46" s="21" t="s">
        <v>171</v>
      </c>
      <c r="O46" s="19" t="s">
        <v>172</v>
      </c>
      <c r="P46" s="19" t="s">
        <v>312</v>
      </c>
      <c r="Q46" s="6" t="s">
        <v>173</v>
      </c>
    </row>
    <row r="47" spans="1:18" ht="35.25" customHeight="1">
      <c r="A47" s="153">
        <v>2</v>
      </c>
      <c r="B47" s="150" t="s">
        <v>174</v>
      </c>
      <c r="C47" s="150" t="s">
        <v>175</v>
      </c>
      <c r="D47" s="149" t="s">
        <v>176</v>
      </c>
      <c r="E47" s="150" t="s">
        <v>177</v>
      </c>
      <c r="F47" s="147" t="s">
        <v>178</v>
      </c>
      <c r="G47" s="145">
        <v>1</v>
      </c>
      <c r="H47" s="147" t="s">
        <v>179</v>
      </c>
      <c r="I47" s="22" t="s">
        <v>180</v>
      </c>
      <c r="J47" s="33" t="s">
        <v>156</v>
      </c>
      <c r="K47" s="74">
        <v>2</v>
      </c>
      <c r="L47" s="74">
        <v>1</v>
      </c>
      <c r="M47" s="75">
        <v>50</v>
      </c>
      <c r="N47" s="51">
        <v>3952</v>
      </c>
      <c r="O47" s="76"/>
      <c r="P47" s="77">
        <f>+O47*N47</f>
        <v>0</v>
      </c>
      <c r="Q47" s="78"/>
      <c r="R47" s="79">
        <f>+ROUND(((C13*G47)/M47)*K47,0)</f>
        <v>988</v>
      </c>
    </row>
    <row r="48" spans="1:18" ht="35.25" customHeight="1">
      <c r="A48" s="154"/>
      <c r="B48" s="156"/>
      <c r="C48" s="156"/>
      <c r="D48" s="149"/>
      <c r="E48" s="156"/>
      <c r="F48" s="157"/>
      <c r="G48" s="145"/>
      <c r="H48" s="148"/>
      <c r="I48" s="22" t="s">
        <v>180</v>
      </c>
      <c r="J48" s="33" t="s">
        <v>142</v>
      </c>
      <c r="K48" s="47">
        <v>2</v>
      </c>
      <c r="L48" s="47">
        <v>1</v>
      </c>
      <c r="M48" s="80">
        <v>50</v>
      </c>
      <c r="N48" s="51">
        <v>2216</v>
      </c>
      <c r="O48" s="76"/>
      <c r="P48" s="77">
        <f t="shared" ref="P48:P111" si="3">+O48*N48</f>
        <v>0</v>
      </c>
      <c r="Q48" s="78"/>
      <c r="R48" s="51">
        <f>+ROUND(((C16*G47)/M48)*K48,0)</f>
        <v>554</v>
      </c>
    </row>
    <row r="49" spans="1:18" ht="35.25" customHeight="1">
      <c r="A49" s="154"/>
      <c r="B49" s="156"/>
      <c r="C49" s="156"/>
      <c r="D49" s="149"/>
      <c r="E49" s="151"/>
      <c r="F49" s="148"/>
      <c r="G49" s="146"/>
      <c r="H49" s="47" t="s">
        <v>181</v>
      </c>
      <c r="I49" s="22" t="s">
        <v>180</v>
      </c>
      <c r="J49" s="33" t="s">
        <v>182</v>
      </c>
      <c r="K49" s="47">
        <v>2</v>
      </c>
      <c r="L49" s="47">
        <v>1</v>
      </c>
      <c r="M49" s="80">
        <v>3000</v>
      </c>
      <c r="N49" s="51">
        <v>104</v>
      </c>
      <c r="O49" s="76"/>
      <c r="P49" s="77">
        <f t="shared" si="3"/>
        <v>0</v>
      </c>
      <c r="Q49" s="78"/>
      <c r="R49" s="51">
        <f>+ROUND(((C12*G47)/M49)*K49,0)</f>
        <v>26</v>
      </c>
    </row>
    <row r="50" spans="1:18" ht="52.5" customHeight="1">
      <c r="A50" s="154"/>
      <c r="B50" s="156"/>
      <c r="C50" s="156"/>
      <c r="D50" s="149" t="s">
        <v>176</v>
      </c>
      <c r="E50" s="150" t="s">
        <v>183</v>
      </c>
      <c r="F50" s="147" t="s">
        <v>178</v>
      </c>
      <c r="G50" s="152">
        <v>1</v>
      </c>
      <c r="H50" s="147" t="s">
        <v>179</v>
      </c>
      <c r="I50" s="22" t="s">
        <v>180</v>
      </c>
      <c r="J50" s="33" t="s">
        <v>156</v>
      </c>
      <c r="K50" s="47">
        <v>1</v>
      </c>
      <c r="L50" s="47">
        <v>2</v>
      </c>
      <c r="M50" s="80">
        <v>25</v>
      </c>
      <c r="N50" s="51">
        <v>3952</v>
      </c>
      <c r="O50" s="76"/>
      <c r="P50" s="77">
        <f t="shared" si="3"/>
        <v>0</v>
      </c>
      <c r="Q50" s="78"/>
      <c r="R50" s="51">
        <f>+ROUND(((C13*G50)/M50)*K50,0)</f>
        <v>988</v>
      </c>
    </row>
    <row r="51" spans="1:18" ht="48" customHeight="1">
      <c r="A51" s="155"/>
      <c r="B51" s="151"/>
      <c r="C51" s="151"/>
      <c r="D51" s="149"/>
      <c r="E51" s="151"/>
      <c r="F51" s="148"/>
      <c r="G51" s="146"/>
      <c r="H51" s="148"/>
      <c r="I51" s="22" t="s">
        <v>180</v>
      </c>
      <c r="J51" s="33" t="s">
        <v>142</v>
      </c>
      <c r="K51" s="47">
        <v>1</v>
      </c>
      <c r="L51" s="47">
        <v>2</v>
      </c>
      <c r="M51" s="80">
        <v>25</v>
      </c>
      <c r="N51" s="51">
        <v>2216</v>
      </c>
      <c r="O51" s="76"/>
      <c r="P51" s="77">
        <f t="shared" si="3"/>
        <v>0</v>
      </c>
      <c r="Q51" s="78"/>
      <c r="R51" s="51">
        <f>+ROUND(((C16*G50)/M51)*K51,0)</f>
        <v>554</v>
      </c>
    </row>
    <row r="52" spans="1:18" ht="30.75" customHeight="1">
      <c r="A52" s="153">
        <v>3</v>
      </c>
      <c r="B52" s="150" t="s">
        <v>184</v>
      </c>
      <c r="C52" s="150" t="s">
        <v>185</v>
      </c>
      <c r="D52" s="158" t="s">
        <v>186</v>
      </c>
      <c r="E52" s="150" t="s">
        <v>177</v>
      </c>
      <c r="F52" s="147" t="s">
        <v>178</v>
      </c>
      <c r="G52" s="152">
        <v>1</v>
      </c>
      <c r="H52" s="147" t="s">
        <v>179</v>
      </c>
      <c r="I52" s="22" t="s">
        <v>180</v>
      </c>
      <c r="J52" s="33" t="s">
        <v>156</v>
      </c>
      <c r="K52" s="47">
        <v>2</v>
      </c>
      <c r="L52" s="47">
        <v>1</v>
      </c>
      <c r="M52" s="80">
        <v>50</v>
      </c>
      <c r="N52" s="51">
        <v>3952</v>
      </c>
      <c r="O52" s="76"/>
      <c r="P52" s="77">
        <f t="shared" si="3"/>
        <v>0</v>
      </c>
      <c r="Q52" s="78"/>
      <c r="R52" s="51">
        <f>+ROUND(((C13*G52)/M52)*K52,0)</f>
        <v>988</v>
      </c>
    </row>
    <row r="53" spans="1:18" ht="30.75" customHeight="1">
      <c r="A53" s="154"/>
      <c r="B53" s="156"/>
      <c r="C53" s="156"/>
      <c r="D53" s="159"/>
      <c r="E53" s="156"/>
      <c r="F53" s="157"/>
      <c r="G53" s="145"/>
      <c r="H53" s="148"/>
      <c r="I53" s="22" t="s">
        <v>180</v>
      </c>
      <c r="J53" s="33" t="s">
        <v>142</v>
      </c>
      <c r="K53" s="47">
        <v>2</v>
      </c>
      <c r="L53" s="47">
        <v>1</v>
      </c>
      <c r="M53" s="80">
        <v>50</v>
      </c>
      <c r="N53" s="51">
        <v>2216</v>
      </c>
      <c r="O53" s="76"/>
      <c r="P53" s="77">
        <f t="shared" si="3"/>
        <v>0</v>
      </c>
      <c r="Q53" s="78"/>
      <c r="R53" s="51">
        <f>+ROUND(((C16*G52)/M53)*K53,0)</f>
        <v>554</v>
      </c>
    </row>
    <row r="54" spans="1:18" ht="40.5" customHeight="1">
      <c r="A54" s="154"/>
      <c r="B54" s="156"/>
      <c r="C54" s="156"/>
      <c r="D54" s="159"/>
      <c r="E54" s="151"/>
      <c r="F54" s="148"/>
      <c r="G54" s="146"/>
      <c r="H54" s="47" t="s">
        <v>181</v>
      </c>
      <c r="I54" s="22" t="s">
        <v>180</v>
      </c>
      <c r="J54" s="33" t="s">
        <v>182</v>
      </c>
      <c r="K54" s="47">
        <v>2</v>
      </c>
      <c r="L54" s="47">
        <v>1</v>
      </c>
      <c r="M54" s="80">
        <v>3000</v>
      </c>
      <c r="N54" s="51">
        <v>104</v>
      </c>
      <c r="O54" s="76"/>
      <c r="P54" s="77">
        <f t="shared" si="3"/>
        <v>0</v>
      </c>
      <c r="Q54" s="78"/>
      <c r="R54" s="51">
        <f>+ROUND(((C12*G52)/M54)*K54,0)</f>
        <v>26</v>
      </c>
    </row>
    <row r="55" spans="1:18" ht="42.75" customHeight="1">
      <c r="A55" s="154"/>
      <c r="B55" s="156"/>
      <c r="C55" s="156"/>
      <c r="D55" s="149" t="s">
        <v>187</v>
      </c>
      <c r="E55" s="150" t="s">
        <v>183</v>
      </c>
      <c r="F55" s="147" t="s">
        <v>178</v>
      </c>
      <c r="G55" s="152">
        <v>1</v>
      </c>
      <c r="H55" s="147" t="s">
        <v>179</v>
      </c>
      <c r="I55" s="22" t="s">
        <v>180</v>
      </c>
      <c r="J55" s="33" t="s">
        <v>156</v>
      </c>
      <c r="K55" s="47">
        <v>1</v>
      </c>
      <c r="L55" s="47">
        <v>2</v>
      </c>
      <c r="M55" s="80">
        <v>25</v>
      </c>
      <c r="N55" s="51">
        <v>3952</v>
      </c>
      <c r="O55" s="76"/>
      <c r="P55" s="77">
        <f t="shared" si="3"/>
        <v>0</v>
      </c>
      <c r="Q55" s="78"/>
      <c r="R55" s="51">
        <f>+ROUND(((C13*G55)/M55)*K55,0)</f>
        <v>988</v>
      </c>
    </row>
    <row r="56" spans="1:18" ht="47.25" customHeight="1">
      <c r="A56" s="155"/>
      <c r="B56" s="151"/>
      <c r="C56" s="151"/>
      <c r="D56" s="149"/>
      <c r="E56" s="156"/>
      <c r="F56" s="148"/>
      <c r="G56" s="146"/>
      <c r="H56" s="148"/>
      <c r="I56" s="22" t="s">
        <v>180</v>
      </c>
      <c r="J56" s="33" t="s">
        <v>142</v>
      </c>
      <c r="K56" s="47">
        <v>1</v>
      </c>
      <c r="L56" s="47">
        <v>2</v>
      </c>
      <c r="M56" s="80">
        <v>25</v>
      </c>
      <c r="N56" s="51">
        <v>2216</v>
      </c>
      <c r="O56" s="76"/>
      <c r="P56" s="77">
        <f t="shared" si="3"/>
        <v>0</v>
      </c>
      <c r="Q56" s="78"/>
      <c r="R56" s="51">
        <f>+ROUND(((C16*G55)/M56)*K56,0)</f>
        <v>554</v>
      </c>
    </row>
    <row r="57" spans="1:18" ht="69.95" customHeight="1">
      <c r="A57" s="107">
        <v>4</v>
      </c>
      <c r="B57" s="12" t="s">
        <v>188</v>
      </c>
      <c r="C57" s="12" t="s">
        <v>189</v>
      </c>
      <c r="D57" s="24" t="s">
        <v>190</v>
      </c>
      <c r="E57" s="46" t="s">
        <v>191</v>
      </c>
      <c r="F57" s="73" t="s">
        <v>147</v>
      </c>
      <c r="G57" s="81">
        <v>1</v>
      </c>
      <c r="H57" s="82" t="s">
        <v>181</v>
      </c>
      <c r="I57" s="22" t="s">
        <v>180</v>
      </c>
      <c r="J57" s="33" t="s">
        <v>182</v>
      </c>
      <c r="K57" s="47">
        <v>4</v>
      </c>
      <c r="L57" s="47" t="s">
        <v>180</v>
      </c>
      <c r="M57" s="80" t="s">
        <v>180</v>
      </c>
      <c r="N57" s="51">
        <v>176</v>
      </c>
      <c r="O57" s="76"/>
      <c r="P57" s="77">
        <f t="shared" si="3"/>
        <v>0</v>
      </c>
      <c r="Q57" s="78"/>
      <c r="R57" s="51">
        <f>+ROUND(C18*K57,0)</f>
        <v>44</v>
      </c>
    </row>
    <row r="58" spans="1:18" ht="46.5" customHeight="1">
      <c r="A58" s="153">
        <v>5</v>
      </c>
      <c r="B58" s="150" t="s">
        <v>192</v>
      </c>
      <c r="C58" s="150" t="s">
        <v>193</v>
      </c>
      <c r="D58" s="149" t="s">
        <v>194</v>
      </c>
      <c r="E58" s="150" t="s">
        <v>177</v>
      </c>
      <c r="F58" s="147" t="s">
        <v>178</v>
      </c>
      <c r="G58" s="152">
        <v>1</v>
      </c>
      <c r="H58" s="147" t="s">
        <v>179</v>
      </c>
      <c r="I58" s="22" t="s">
        <v>180</v>
      </c>
      <c r="J58" s="33" t="s">
        <v>156</v>
      </c>
      <c r="K58" s="47">
        <v>2</v>
      </c>
      <c r="L58" s="47">
        <v>1</v>
      </c>
      <c r="M58" s="80">
        <v>50</v>
      </c>
      <c r="N58" s="51">
        <v>3952</v>
      </c>
      <c r="O58" s="76"/>
      <c r="P58" s="77">
        <f t="shared" si="3"/>
        <v>0</v>
      </c>
      <c r="Q58" s="78"/>
      <c r="R58" s="51">
        <f>+ROUND(((C13*G58)/M58)*K58,0)</f>
        <v>988</v>
      </c>
    </row>
    <row r="59" spans="1:18" ht="46.5" customHeight="1">
      <c r="A59" s="154"/>
      <c r="B59" s="156"/>
      <c r="C59" s="156"/>
      <c r="D59" s="149"/>
      <c r="E59" s="156"/>
      <c r="F59" s="157"/>
      <c r="G59" s="145"/>
      <c r="H59" s="148"/>
      <c r="I59" s="22" t="s">
        <v>180</v>
      </c>
      <c r="J59" s="33" t="s">
        <v>142</v>
      </c>
      <c r="K59" s="47">
        <v>2</v>
      </c>
      <c r="L59" s="47">
        <v>1</v>
      </c>
      <c r="M59" s="80">
        <v>50</v>
      </c>
      <c r="N59" s="51">
        <v>2216</v>
      </c>
      <c r="O59" s="76"/>
      <c r="P59" s="77">
        <f t="shared" si="3"/>
        <v>0</v>
      </c>
      <c r="Q59" s="78"/>
      <c r="R59" s="51">
        <f>+ROUND(((C16*G58)/M59)*K59,0)</f>
        <v>554</v>
      </c>
    </row>
    <row r="60" spans="1:18" ht="46.5" customHeight="1">
      <c r="A60" s="154"/>
      <c r="B60" s="156"/>
      <c r="C60" s="156"/>
      <c r="D60" s="149"/>
      <c r="E60" s="151"/>
      <c r="F60" s="148"/>
      <c r="G60" s="146"/>
      <c r="H60" s="47" t="s">
        <v>181</v>
      </c>
      <c r="I60" s="22" t="s">
        <v>180</v>
      </c>
      <c r="J60" s="33" t="s">
        <v>182</v>
      </c>
      <c r="K60" s="47">
        <v>2</v>
      </c>
      <c r="L60" s="47">
        <v>1</v>
      </c>
      <c r="M60" s="80">
        <v>3000</v>
      </c>
      <c r="N60" s="51">
        <v>104</v>
      </c>
      <c r="O60" s="76"/>
      <c r="P60" s="77">
        <f t="shared" si="3"/>
        <v>0</v>
      </c>
      <c r="Q60" s="78"/>
      <c r="R60" s="51">
        <f>+ROUND(((C12*G58)/M60)*K60,0)</f>
        <v>26</v>
      </c>
    </row>
    <row r="61" spans="1:18" ht="69" customHeight="1">
      <c r="A61" s="154"/>
      <c r="B61" s="156"/>
      <c r="C61" s="156"/>
      <c r="D61" s="149" t="s">
        <v>195</v>
      </c>
      <c r="E61" s="150" t="s">
        <v>183</v>
      </c>
      <c r="F61" s="147" t="s">
        <v>178</v>
      </c>
      <c r="G61" s="152">
        <v>1</v>
      </c>
      <c r="H61" s="147" t="s">
        <v>179</v>
      </c>
      <c r="I61" s="22" t="s">
        <v>180</v>
      </c>
      <c r="J61" s="33" t="s">
        <v>156</v>
      </c>
      <c r="K61" s="47">
        <v>1</v>
      </c>
      <c r="L61" s="47">
        <v>2</v>
      </c>
      <c r="M61" s="80">
        <v>25</v>
      </c>
      <c r="N61" s="51">
        <v>3952</v>
      </c>
      <c r="O61" s="76"/>
      <c r="P61" s="77">
        <f t="shared" si="3"/>
        <v>0</v>
      </c>
      <c r="Q61" s="78"/>
      <c r="R61" s="51">
        <f>+ROUND(((C13*G61)/M61)*K61,0)</f>
        <v>988</v>
      </c>
    </row>
    <row r="62" spans="1:18" ht="99" customHeight="1">
      <c r="A62" s="155"/>
      <c r="B62" s="151"/>
      <c r="C62" s="151"/>
      <c r="D62" s="149"/>
      <c r="E62" s="156"/>
      <c r="F62" s="148"/>
      <c r="G62" s="146"/>
      <c r="H62" s="148"/>
      <c r="I62" s="22" t="s">
        <v>180</v>
      </c>
      <c r="J62" s="33" t="s">
        <v>142</v>
      </c>
      <c r="K62" s="47">
        <v>1</v>
      </c>
      <c r="L62" s="47">
        <v>2</v>
      </c>
      <c r="M62" s="80">
        <v>25</v>
      </c>
      <c r="N62" s="51">
        <v>2216</v>
      </c>
      <c r="O62" s="76"/>
      <c r="P62" s="77">
        <f t="shared" si="3"/>
        <v>0</v>
      </c>
      <c r="Q62" s="78"/>
      <c r="R62" s="51">
        <f>+ROUND(((C16*G61)/M62)*K62,0)</f>
        <v>554</v>
      </c>
    </row>
    <row r="63" spans="1:18" ht="32.25" customHeight="1">
      <c r="A63" s="153">
        <v>6</v>
      </c>
      <c r="B63" s="150" t="s">
        <v>196</v>
      </c>
      <c r="C63" s="150" t="s">
        <v>197</v>
      </c>
      <c r="D63" s="160" t="s">
        <v>198</v>
      </c>
      <c r="E63" s="150" t="s">
        <v>177</v>
      </c>
      <c r="F63" s="147" t="s">
        <v>178</v>
      </c>
      <c r="G63" s="152">
        <v>1</v>
      </c>
      <c r="H63" s="147" t="s">
        <v>179</v>
      </c>
      <c r="I63" s="22" t="s">
        <v>180</v>
      </c>
      <c r="J63" s="33" t="s">
        <v>156</v>
      </c>
      <c r="K63" s="47">
        <v>2</v>
      </c>
      <c r="L63" s="47">
        <v>2</v>
      </c>
      <c r="M63" s="80">
        <v>50</v>
      </c>
      <c r="N63" s="51">
        <v>3952</v>
      </c>
      <c r="O63" s="76"/>
      <c r="P63" s="77">
        <f t="shared" si="3"/>
        <v>0</v>
      </c>
      <c r="Q63" s="78"/>
      <c r="R63" s="51">
        <f>+ROUND(((C13*G63)/M63)*K63,0)</f>
        <v>988</v>
      </c>
    </row>
    <row r="64" spans="1:18" ht="32.25" customHeight="1">
      <c r="A64" s="154"/>
      <c r="B64" s="156"/>
      <c r="C64" s="156"/>
      <c r="D64" s="160"/>
      <c r="E64" s="156"/>
      <c r="F64" s="157"/>
      <c r="G64" s="145"/>
      <c r="H64" s="148"/>
      <c r="I64" s="22" t="s">
        <v>180</v>
      </c>
      <c r="J64" s="33" t="s">
        <v>142</v>
      </c>
      <c r="K64" s="47">
        <v>2</v>
      </c>
      <c r="L64" s="47">
        <v>2</v>
      </c>
      <c r="M64" s="80">
        <v>50</v>
      </c>
      <c r="N64" s="51">
        <v>2216</v>
      </c>
      <c r="O64" s="76"/>
      <c r="P64" s="77">
        <f t="shared" si="3"/>
        <v>0</v>
      </c>
      <c r="Q64" s="78"/>
      <c r="R64" s="51">
        <f>+ROUND(((C16*G63)/M64)*K64,0)</f>
        <v>554</v>
      </c>
    </row>
    <row r="65" spans="1:18" ht="32.25" customHeight="1">
      <c r="A65" s="154"/>
      <c r="B65" s="156"/>
      <c r="C65" s="156"/>
      <c r="D65" s="160"/>
      <c r="E65" s="151"/>
      <c r="F65" s="148"/>
      <c r="G65" s="146"/>
      <c r="H65" s="47" t="s">
        <v>181</v>
      </c>
      <c r="I65" s="22" t="s">
        <v>180</v>
      </c>
      <c r="J65" s="33" t="s">
        <v>182</v>
      </c>
      <c r="K65" s="47">
        <v>2</v>
      </c>
      <c r="L65" s="47">
        <v>2</v>
      </c>
      <c r="M65" s="80">
        <v>3000</v>
      </c>
      <c r="N65" s="51">
        <v>104</v>
      </c>
      <c r="O65" s="76"/>
      <c r="P65" s="77">
        <f t="shared" si="3"/>
        <v>0</v>
      </c>
      <c r="Q65" s="78"/>
      <c r="R65" s="51">
        <f>+ROUND(((C12*G63)/M65)*K65,0)</f>
        <v>26</v>
      </c>
    </row>
    <row r="66" spans="1:18" ht="48" customHeight="1">
      <c r="A66" s="153">
        <v>7</v>
      </c>
      <c r="B66" s="150" t="s">
        <v>199</v>
      </c>
      <c r="C66" s="150" t="s">
        <v>200</v>
      </c>
      <c r="D66" s="160" t="s">
        <v>201</v>
      </c>
      <c r="E66" s="150" t="s">
        <v>177</v>
      </c>
      <c r="F66" s="147" t="s">
        <v>178</v>
      </c>
      <c r="G66" s="152">
        <v>1</v>
      </c>
      <c r="H66" s="147" t="s">
        <v>179</v>
      </c>
      <c r="I66" s="22" t="s">
        <v>180</v>
      </c>
      <c r="J66" s="33" t="s">
        <v>156</v>
      </c>
      <c r="K66" s="47">
        <v>3</v>
      </c>
      <c r="L66" s="47">
        <v>2</v>
      </c>
      <c r="M66" s="80">
        <v>50</v>
      </c>
      <c r="N66" s="51">
        <v>5928</v>
      </c>
      <c r="O66" s="76"/>
      <c r="P66" s="77">
        <f t="shared" si="3"/>
        <v>0</v>
      </c>
      <c r="Q66" s="78"/>
      <c r="R66" s="51">
        <f>+ROUND(((C13*G66)/M66)*K66,0)</f>
        <v>1482</v>
      </c>
    </row>
    <row r="67" spans="1:18" ht="48" customHeight="1">
      <c r="A67" s="154"/>
      <c r="B67" s="156"/>
      <c r="C67" s="156"/>
      <c r="D67" s="160"/>
      <c r="E67" s="156"/>
      <c r="F67" s="157"/>
      <c r="G67" s="145"/>
      <c r="H67" s="148"/>
      <c r="I67" s="22" t="s">
        <v>180</v>
      </c>
      <c r="J67" s="33" t="s">
        <v>142</v>
      </c>
      <c r="K67" s="47">
        <v>3</v>
      </c>
      <c r="L67" s="47">
        <v>2</v>
      </c>
      <c r="M67" s="80">
        <v>50</v>
      </c>
      <c r="N67" s="51">
        <v>3324</v>
      </c>
      <c r="O67" s="76"/>
      <c r="P67" s="77">
        <f t="shared" si="3"/>
        <v>0</v>
      </c>
      <c r="Q67" s="78"/>
      <c r="R67" s="51">
        <f>+ROUND(((C16*G66)/M67)*K67,0)</f>
        <v>831</v>
      </c>
    </row>
    <row r="68" spans="1:18" ht="48" customHeight="1">
      <c r="A68" s="154"/>
      <c r="B68" s="156"/>
      <c r="C68" s="156"/>
      <c r="D68" s="160"/>
      <c r="E68" s="151"/>
      <c r="F68" s="148"/>
      <c r="G68" s="146"/>
      <c r="H68" s="47" t="s">
        <v>181</v>
      </c>
      <c r="I68" s="22" t="s">
        <v>180</v>
      </c>
      <c r="J68" s="33" t="s">
        <v>182</v>
      </c>
      <c r="K68" s="47">
        <v>2</v>
      </c>
      <c r="L68" s="47">
        <v>2</v>
      </c>
      <c r="M68" s="80">
        <v>3000</v>
      </c>
      <c r="N68" s="51">
        <v>104</v>
      </c>
      <c r="O68" s="76"/>
      <c r="P68" s="77">
        <f t="shared" si="3"/>
        <v>0</v>
      </c>
      <c r="Q68" s="78"/>
      <c r="R68" s="51">
        <f>+ROUND(((C12*G66)/M68)*K68,0)</f>
        <v>26</v>
      </c>
    </row>
    <row r="69" spans="1:18" ht="69.95" customHeight="1">
      <c r="A69" s="153">
        <v>8</v>
      </c>
      <c r="B69" s="150" t="s">
        <v>202</v>
      </c>
      <c r="C69" s="161" t="s">
        <v>203</v>
      </c>
      <c r="D69" s="149" t="s">
        <v>204</v>
      </c>
      <c r="E69" s="150" t="s">
        <v>205</v>
      </c>
      <c r="F69" s="147" t="s">
        <v>206</v>
      </c>
      <c r="G69" s="152">
        <v>0.12</v>
      </c>
      <c r="H69" s="147" t="s">
        <v>179</v>
      </c>
      <c r="I69" s="22" t="s">
        <v>180</v>
      </c>
      <c r="J69" s="33" t="s">
        <v>156</v>
      </c>
      <c r="K69" s="47" t="s">
        <v>207</v>
      </c>
      <c r="L69" s="47" t="s">
        <v>180</v>
      </c>
      <c r="M69" s="80" t="s">
        <v>180</v>
      </c>
      <c r="N69" s="51">
        <v>11852</v>
      </c>
      <c r="O69" s="76"/>
      <c r="P69" s="77">
        <f t="shared" si="3"/>
        <v>0</v>
      </c>
      <c r="Q69" s="78"/>
      <c r="R69" s="51">
        <f>+ROUND(C13*G69,0)</f>
        <v>2963</v>
      </c>
    </row>
    <row r="70" spans="1:18" ht="69.95" customHeight="1">
      <c r="A70" s="155"/>
      <c r="B70" s="151"/>
      <c r="C70" s="161"/>
      <c r="D70" s="149"/>
      <c r="E70" s="151"/>
      <c r="F70" s="148"/>
      <c r="G70" s="146"/>
      <c r="H70" s="148"/>
      <c r="I70" s="22" t="s">
        <v>180</v>
      </c>
      <c r="J70" s="33" t="s">
        <v>142</v>
      </c>
      <c r="K70" s="47" t="s">
        <v>207</v>
      </c>
      <c r="L70" s="47" t="s">
        <v>180</v>
      </c>
      <c r="M70" s="80" t="s">
        <v>180</v>
      </c>
      <c r="N70" s="51">
        <v>6648</v>
      </c>
      <c r="O70" s="76"/>
      <c r="P70" s="77">
        <f t="shared" si="3"/>
        <v>0</v>
      </c>
      <c r="Q70" s="78"/>
      <c r="R70" s="51">
        <f>+ROUND((C16*G69),0)</f>
        <v>1662</v>
      </c>
    </row>
    <row r="71" spans="1:18" ht="69.95" customHeight="1">
      <c r="A71" s="153">
        <v>9</v>
      </c>
      <c r="B71" s="150" t="s">
        <v>208</v>
      </c>
      <c r="C71" s="161" t="s">
        <v>209</v>
      </c>
      <c r="D71" s="149" t="s">
        <v>204</v>
      </c>
      <c r="E71" s="150" t="s">
        <v>205</v>
      </c>
      <c r="F71" s="162" t="s">
        <v>206</v>
      </c>
      <c r="G71" s="163">
        <v>0.5</v>
      </c>
      <c r="H71" s="147" t="s">
        <v>179</v>
      </c>
      <c r="I71" s="22" t="s">
        <v>180</v>
      </c>
      <c r="J71" s="33" t="s">
        <v>156</v>
      </c>
      <c r="K71" s="47">
        <v>1</v>
      </c>
      <c r="L71" s="47" t="s">
        <v>180</v>
      </c>
      <c r="M71" s="47" t="s">
        <v>180</v>
      </c>
      <c r="N71" s="51">
        <v>49384</v>
      </c>
      <c r="O71" s="76"/>
      <c r="P71" s="77">
        <f t="shared" si="3"/>
        <v>0</v>
      </c>
      <c r="Q71" s="78"/>
      <c r="R71" s="51">
        <f>+ROUND(C13*G71,0)</f>
        <v>12346</v>
      </c>
    </row>
    <row r="72" spans="1:18" ht="69.95" customHeight="1">
      <c r="A72" s="155"/>
      <c r="B72" s="151"/>
      <c r="C72" s="161"/>
      <c r="D72" s="149"/>
      <c r="E72" s="151"/>
      <c r="F72" s="162"/>
      <c r="G72" s="163"/>
      <c r="H72" s="148"/>
      <c r="I72" s="22" t="s">
        <v>180</v>
      </c>
      <c r="J72" s="33" t="s">
        <v>142</v>
      </c>
      <c r="K72" s="47">
        <v>1</v>
      </c>
      <c r="L72" s="47" t="s">
        <v>180</v>
      </c>
      <c r="M72" s="47" t="s">
        <v>180</v>
      </c>
      <c r="N72" s="51">
        <v>27704</v>
      </c>
      <c r="O72" s="76"/>
      <c r="P72" s="77">
        <f t="shared" si="3"/>
        <v>0</v>
      </c>
      <c r="Q72" s="78"/>
      <c r="R72" s="51">
        <f>+ROUND((C16*G71),0)</f>
        <v>6926</v>
      </c>
    </row>
    <row r="73" spans="1:18" ht="69.95" customHeight="1">
      <c r="A73" s="153">
        <v>10</v>
      </c>
      <c r="B73" s="150" t="s">
        <v>210</v>
      </c>
      <c r="C73" s="150" t="s">
        <v>211</v>
      </c>
      <c r="D73" s="158" t="s">
        <v>212</v>
      </c>
      <c r="E73" s="150" t="s">
        <v>205</v>
      </c>
      <c r="F73" s="147" t="s">
        <v>206</v>
      </c>
      <c r="G73" s="164">
        <v>1.0500000000000001E-2</v>
      </c>
      <c r="H73" s="147" t="s">
        <v>179</v>
      </c>
      <c r="I73" s="22" t="s">
        <v>180</v>
      </c>
      <c r="J73" s="33" t="s">
        <v>156</v>
      </c>
      <c r="K73" s="47">
        <v>1</v>
      </c>
      <c r="L73" s="47" t="s">
        <v>180</v>
      </c>
      <c r="M73" s="47" t="s">
        <v>180</v>
      </c>
      <c r="N73" s="51">
        <v>1036</v>
      </c>
      <c r="O73" s="76"/>
      <c r="P73" s="77">
        <f t="shared" si="3"/>
        <v>0</v>
      </c>
      <c r="Q73" s="78"/>
      <c r="R73" s="51">
        <f>+ROUND(C13*G73,0)</f>
        <v>259</v>
      </c>
    </row>
    <row r="74" spans="1:18" ht="69.95" customHeight="1">
      <c r="A74" s="155"/>
      <c r="B74" s="151"/>
      <c r="C74" s="151"/>
      <c r="D74" s="166"/>
      <c r="E74" s="151"/>
      <c r="F74" s="148"/>
      <c r="G74" s="165"/>
      <c r="H74" s="148"/>
      <c r="I74" s="22" t="s">
        <v>180</v>
      </c>
      <c r="J74" s="33" t="s">
        <v>142</v>
      </c>
      <c r="K74" s="47">
        <v>1</v>
      </c>
      <c r="L74" s="47" t="s">
        <v>180</v>
      </c>
      <c r="M74" s="47" t="s">
        <v>180</v>
      </c>
      <c r="N74" s="51">
        <v>580</v>
      </c>
      <c r="O74" s="76"/>
      <c r="P74" s="77">
        <f t="shared" si="3"/>
        <v>0</v>
      </c>
      <c r="Q74" s="78"/>
      <c r="R74" s="51">
        <f>+ROUND(C16*G73,0)</f>
        <v>145</v>
      </c>
    </row>
    <row r="75" spans="1:18" ht="69.95" customHeight="1">
      <c r="A75" s="153">
        <v>11</v>
      </c>
      <c r="B75" s="149" t="s">
        <v>213</v>
      </c>
      <c r="C75" s="161" t="s">
        <v>214</v>
      </c>
      <c r="D75" s="149" t="s">
        <v>215</v>
      </c>
      <c r="E75" s="150" t="s">
        <v>205</v>
      </c>
      <c r="F75" s="147" t="s">
        <v>206</v>
      </c>
      <c r="G75" s="164">
        <v>7.3000000000000001E-3</v>
      </c>
      <c r="H75" s="147" t="s">
        <v>179</v>
      </c>
      <c r="I75" s="22" t="s">
        <v>180</v>
      </c>
      <c r="J75" s="33" t="s">
        <v>156</v>
      </c>
      <c r="K75" s="47" t="s">
        <v>207</v>
      </c>
      <c r="L75" s="47" t="s">
        <v>180</v>
      </c>
      <c r="M75" s="80" t="s">
        <v>180</v>
      </c>
      <c r="N75" s="51">
        <v>404</v>
      </c>
      <c r="O75" s="76"/>
      <c r="P75" s="77">
        <f t="shared" si="3"/>
        <v>0</v>
      </c>
      <c r="Q75" s="78"/>
      <c r="R75" s="51">
        <f>+ROUND((C16*G75),0)</f>
        <v>101</v>
      </c>
    </row>
    <row r="76" spans="1:18" ht="69.95" customHeight="1">
      <c r="A76" s="155"/>
      <c r="B76" s="149"/>
      <c r="C76" s="161"/>
      <c r="D76" s="149"/>
      <c r="E76" s="151"/>
      <c r="F76" s="148"/>
      <c r="G76" s="165"/>
      <c r="H76" s="148"/>
      <c r="I76" s="22" t="s">
        <v>180</v>
      </c>
      <c r="J76" s="33" t="s">
        <v>142</v>
      </c>
      <c r="K76" s="47" t="s">
        <v>207</v>
      </c>
      <c r="L76" s="47" t="s">
        <v>180</v>
      </c>
      <c r="M76" s="80" t="s">
        <v>180</v>
      </c>
      <c r="N76" s="51">
        <v>404</v>
      </c>
      <c r="O76" s="76"/>
      <c r="P76" s="77">
        <f t="shared" si="3"/>
        <v>0</v>
      </c>
      <c r="Q76" s="78"/>
      <c r="R76" s="51">
        <f>+ROUND((C16*G75),0)</f>
        <v>101</v>
      </c>
    </row>
    <row r="77" spans="1:18" ht="51.75" customHeight="1">
      <c r="A77" s="153">
        <v>12</v>
      </c>
      <c r="B77" s="150" t="s">
        <v>216</v>
      </c>
      <c r="C77" s="150" t="s">
        <v>217</v>
      </c>
      <c r="D77" s="158" t="s">
        <v>218</v>
      </c>
      <c r="E77" s="150" t="s">
        <v>219</v>
      </c>
      <c r="F77" s="167" t="s">
        <v>147</v>
      </c>
      <c r="G77" s="168">
        <v>0.01</v>
      </c>
      <c r="H77" s="147" t="s">
        <v>179</v>
      </c>
      <c r="I77" s="22" t="s">
        <v>180</v>
      </c>
      <c r="J77" s="33" t="s">
        <v>156</v>
      </c>
      <c r="K77" s="47" t="s">
        <v>207</v>
      </c>
      <c r="L77" s="47" t="s">
        <v>180</v>
      </c>
      <c r="M77" s="80" t="s">
        <v>180</v>
      </c>
      <c r="N77" s="51">
        <v>988</v>
      </c>
      <c r="O77" s="76"/>
      <c r="P77" s="77">
        <f t="shared" si="3"/>
        <v>0</v>
      </c>
      <c r="Q77" s="78"/>
      <c r="R77" s="51">
        <f>+ROUND((C13*G77),0)</f>
        <v>247</v>
      </c>
    </row>
    <row r="78" spans="1:18" ht="51.75" customHeight="1">
      <c r="A78" s="154"/>
      <c r="B78" s="156"/>
      <c r="C78" s="156"/>
      <c r="D78" s="166"/>
      <c r="E78" s="151"/>
      <c r="F78" s="167"/>
      <c r="G78" s="169"/>
      <c r="H78" s="148"/>
      <c r="I78" s="22" t="s">
        <v>180</v>
      </c>
      <c r="J78" s="33" t="s">
        <v>142</v>
      </c>
      <c r="K78" s="47" t="s">
        <v>207</v>
      </c>
      <c r="L78" s="47" t="s">
        <v>180</v>
      </c>
      <c r="M78" s="80" t="s">
        <v>180</v>
      </c>
      <c r="N78" s="51">
        <v>556</v>
      </c>
      <c r="O78" s="76"/>
      <c r="P78" s="77">
        <f t="shared" si="3"/>
        <v>0</v>
      </c>
      <c r="Q78" s="78"/>
      <c r="R78" s="51">
        <f>+ROUND((C16*G77),0)</f>
        <v>139</v>
      </c>
    </row>
    <row r="79" spans="1:18" ht="78" customHeight="1">
      <c r="A79" s="154"/>
      <c r="B79" s="156"/>
      <c r="C79" s="156"/>
      <c r="D79" s="17" t="s">
        <v>220</v>
      </c>
      <c r="E79" s="12" t="s">
        <v>191</v>
      </c>
      <c r="F79" s="33" t="s">
        <v>147</v>
      </c>
      <c r="G79" s="81">
        <v>1</v>
      </c>
      <c r="H79" s="73" t="s">
        <v>181</v>
      </c>
      <c r="I79" s="22" t="s">
        <v>180</v>
      </c>
      <c r="J79" s="33" t="s">
        <v>182</v>
      </c>
      <c r="K79" s="47">
        <v>12</v>
      </c>
      <c r="L79" s="47" t="s">
        <v>180</v>
      </c>
      <c r="M79" s="80" t="s">
        <v>180</v>
      </c>
      <c r="N79" s="51">
        <v>528</v>
      </c>
      <c r="O79" s="76"/>
      <c r="P79" s="77">
        <f t="shared" si="3"/>
        <v>0</v>
      </c>
      <c r="Q79" s="78"/>
      <c r="R79" s="52">
        <f>+C18*12</f>
        <v>132</v>
      </c>
    </row>
    <row r="80" spans="1:18" ht="49.5" customHeight="1">
      <c r="A80" s="154"/>
      <c r="B80" s="156"/>
      <c r="C80" s="156"/>
      <c r="D80" s="158" t="s">
        <v>221</v>
      </c>
      <c r="E80" s="150" t="s">
        <v>222</v>
      </c>
      <c r="F80" s="167" t="s">
        <v>147</v>
      </c>
      <c r="G80" s="164">
        <v>0.01</v>
      </c>
      <c r="H80" s="147" t="s">
        <v>179</v>
      </c>
      <c r="I80" s="22" t="s">
        <v>180</v>
      </c>
      <c r="J80" s="33" t="s">
        <v>156</v>
      </c>
      <c r="K80" s="47" t="s">
        <v>207</v>
      </c>
      <c r="L80" s="47" t="s">
        <v>180</v>
      </c>
      <c r="M80" s="80" t="s">
        <v>180</v>
      </c>
      <c r="N80" s="51">
        <v>988</v>
      </c>
      <c r="O80" s="76"/>
      <c r="P80" s="77">
        <f t="shared" si="3"/>
        <v>0</v>
      </c>
      <c r="Q80" s="78"/>
      <c r="R80" s="51">
        <f>+ROUND((C13*G80),0)</f>
        <v>247</v>
      </c>
    </row>
    <row r="81" spans="1:18" ht="49.5" customHeight="1">
      <c r="A81" s="154"/>
      <c r="B81" s="156"/>
      <c r="C81" s="156"/>
      <c r="D81" s="166"/>
      <c r="E81" s="151"/>
      <c r="F81" s="167"/>
      <c r="G81" s="165"/>
      <c r="H81" s="148"/>
      <c r="I81" s="22" t="s">
        <v>180</v>
      </c>
      <c r="J81" s="33" t="s">
        <v>142</v>
      </c>
      <c r="K81" s="47" t="s">
        <v>207</v>
      </c>
      <c r="L81" s="47" t="s">
        <v>180</v>
      </c>
      <c r="M81" s="80" t="s">
        <v>180</v>
      </c>
      <c r="N81" s="51">
        <v>556</v>
      </c>
      <c r="O81" s="76"/>
      <c r="P81" s="77">
        <f t="shared" si="3"/>
        <v>0</v>
      </c>
      <c r="Q81" s="78"/>
      <c r="R81" s="51">
        <f>+ROUND((C16*G80),0)</f>
        <v>139</v>
      </c>
    </row>
    <row r="82" spans="1:18" ht="78.75" customHeight="1">
      <c r="A82" s="154"/>
      <c r="B82" s="156"/>
      <c r="C82" s="156"/>
      <c r="D82" s="17" t="s">
        <v>223</v>
      </c>
      <c r="E82" s="12" t="s">
        <v>191</v>
      </c>
      <c r="F82" s="33" t="s">
        <v>147</v>
      </c>
      <c r="G82" s="81">
        <v>1</v>
      </c>
      <c r="H82" s="73" t="s">
        <v>181</v>
      </c>
      <c r="I82" s="22" t="s">
        <v>180</v>
      </c>
      <c r="J82" s="33" t="s">
        <v>182</v>
      </c>
      <c r="K82" s="47">
        <v>12</v>
      </c>
      <c r="L82" s="47" t="s">
        <v>180</v>
      </c>
      <c r="M82" s="80" t="s">
        <v>180</v>
      </c>
      <c r="N82" s="51">
        <v>528</v>
      </c>
      <c r="O82" s="76"/>
      <c r="P82" s="77">
        <f t="shared" si="3"/>
        <v>0</v>
      </c>
      <c r="Q82" s="78"/>
      <c r="R82" s="52">
        <f>+C18*12</f>
        <v>132</v>
      </c>
    </row>
    <row r="83" spans="1:18" ht="69.95" customHeight="1">
      <c r="A83" s="154"/>
      <c r="B83" s="156"/>
      <c r="C83" s="156"/>
      <c r="D83" s="158" t="s">
        <v>224</v>
      </c>
      <c r="E83" s="150" t="s">
        <v>225</v>
      </c>
      <c r="F83" s="167" t="s">
        <v>155</v>
      </c>
      <c r="G83" s="164">
        <v>4.0000000000000001E-3</v>
      </c>
      <c r="H83" s="147" t="s">
        <v>179</v>
      </c>
      <c r="I83" s="22" t="s">
        <v>180</v>
      </c>
      <c r="J83" s="33" t="s">
        <v>156</v>
      </c>
      <c r="K83" s="47" t="s">
        <v>180</v>
      </c>
      <c r="L83" s="47" t="s">
        <v>180</v>
      </c>
      <c r="M83" s="80" t="s">
        <v>180</v>
      </c>
      <c r="N83" s="51">
        <v>396</v>
      </c>
      <c r="O83" s="76"/>
      <c r="P83" s="77">
        <f t="shared" si="3"/>
        <v>0</v>
      </c>
      <c r="Q83" s="78"/>
      <c r="R83" s="51">
        <f>+ROUND((C13*G83),0)</f>
        <v>99</v>
      </c>
    </row>
    <row r="84" spans="1:18" ht="69.95" customHeight="1">
      <c r="A84" s="154"/>
      <c r="B84" s="156"/>
      <c r="C84" s="156"/>
      <c r="D84" s="166"/>
      <c r="E84" s="151"/>
      <c r="F84" s="167"/>
      <c r="G84" s="165"/>
      <c r="H84" s="148"/>
      <c r="I84" s="22" t="s">
        <v>180</v>
      </c>
      <c r="J84" s="33" t="s">
        <v>142</v>
      </c>
      <c r="K84" s="47" t="s">
        <v>180</v>
      </c>
      <c r="L84" s="47" t="s">
        <v>180</v>
      </c>
      <c r="M84" s="80" t="s">
        <v>180</v>
      </c>
      <c r="N84" s="51">
        <v>208</v>
      </c>
      <c r="O84" s="76"/>
      <c r="P84" s="77">
        <f t="shared" si="3"/>
        <v>0</v>
      </c>
      <c r="Q84" s="78"/>
      <c r="R84" s="51">
        <f>+ROUND((C14*G83),0)</f>
        <v>52</v>
      </c>
    </row>
    <row r="85" spans="1:18" ht="69.95" customHeight="1">
      <c r="A85" s="154"/>
      <c r="B85" s="156"/>
      <c r="C85" s="156"/>
      <c r="D85" s="158" t="s">
        <v>226</v>
      </c>
      <c r="E85" s="150" t="s">
        <v>225</v>
      </c>
      <c r="F85" s="167" t="s">
        <v>155</v>
      </c>
      <c r="G85" s="164">
        <v>4.0000000000000001E-3</v>
      </c>
      <c r="H85" s="147" t="s">
        <v>179</v>
      </c>
      <c r="I85" s="22" t="s">
        <v>180</v>
      </c>
      <c r="J85" s="33" t="s">
        <v>156</v>
      </c>
      <c r="K85" s="47" t="s">
        <v>180</v>
      </c>
      <c r="L85" s="47" t="s">
        <v>180</v>
      </c>
      <c r="M85" s="80" t="s">
        <v>180</v>
      </c>
      <c r="N85" s="51">
        <v>396</v>
      </c>
      <c r="O85" s="76"/>
      <c r="P85" s="77">
        <f t="shared" si="3"/>
        <v>0</v>
      </c>
      <c r="Q85" s="78"/>
      <c r="R85" s="51">
        <f>+ROUND((C13*G85),0)</f>
        <v>99</v>
      </c>
    </row>
    <row r="86" spans="1:18" ht="69.95" customHeight="1">
      <c r="A86" s="154"/>
      <c r="B86" s="156"/>
      <c r="C86" s="156"/>
      <c r="D86" s="166"/>
      <c r="E86" s="151"/>
      <c r="F86" s="167"/>
      <c r="G86" s="165"/>
      <c r="H86" s="148"/>
      <c r="I86" s="22" t="s">
        <v>180</v>
      </c>
      <c r="J86" s="33" t="s">
        <v>142</v>
      </c>
      <c r="K86" s="47" t="s">
        <v>180</v>
      </c>
      <c r="L86" s="47" t="s">
        <v>180</v>
      </c>
      <c r="M86" s="80" t="s">
        <v>180</v>
      </c>
      <c r="N86" s="51">
        <v>220</v>
      </c>
      <c r="O86" s="76"/>
      <c r="P86" s="77">
        <f t="shared" si="3"/>
        <v>0</v>
      </c>
      <c r="Q86" s="78"/>
      <c r="R86" s="51">
        <f>+ROUND((C16*G85),0)</f>
        <v>55</v>
      </c>
    </row>
    <row r="87" spans="1:18" ht="69.95" customHeight="1">
      <c r="A87" s="154"/>
      <c r="B87" s="156"/>
      <c r="C87" s="156"/>
      <c r="D87" s="158" t="s">
        <v>227</v>
      </c>
      <c r="E87" s="150" t="s">
        <v>225</v>
      </c>
      <c r="F87" s="167" t="s">
        <v>155</v>
      </c>
      <c r="G87" s="164">
        <v>4.0000000000000001E-3</v>
      </c>
      <c r="H87" s="147" t="s">
        <v>179</v>
      </c>
      <c r="I87" s="22" t="s">
        <v>180</v>
      </c>
      <c r="J87" s="33" t="s">
        <v>156</v>
      </c>
      <c r="K87" s="47" t="s">
        <v>180</v>
      </c>
      <c r="L87" s="47" t="s">
        <v>180</v>
      </c>
      <c r="M87" s="80" t="s">
        <v>180</v>
      </c>
      <c r="N87" s="51">
        <v>396</v>
      </c>
      <c r="O87" s="76"/>
      <c r="P87" s="77">
        <f t="shared" si="3"/>
        <v>0</v>
      </c>
      <c r="Q87" s="78"/>
      <c r="R87" s="51">
        <f>+ROUND((C13*G87),0)</f>
        <v>99</v>
      </c>
    </row>
    <row r="88" spans="1:18" ht="69.95" customHeight="1">
      <c r="A88" s="154"/>
      <c r="B88" s="156"/>
      <c r="C88" s="156"/>
      <c r="D88" s="166"/>
      <c r="E88" s="151"/>
      <c r="F88" s="167"/>
      <c r="G88" s="165"/>
      <c r="H88" s="148"/>
      <c r="I88" s="22" t="s">
        <v>180</v>
      </c>
      <c r="J88" s="33" t="s">
        <v>142</v>
      </c>
      <c r="K88" s="47" t="s">
        <v>180</v>
      </c>
      <c r="L88" s="47" t="s">
        <v>180</v>
      </c>
      <c r="M88" s="80" t="s">
        <v>180</v>
      </c>
      <c r="N88" s="51">
        <v>220</v>
      </c>
      <c r="O88" s="76"/>
      <c r="P88" s="77">
        <f t="shared" si="3"/>
        <v>0</v>
      </c>
      <c r="Q88" s="78"/>
      <c r="R88" s="51">
        <f>+ROUND((C16*G87),0)</f>
        <v>55</v>
      </c>
    </row>
    <row r="89" spans="1:18" ht="69.95" customHeight="1">
      <c r="A89" s="154"/>
      <c r="B89" s="156"/>
      <c r="C89" s="156"/>
      <c r="D89" s="158" t="s">
        <v>228</v>
      </c>
      <c r="E89" s="150" t="s">
        <v>225</v>
      </c>
      <c r="F89" s="167" t="s">
        <v>155</v>
      </c>
      <c r="G89" s="164">
        <v>4.0000000000000001E-3</v>
      </c>
      <c r="H89" s="147" t="s">
        <v>179</v>
      </c>
      <c r="I89" s="22" t="s">
        <v>180</v>
      </c>
      <c r="J89" s="33" t="s">
        <v>156</v>
      </c>
      <c r="K89" s="47" t="s">
        <v>180</v>
      </c>
      <c r="L89" s="47" t="s">
        <v>180</v>
      </c>
      <c r="M89" s="80" t="s">
        <v>180</v>
      </c>
      <c r="N89" s="51">
        <v>396</v>
      </c>
      <c r="O89" s="76"/>
      <c r="P89" s="77">
        <f t="shared" si="3"/>
        <v>0</v>
      </c>
      <c r="Q89" s="78"/>
      <c r="R89" s="51">
        <f>+ROUND((C13*G89),0)</f>
        <v>99</v>
      </c>
    </row>
    <row r="90" spans="1:18" ht="69.95" customHeight="1">
      <c r="A90" s="154"/>
      <c r="B90" s="156"/>
      <c r="C90" s="156"/>
      <c r="D90" s="166"/>
      <c r="E90" s="151"/>
      <c r="F90" s="167"/>
      <c r="G90" s="165"/>
      <c r="H90" s="148"/>
      <c r="I90" s="22" t="s">
        <v>180</v>
      </c>
      <c r="J90" s="33" t="s">
        <v>142</v>
      </c>
      <c r="K90" s="47" t="s">
        <v>180</v>
      </c>
      <c r="L90" s="47" t="s">
        <v>180</v>
      </c>
      <c r="M90" s="80" t="s">
        <v>180</v>
      </c>
      <c r="N90" s="51">
        <v>220</v>
      </c>
      <c r="O90" s="76"/>
      <c r="P90" s="77">
        <f t="shared" si="3"/>
        <v>0</v>
      </c>
      <c r="Q90" s="78"/>
      <c r="R90" s="51">
        <f>+ROUND((C16*G89),0)</f>
        <v>55</v>
      </c>
    </row>
    <row r="91" spans="1:18" ht="69.95" customHeight="1">
      <c r="A91" s="154"/>
      <c r="B91" s="156"/>
      <c r="C91" s="156"/>
      <c r="D91" s="158" t="s">
        <v>229</v>
      </c>
      <c r="E91" s="150" t="s">
        <v>225</v>
      </c>
      <c r="F91" s="167" t="s">
        <v>155</v>
      </c>
      <c r="G91" s="164">
        <v>4.0000000000000001E-3</v>
      </c>
      <c r="H91" s="147" t="s">
        <v>179</v>
      </c>
      <c r="I91" s="22" t="s">
        <v>180</v>
      </c>
      <c r="J91" s="33" t="s">
        <v>156</v>
      </c>
      <c r="K91" s="47" t="s">
        <v>180</v>
      </c>
      <c r="L91" s="47" t="s">
        <v>180</v>
      </c>
      <c r="M91" s="80" t="s">
        <v>180</v>
      </c>
      <c r="N91" s="51">
        <v>396</v>
      </c>
      <c r="O91" s="76"/>
      <c r="P91" s="77">
        <f t="shared" si="3"/>
        <v>0</v>
      </c>
      <c r="Q91" s="78"/>
      <c r="R91" s="51">
        <f>+ROUND((C13*G91),0)</f>
        <v>99</v>
      </c>
    </row>
    <row r="92" spans="1:18" ht="69.95" customHeight="1">
      <c r="A92" s="155"/>
      <c r="B92" s="151"/>
      <c r="C92" s="151"/>
      <c r="D92" s="166"/>
      <c r="E92" s="151"/>
      <c r="F92" s="167"/>
      <c r="G92" s="165"/>
      <c r="H92" s="148"/>
      <c r="I92" s="22" t="s">
        <v>180</v>
      </c>
      <c r="J92" s="33" t="s">
        <v>142</v>
      </c>
      <c r="K92" s="47" t="s">
        <v>180</v>
      </c>
      <c r="L92" s="47" t="s">
        <v>180</v>
      </c>
      <c r="M92" s="80" t="s">
        <v>180</v>
      </c>
      <c r="N92" s="51">
        <v>220</v>
      </c>
      <c r="O92" s="76"/>
      <c r="P92" s="77">
        <f t="shared" si="3"/>
        <v>0</v>
      </c>
      <c r="Q92" s="78"/>
      <c r="R92" s="51">
        <f>+ROUND((C16*G91),0)</f>
        <v>55</v>
      </c>
    </row>
    <row r="93" spans="1:18" ht="108" customHeight="1">
      <c r="A93" s="107">
        <v>13</v>
      </c>
      <c r="B93" s="25" t="s">
        <v>230</v>
      </c>
      <c r="C93" s="33" t="s">
        <v>231</v>
      </c>
      <c r="D93" s="25" t="s">
        <v>232</v>
      </c>
      <c r="E93" s="32" t="s">
        <v>233</v>
      </c>
      <c r="F93" s="73" t="s">
        <v>147</v>
      </c>
      <c r="G93" s="81">
        <v>1</v>
      </c>
      <c r="H93" s="73" t="s">
        <v>181</v>
      </c>
      <c r="I93" s="22" t="s">
        <v>180</v>
      </c>
      <c r="J93" s="33" t="s">
        <v>182</v>
      </c>
      <c r="K93" s="47">
        <v>3</v>
      </c>
      <c r="L93" s="47" t="s">
        <v>180</v>
      </c>
      <c r="M93" s="80" t="s">
        <v>180</v>
      </c>
      <c r="N93" s="51">
        <v>132</v>
      </c>
      <c r="O93" s="76"/>
      <c r="P93" s="77">
        <f t="shared" si="3"/>
        <v>0</v>
      </c>
      <c r="Q93" s="78"/>
      <c r="R93" s="52">
        <f>C18*K93</f>
        <v>33</v>
      </c>
    </row>
    <row r="94" spans="1:18" ht="14.25" customHeight="1">
      <c r="A94" s="153">
        <v>14</v>
      </c>
      <c r="B94" s="150" t="s">
        <v>234</v>
      </c>
      <c r="C94" s="150" t="s">
        <v>235</v>
      </c>
      <c r="D94" s="158" t="s">
        <v>236</v>
      </c>
      <c r="E94" s="150" t="s">
        <v>237</v>
      </c>
      <c r="F94" s="147" t="s">
        <v>155</v>
      </c>
      <c r="G94" s="81">
        <v>1</v>
      </c>
      <c r="H94" s="147" t="s">
        <v>179</v>
      </c>
      <c r="I94" s="147" t="s">
        <v>238</v>
      </c>
      <c r="J94" s="33" t="s">
        <v>156</v>
      </c>
      <c r="K94" s="47">
        <v>1</v>
      </c>
      <c r="L94" s="47" t="s">
        <v>180</v>
      </c>
      <c r="M94" s="80" t="s">
        <v>180</v>
      </c>
      <c r="N94" s="51">
        <v>32</v>
      </c>
      <c r="O94" s="76"/>
      <c r="P94" s="77">
        <f t="shared" si="3"/>
        <v>0</v>
      </c>
      <c r="Q94" s="78"/>
      <c r="R94" s="51">
        <f>+(C26*1)*G94</f>
        <v>8</v>
      </c>
    </row>
    <row r="95" spans="1:18">
      <c r="A95" s="154"/>
      <c r="B95" s="156"/>
      <c r="C95" s="156"/>
      <c r="D95" s="159"/>
      <c r="E95" s="156"/>
      <c r="F95" s="157"/>
      <c r="G95" s="84">
        <v>1</v>
      </c>
      <c r="H95" s="157"/>
      <c r="I95" s="148"/>
      <c r="J95" s="33" t="s">
        <v>142</v>
      </c>
      <c r="K95" s="47">
        <v>1</v>
      </c>
      <c r="L95" s="47" t="s">
        <v>180</v>
      </c>
      <c r="M95" s="80" t="s">
        <v>180</v>
      </c>
      <c r="N95" s="51">
        <v>28</v>
      </c>
      <c r="O95" s="76"/>
      <c r="P95" s="77">
        <f t="shared" si="3"/>
        <v>0</v>
      </c>
      <c r="Q95" s="78"/>
      <c r="R95" s="51">
        <f>+(C27*1)*G95</f>
        <v>7</v>
      </c>
    </row>
    <row r="96" spans="1:18">
      <c r="A96" s="154"/>
      <c r="B96" s="156"/>
      <c r="C96" s="156"/>
      <c r="D96" s="159"/>
      <c r="E96" s="156"/>
      <c r="F96" s="157"/>
      <c r="G96" s="81">
        <v>0.1</v>
      </c>
      <c r="H96" s="157"/>
      <c r="I96" s="147" t="s">
        <v>239</v>
      </c>
      <c r="J96" s="33" t="s">
        <v>156</v>
      </c>
      <c r="K96" s="47">
        <v>1</v>
      </c>
      <c r="L96" s="47" t="s">
        <v>180</v>
      </c>
      <c r="M96" s="80" t="s">
        <v>180</v>
      </c>
      <c r="N96" s="51">
        <v>56</v>
      </c>
      <c r="O96" s="76"/>
      <c r="P96" s="77">
        <f t="shared" si="3"/>
        <v>0</v>
      </c>
      <c r="Q96" s="78"/>
      <c r="R96" s="51">
        <f>+(C31*1)*G96</f>
        <v>13.700000000000001</v>
      </c>
    </row>
    <row r="97" spans="1:18">
      <c r="A97" s="154"/>
      <c r="B97" s="156"/>
      <c r="C97" s="156"/>
      <c r="D97" s="159"/>
      <c r="E97" s="156"/>
      <c r="F97" s="157"/>
      <c r="G97" s="81">
        <v>0.1</v>
      </c>
      <c r="H97" s="157"/>
      <c r="I97" s="148"/>
      <c r="J97" s="33" t="s">
        <v>142</v>
      </c>
      <c r="K97" s="47">
        <v>1</v>
      </c>
      <c r="L97" s="47" t="s">
        <v>180</v>
      </c>
      <c r="M97" s="80" t="s">
        <v>180</v>
      </c>
      <c r="N97" s="51">
        <v>8</v>
      </c>
      <c r="O97" s="76"/>
      <c r="P97" s="77">
        <f t="shared" si="3"/>
        <v>0</v>
      </c>
      <c r="Q97" s="78"/>
      <c r="R97" s="51">
        <f>+(C32*1)*G97</f>
        <v>2.3000000000000003</v>
      </c>
    </row>
    <row r="98" spans="1:18">
      <c r="A98" s="154"/>
      <c r="B98" s="156"/>
      <c r="C98" s="156"/>
      <c r="D98" s="159"/>
      <c r="E98" s="156"/>
      <c r="F98" s="157"/>
      <c r="G98" s="81">
        <v>0.1</v>
      </c>
      <c r="H98" s="157"/>
      <c r="I98" s="147" t="s">
        <v>240</v>
      </c>
      <c r="J98" s="33" t="s">
        <v>156</v>
      </c>
      <c r="K98" s="47">
        <v>1</v>
      </c>
      <c r="L98" s="47" t="s">
        <v>180</v>
      </c>
      <c r="M98" s="80" t="s">
        <v>180</v>
      </c>
      <c r="N98" s="51">
        <v>248</v>
      </c>
      <c r="O98" s="76"/>
      <c r="P98" s="77">
        <f t="shared" si="3"/>
        <v>0</v>
      </c>
      <c r="Q98" s="78"/>
      <c r="R98" s="51">
        <f>+(C36*1)*G98</f>
        <v>61.5</v>
      </c>
    </row>
    <row r="99" spans="1:18">
      <c r="A99" s="154"/>
      <c r="B99" s="156"/>
      <c r="C99" s="156"/>
      <c r="D99" s="159"/>
      <c r="E99" s="156"/>
      <c r="F99" s="157"/>
      <c r="G99" s="81">
        <v>0.04</v>
      </c>
      <c r="H99" s="157"/>
      <c r="I99" s="148"/>
      <c r="J99" s="33" t="s">
        <v>142</v>
      </c>
      <c r="K99" s="47">
        <v>1</v>
      </c>
      <c r="L99" s="47" t="s">
        <v>180</v>
      </c>
      <c r="M99" s="80" t="s">
        <v>180</v>
      </c>
      <c r="N99" s="51">
        <v>52</v>
      </c>
      <c r="O99" s="76"/>
      <c r="P99" s="77">
        <f t="shared" si="3"/>
        <v>0</v>
      </c>
      <c r="Q99" s="78"/>
      <c r="R99" s="51">
        <f>+(C37*1)*G99</f>
        <v>12.92</v>
      </c>
    </row>
    <row r="100" spans="1:18">
      <c r="A100" s="154"/>
      <c r="B100" s="156"/>
      <c r="C100" s="156"/>
      <c r="D100" s="159"/>
      <c r="E100" s="156"/>
      <c r="F100" s="157"/>
      <c r="G100" s="81">
        <v>0.1</v>
      </c>
      <c r="H100" s="157"/>
      <c r="I100" s="147" t="s">
        <v>241</v>
      </c>
      <c r="J100" s="33" t="s">
        <v>156</v>
      </c>
      <c r="K100" s="47">
        <v>1</v>
      </c>
      <c r="L100" s="47" t="s">
        <v>180</v>
      </c>
      <c r="M100" s="80" t="s">
        <v>180</v>
      </c>
      <c r="N100" s="51">
        <v>140</v>
      </c>
      <c r="O100" s="76"/>
      <c r="P100" s="77">
        <f t="shared" si="3"/>
        <v>0</v>
      </c>
      <c r="Q100" s="78"/>
      <c r="R100" s="51">
        <f>+(C41*1)*G100</f>
        <v>34.800000000000004</v>
      </c>
    </row>
    <row r="101" spans="1:18" ht="42.75" customHeight="1">
      <c r="A101" s="155"/>
      <c r="B101" s="151"/>
      <c r="C101" s="151"/>
      <c r="D101" s="166"/>
      <c r="E101" s="151"/>
      <c r="F101" s="148"/>
      <c r="G101" s="81">
        <v>0.1</v>
      </c>
      <c r="H101" s="148"/>
      <c r="I101" s="148"/>
      <c r="J101" s="33" t="s">
        <v>142</v>
      </c>
      <c r="K101" s="47">
        <v>1</v>
      </c>
      <c r="L101" s="47" t="s">
        <v>180</v>
      </c>
      <c r="M101" s="80" t="s">
        <v>180</v>
      </c>
      <c r="N101" s="51">
        <v>1520</v>
      </c>
      <c r="O101" s="76"/>
      <c r="P101" s="77">
        <f t="shared" si="3"/>
        <v>0</v>
      </c>
      <c r="Q101" s="78"/>
      <c r="R101" s="51">
        <f>+(C44*1)*G101</f>
        <v>379.8</v>
      </c>
    </row>
    <row r="102" spans="1:18" ht="14.25" customHeight="1">
      <c r="A102" s="153">
        <v>15</v>
      </c>
      <c r="B102" s="150" t="s">
        <v>242</v>
      </c>
      <c r="C102" s="150" t="s">
        <v>243</v>
      </c>
      <c r="D102" s="173" t="s">
        <v>244</v>
      </c>
      <c r="E102" s="170" t="s">
        <v>245</v>
      </c>
      <c r="F102" s="162" t="s">
        <v>155</v>
      </c>
      <c r="G102" s="84">
        <v>1</v>
      </c>
      <c r="H102" s="147" t="s">
        <v>179</v>
      </c>
      <c r="I102" s="147" t="s">
        <v>238</v>
      </c>
      <c r="J102" s="33" t="s">
        <v>156</v>
      </c>
      <c r="K102" s="47" t="s">
        <v>207</v>
      </c>
      <c r="L102" s="47" t="s">
        <v>180</v>
      </c>
      <c r="M102" s="80" t="s">
        <v>180</v>
      </c>
      <c r="N102" s="51">
        <v>32</v>
      </c>
      <c r="O102" s="76"/>
      <c r="P102" s="77">
        <f t="shared" si="3"/>
        <v>0</v>
      </c>
      <c r="Q102" s="78"/>
      <c r="R102" s="51">
        <f>+(C26*1)*G102</f>
        <v>8</v>
      </c>
    </row>
    <row r="103" spans="1:18">
      <c r="A103" s="154"/>
      <c r="B103" s="156"/>
      <c r="C103" s="156"/>
      <c r="D103" s="174"/>
      <c r="E103" s="171"/>
      <c r="F103" s="162"/>
      <c r="G103" s="84">
        <v>1</v>
      </c>
      <c r="H103" s="157"/>
      <c r="I103" s="148"/>
      <c r="J103" s="33" t="s">
        <v>142</v>
      </c>
      <c r="K103" s="47" t="s">
        <v>207</v>
      </c>
      <c r="L103" s="47" t="s">
        <v>180</v>
      </c>
      <c r="M103" s="80" t="s">
        <v>180</v>
      </c>
      <c r="N103" s="51">
        <v>28</v>
      </c>
      <c r="O103" s="76"/>
      <c r="P103" s="77">
        <f t="shared" si="3"/>
        <v>0</v>
      </c>
      <c r="Q103" s="78"/>
      <c r="R103" s="51">
        <f>+(C27*1)*G103</f>
        <v>7</v>
      </c>
    </row>
    <row r="104" spans="1:18">
      <c r="A104" s="154"/>
      <c r="B104" s="156"/>
      <c r="C104" s="156"/>
      <c r="D104" s="174"/>
      <c r="E104" s="171"/>
      <c r="F104" s="162"/>
      <c r="G104" s="81">
        <v>0.05</v>
      </c>
      <c r="H104" s="157"/>
      <c r="I104" s="147" t="s">
        <v>239</v>
      </c>
      <c r="J104" s="33" t="s">
        <v>156</v>
      </c>
      <c r="K104" s="47" t="s">
        <v>207</v>
      </c>
      <c r="L104" s="47" t="s">
        <v>180</v>
      </c>
      <c r="M104" s="80" t="s">
        <v>180</v>
      </c>
      <c r="N104" s="51">
        <v>28</v>
      </c>
      <c r="O104" s="76"/>
      <c r="P104" s="77">
        <f t="shared" si="3"/>
        <v>0</v>
      </c>
      <c r="Q104" s="78"/>
      <c r="R104" s="51">
        <f>+(C31*1)*G104</f>
        <v>6.8500000000000005</v>
      </c>
    </row>
    <row r="105" spans="1:18">
      <c r="A105" s="154"/>
      <c r="B105" s="156"/>
      <c r="C105" s="156"/>
      <c r="D105" s="174"/>
      <c r="E105" s="171"/>
      <c r="F105" s="162"/>
      <c r="G105" s="81">
        <v>0.05</v>
      </c>
      <c r="H105" s="157"/>
      <c r="I105" s="148"/>
      <c r="J105" s="33" t="s">
        <v>142</v>
      </c>
      <c r="K105" s="47" t="s">
        <v>207</v>
      </c>
      <c r="L105" s="47" t="s">
        <v>180</v>
      </c>
      <c r="M105" s="80" t="s">
        <v>180</v>
      </c>
      <c r="N105" s="51">
        <v>4</v>
      </c>
      <c r="O105" s="76"/>
      <c r="P105" s="77">
        <f t="shared" si="3"/>
        <v>0</v>
      </c>
      <c r="Q105" s="78"/>
      <c r="R105" s="51">
        <f>+(C32*1)*G105</f>
        <v>1.1500000000000001</v>
      </c>
    </row>
    <row r="106" spans="1:18">
      <c r="A106" s="154"/>
      <c r="B106" s="156"/>
      <c r="C106" s="156"/>
      <c r="D106" s="174"/>
      <c r="E106" s="171"/>
      <c r="F106" s="162"/>
      <c r="G106" s="81">
        <v>0.05</v>
      </c>
      <c r="H106" s="157"/>
      <c r="I106" s="147" t="s">
        <v>240</v>
      </c>
      <c r="J106" s="33" t="s">
        <v>156</v>
      </c>
      <c r="K106" s="47" t="s">
        <v>207</v>
      </c>
      <c r="L106" s="47" t="s">
        <v>180</v>
      </c>
      <c r="M106" s="80" t="s">
        <v>180</v>
      </c>
      <c r="N106" s="51">
        <v>124</v>
      </c>
      <c r="O106" s="76"/>
      <c r="P106" s="77">
        <f t="shared" si="3"/>
        <v>0</v>
      </c>
      <c r="Q106" s="78"/>
      <c r="R106" s="51">
        <f>+(C36*1)*G106</f>
        <v>30.75</v>
      </c>
    </row>
    <row r="107" spans="1:18">
      <c r="A107" s="154"/>
      <c r="B107" s="156"/>
      <c r="C107" s="156"/>
      <c r="D107" s="174"/>
      <c r="E107" s="171"/>
      <c r="F107" s="162"/>
      <c r="G107" s="81">
        <v>0.05</v>
      </c>
      <c r="H107" s="157"/>
      <c r="I107" s="148"/>
      <c r="J107" s="33" t="s">
        <v>142</v>
      </c>
      <c r="K107" s="47" t="s">
        <v>207</v>
      </c>
      <c r="L107" s="47" t="s">
        <v>180</v>
      </c>
      <c r="M107" s="80" t="s">
        <v>180</v>
      </c>
      <c r="N107" s="51">
        <v>64</v>
      </c>
      <c r="O107" s="76"/>
      <c r="P107" s="77">
        <f t="shared" si="3"/>
        <v>0</v>
      </c>
      <c r="Q107" s="78"/>
      <c r="R107" s="51">
        <f>+(C37*1)*G107</f>
        <v>16.150000000000002</v>
      </c>
    </row>
    <row r="108" spans="1:18">
      <c r="A108" s="154"/>
      <c r="B108" s="156"/>
      <c r="C108" s="156"/>
      <c r="D108" s="174"/>
      <c r="E108" s="171"/>
      <c r="F108" s="162"/>
      <c r="G108" s="81">
        <v>0.05</v>
      </c>
      <c r="H108" s="157"/>
      <c r="I108" s="147" t="s">
        <v>241</v>
      </c>
      <c r="J108" s="33" t="s">
        <v>156</v>
      </c>
      <c r="K108" s="47" t="s">
        <v>207</v>
      </c>
      <c r="L108" s="47" t="s">
        <v>180</v>
      </c>
      <c r="M108" s="80" t="s">
        <v>180</v>
      </c>
      <c r="N108" s="51">
        <v>68</v>
      </c>
      <c r="O108" s="76"/>
      <c r="P108" s="77">
        <f t="shared" si="3"/>
        <v>0</v>
      </c>
      <c r="Q108" s="78"/>
      <c r="R108" s="51">
        <f>+(C41*1)*G108</f>
        <v>17.400000000000002</v>
      </c>
    </row>
    <row r="109" spans="1:18">
      <c r="A109" s="154"/>
      <c r="B109" s="156"/>
      <c r="C109" s="156"/>
      <c r="D109" s="175"/>
      <c r="E109" s="172"/>
      <c r="F109" s="162"/>
      <c r="G109" s="81">
        <v>0.05</v>
      </c>
      <c r="H109" s="148"/>
      <c r="I109" s="148"/>
      <c r="J109" s="33" t="s">
        <v>142</v>
      </c>
      <c r="K109" s="47" t="s">
        <v>207</v>
      </c>
      <c r="L109" s="47" t="s">
        <v>180</v>
      </c>
      <c r="M109" s="80" t="s">
        <v>180</v>
      </c>
      <c r="N109" s="51">
        <v>760</v>
      </c>
      <c r="O109" s="76"/>
      <c r="P109" s="77">
        <f t="shared" si="3"/>
        <v>0</v>
      </c>
      <c r="Q109" s="78"/>
      <c r="R109" s="51">
        <f>+(C44*1)*G109</f>
        <v>189.9</v>
      </c>
    </row>
    <row r="110" spans="1:18" ht="14.25" customHeight="1">
      <c r="A110" s="154"/>
      <c r="B110" s="156"/>
      <c r="C110" s="156"/>
      <c r="D110" s="158" t="s">
        <v>246</v>
      </c>
      <c r="E110" s="170" t="s">
        <v>245</v>
      </c>
      <c r="F110" s="147" t="s">
        <v>155</v>
      </c>
      <c r="G110" s="81">
        <v>0.05</v>
      </c>
      <c r="H110" s="147" t="s">
        <v>179</v>
      </c>
      <c r="I110" s="147" t="s">
        <v>238</v>
      </c>
      <c r="J110" s="33" t="s">
        <v>156</v>
      </c>
      <c r="K110" s="47" t="s">
        <v>207</v>
      </c>
      <c r="L110" s="47" t="s">
        <v>180</v>
      </c>
      <c r="M110" s="80" t="s">
        <v>180</v>
      </c>
      <c r="N110" s="51">
        <v>0</v>
      </c>
      <c r="O110" s="76"/>
      <c r="P110" s="77">
        <f t="shared" si="3"/>
        <v>0</v>
      </c>
      <c r="Q110" s="78"/>
      <c r="R110" s="51">
        <f>+(C26*1)*G110</f>
        <v>0.4</v>
      </c>
    </row>
    <row r="111" spans="1:18">
      <c r="A111" s="154"/>
      <c r="B111" s="156"/>
      <c r="C111" s="156"/>
      <c r="D111" s="159"/>
      <c r="E111" s="171"/>
      <c r="F111" s="157"/>
      <c r="G111" s="84">
        <v>1</v>
      </c>
      <c r="H111" s="157"/>
      <c r="I111" s="148"/>
      <c r="J111" s="33" t="s">
        <v>142</v>
      </c>
      <c r="K111" s="47" t="s">
        <v>207</v>
      </c>
      <c r="L111" s="47" t="s">
        <v>180</v>
      </c>
      <c r="M111" s="80" t="s">
        <v>180</v>
      </c>
      <c r="N111" s="51">
        <v>28</v>
      </c>
      <c r="O111" s="76"/>
      <c r="P111" s="77">
        <f t="shared" si="3"/>
        <v>0</v>
      </c>
      <c r="Q111" s="78"/>
      <c r="R111" s="51">
        <f>+(C27*1)*G111</f>
        <v>7</v>
      </c>
    </row>
    <row r="112" spans="1:18">
      <c r="A112" s="154"/>
      <c r="B112" s="156"/>
      <c r="C112" s="156"/>
      <c r="D112" s="159"/>
      <c r="E112" s="171"/>
      <c r="F112" s="157"/>
      <c r="G112" s="81">
        <v>0.05</v>
      </c>
      <c r="H112" s="157"/>
      <c r="I112" s="147" t="s">
        <v>239</v>
      </c>
      <c r="J112" s="33" t="s">
        <v>156</v>
      </c>
      <c r="K112" s="47" t="s">
        <v>207</v>
      </c>
      <c r="L112" s="47" t="s">
        <v>180</v>
      </c>
      <c r="M112" s="80" t="s">
        <v>180</v>
      </c>
      <c r="N112" s="51">
        <v>28</v>
      </c>
      <c r="O112" s="76"/>
      <c r="P112" s="77">
        <f t="shared" ref="P112:P175" si="4">+O112*N112</f>
        <v>0</v>
      </c>
      <c r="Q112" s="78"/>
      <c r="R112" s="51">
        <f>+(C31*1)*G112</f>
        <v>6.8500000000000005</v>
      </c>
    </row>
    <row r="113" spans="1:18">
      <c r="A113" s="154"/>
      <c r="B113" s="156"/>
      <c r="C113" s="156"/>
      <c r="D113" s="159"/>
      <c r="E113" s="171"/>
      <c r="F113" s="157"/>
      <c r="G113" s="81">
        <v>0.05</v>
      </c>
      <c r="H113" s="157"/>
      <c r="I113" s="148"/>
      <c r="J113" s="33" t="s">
        <v>142</v>
      </c>
      <c r="K113" s="47" t="s">
        <v>207</v>
      </c>
      <c r="L113" s="47" t="s">
        <v>180</v>
      </c>
      <c r="M113" s="80" t="s">
        <v>180</v>
      </c>
      <c r="N113" s="51">
        <v>4</v>
      </c>
      <c r="O113" s="76"/>
      <c r="P113" s="77">
        <f t="shared" si="4"/>
        <v>0</v>
      </c>
      <c r="Q113" s="78"/>
      <c r="R113" s="51">
        <f>+(C32*1)*G113</f>
        <v>1.1500000000000001</v>
      </c>
    </row>
    <row r="114" spans="1:18">
      <c r="A114" s="154"/>
      <c r="B114" s="156"/>
      <c r="C114" s="156"/>
      <c r="D114" s="159"/>
      <c r="E114" s="171"/>
      <c r="F114" s="157"/>
      <c r="G114" s="81">
        <v>0.05</v>
      </c>
      <c r="H114" s="157"/>
      <c r="I114" s="147" t="s">
        <v>240</v>
      </c>
      <c r="J114" s="33" t="s">
        <v>156</v>
      </c>
      <c r="K114" s="47" t="s">
        <v>207</v>
      </c>
      <c r="L114" s="47" t="s">
        <v>180</v>
      </c>
      <c r="M114" s="80" t="s">
        <v>180</v>
      </c>
      <c r="N114" s="51">
        <v>124</v>
      </c>
      <c r="O114" s="76"/>
      <c r="P114" s="77">
        <f t="shared" si="4"/>
        <v>0</v>
      </c>
      <c r="Q114" s="78"/>
      <c r="R114" s="51">
        <f>+(C36*1)*G114</f>
        <v>30.75</v>
      </c>
    </row>
    <row r="115" spans="1:18">
      <c r="A115" s="154"/>
      <c r="B115" s="156"/>
      <c r="C115" s="156"/>
      <c r="D115" s="159"/>
      <c r="E115" s="171"/>
      <c r="F115" s="157"/>
      <c r="G115" s="81">
        <v>0.05</v>
      </c>
      <c r="H115" s="157"/>
      <c r="I115" s="148"/>
      <c r="J115" s="33" t="s">
        <v>142</v>
      </c>
      <c r="K115" s="47" t="s">
        <v>207</v>
      </c>
      <c r="L115" s="47" t="s">
        <v>180</v>
      </c>
      <c r="M115" s="80" t="s">
        <v>180</v>
      </c>
      <c r="N115" s="51">
        <v>64</v>
      </c>
      <c r="O115" s="76"/>
      <c r="P115" s="77">
        <f t="shared" si="4"/>
        <v>0</v>
      </c>
      <c r="Q115" s="78"/>
      <c r="R115" s="51">
        <f>+(C37*1)*G115</f>
        <v>16.150000000000002</v>
      </c>
    </row>
    <row r="116" spans="1:18">
      <c r="A116" s="154"/>
      <c r="B116" s="156"/>
      <c r="C116" s="156"/>
      <c r="D116" s="159"/>
      <c r="E116" s="171"/>
      <c r="F116" s="157"/>
      <c r="G116" s="81">
        <v>0.05</v>
      </c>
      <c r="H116" s="157"/>
      <c r="I116" s="147" t="s">
        <v>241</v>
      </c>
      <c r="J116" s="33" t="s">
        <v>156</v>
      </c>
      <c r="K116" s="47" t="s">
        <v>207</v>
      </c>
      <c r="L116" s="47" t="s">
        <v>180</v>
      </c>
      <c r="M116" s="80" t="s">
        <v>180</v>
      </c>
      <c r="N116" s="51">
        <v>68</v>
      </c>
      <c r="O116" s="76"/>
      <c r="P116" s="77">
        <f t="shared" si="4"/>
        <v>0</v>
      </c>
      <c r="Q116" s="78"/>
      <c r="R116" s="51">
        <f>+(C41*1)*G116</f>
        <v>17.400000000000002</v>
      </c>
    </row>
    <row r="117" spans="1:18" ht="50.25" customHeight="1">
      <c r="A117" s="155"/>
      <c r="B117" s="151"/>
      <c r="C117" s="151"/>
      <c r="D117" s="166"/>
      <c r="E117" s="172"/>
      <c r="F117" s="148"/>
      <c r="G117" s="81">
        <v>0.05</v>
      </c>
      <c r="H117" s="148"/>
      <c r="I117" s="148" t="s">
        <v>241</v>
      </c>
      <c r="J117" s="33" t="s">
        <v>142</v>
      </c>
      <c r="K117" s="47" t="s">
        <v>207</v>
      </c>
      <c r="L117" s="47" t="s">
        <v>180</v>
      </c>
      <c r="M117" s="80" t="s">
        <v>180</v>
      </c>
      <c r="N117" s="51">
        <v>760</v>
      </c>
      <c r="O117" s="76"/>
      <c r="P117" s="77">
        <f t="shared" si="4"/>
        <v>0</v>
      </c>
      <c r="Q117" s="78"/>
      <c r="R117" s="51">
        <f>+(C44*1)*G117</f>
        <v>189.9</v>
      </c>
    </row>
    <row r="118" spans="1:18" ht="23.25" customHeight="1">
      <c r="A118" s="153">
        <v>16</v>
      </c>
      <c r="B118" s="150" t="s">
        <v>247</v>
      </c>
      <c r="C118" s="150" t="s">
        <v>248</v>
      </c>
      <c r="D118" s="173" t="s">
        <v>249</v>
      </c>
      <c r="E118" s="150" t="s">
        <v>250</v>
      </c>
      <c r="F118" s="147" t="s">
        <v>206</v>
      </c>
      <c r="G118" s="81">
        <v>1</v>
      </c>
      <c r="H118" s="147" t="s">
        <v>179</v>
      </c>
      <c r="I118" s="147" t="s">
        <v>238</v>
      </c>
      <c r="J118" s="33" t="s">
        <v>156</v>
      </c>
      <c r="K118" s="47">
        <v>1</v>
      </c>
      <c r="L118" s="47">
        <v>2</v>
      </c>
      <c r="M118" s="80" t="s">
        <v>180</v>
      </c>
      <c r="N118" s="51">
        <v>32</v>
      </c>
      <c r="O118" s="76"/>
      <c r="P118" s="77">
        <f t="shared" si="4"/>
        <v>0</v>
      </c>
      <c r="Q118" s="78"/>
      <c r="R118" s="51">
        <f>+(C26*1)*G118</f>
        <v>8</v>
      </c>
    </row>
    <row r="119" spans="1:18" ht="23.25" customHeight="1">
      <c r="A119" s="154"/>
      <c r="B119" s="156"/>
      <c r="C119" s="156"/>
      <c r="D119" s="174"/>
      <c r="E119" s="156"/>
      <c r="F119" s="157"/>
      <c r="G119" s="83">
        <v>1</v>
      </c>
      <c r="H119" s="157"/>
      <c r="I119" s="148"/>
      <c r="J119" s="33" t="s">
        <v>142</v>
      </c>
      <c r="K119" s="47">
        <v>1</v>
      </c>
      <c r="L119" s="47">
        <v>2</v>
      </c>
      <c r="M119" s="80" t="s">
        <v>180</v>
      </c>
      <c r="N119" s="51">
        <v>28</v>
      </c>
      <c r="O119" s="76"/>
      <c r="P119" s="77">
        <f t="shared" si="4"/>
        <v>0</v>
      </c>
      <c r="Q119" s="78"/>
      <c r="R119" s="51">
        <f>+(C27*1)*G119</f>
        <v>7</v>
      </c>
    </row>
    <row r="120" spans="1:18" ht="23.25" customHeight="1">
      <c r="A120" s="154"/>
      <c r="B120" s="156"/>
      <c r="C120" s="156"/>
      <c r="D120" s="174"/>
      <c r="E120" s="156"/>
      <c r="F120" s="157"/>
      <c r="G120" s="81">
        <v>0.5</v>
      </c>
      <c r="H120" s="157"/>
      <c r="I120" s="147" t="s">
        <v>239</v>
      </c>
      <c r="J120" s="33" t="s">
        <v>156</v>
      </c>
      <c r="K120" s="47">
        <v>1</v>
      </c>
      <c r="L120" s="47">
        <v>2</v>
      </c>
      <c r="M120" s="80" t="s">
        <v>180</v>
      </c>
      <c r="N120" s="51">
        <v>276</v>
      </c>
      <c r="O120" s="76"/>
      <c r="P120" s="77">
        <f t="shared" si="4"/>
        <v>0</v>
      </c>
      <c r="Q120" s="78"/>
      <c r="R120" s="51">
        <f>+(C31*1)*G120</f>
        <v>68.5</v>
      </c>
    </row>
    <row r="121" spans="1:18" ht="23.25" customHeight="1">
      <c r="A121" s="154"/>
      <c r="B121" s="156"/>
      <c r="C121" s="156"/>
      <c r="D121" s="174"/>
      <c r="E121" s="156"/>
      <c r="F121" s="157"/>
      <c r="G121" s="81">
        <v>0.5</v>
      </c>
      <c r="H121" s="157"/>
      <c r="I121" s="148"/>
      <c r="J121" s="33" t="s">
        <v>142</v>
      </c>
      <c r="K121" s="47">
        <v>1</v>
      </c>
      <c r="L121" s="47">
        <v>2</v>
      </c>
      <c r="M121" s="80" t="s">
        <v>180</v>
      </c>
      <c r="N121" s="51">
        <v>48</v>
      </c>
      <c r="O121" s="76"/>
      <c r="P121" s="77">
        <f t="shared" si="4"/>
        <v>0</v>
      </c>
      <c r="Q121" s="78"/>
      <c r="R121" s="51">
        <f>+(C32*1)*G121</f>
        <v>11.5</v>
      </c>
    </row>
    <row r="122" spans="1:18" ht="23.25" customHeight="1">
      <c r="A122" s="154"/>
      <c r="B122" s="156"/>
      <c r="C122" s="156"/>
      <c r="D122" s="174"/>
      <c r="E122" s="156"/>
      <c r="F122" s="157"/>
      <c r="G122" s="81">
        <v>0.5</v>
      </c>
      <c r="H122" s="157"/>
      <c r="I122" s="147" t="s">
        <v>240</v>
      </c>
      <c r="J122" s="33" t="s">
        <v>156</v>
      </c>
      <c r="K122" s="47">
        <v>1</v>
      </c>
      <c r="L122" s="47">
        <v>2</v>
      </c>
      <c r="M122" s="80" t="s">
        <v>180</v>
      </c>
      <c r="N122" s="51">
        <v>1232</v>
      </c>
      <c r="O122" s="76"/>
      <c r="P122" s="77">
        <f t="shared" si="4"/>
        <v>0</v>
      </c>
      <c r="Q122" s="78"/>
      <c r="R122" s="51">
        <f>+(C36*1)*G122</f>
        <v>307.5</v>
      </c>
    </row>
    <row r="123" spans="1:18" ht="23.25" customHeight="1">
      <c r="A123" s="154"/>
      <c r="B123" s="156"/>
      <c r="C123" s="156"/>
      <c r="D123" s="174"/>
      <c r="E123" s="156"/>
      <c r="F123" s="157"/>
      <c r="G123" s="81">
        <v>0.5</v>
      </c>
      <c r="H123" s="157"/>
      <c r="I123" s="148"/>
      <c r="J123" s="33" t="s">
        <v>142</v>
      </c>
      <c r="K123" s="47">
        <v>1</v>
      </c>
      <c r="L123" s="47">
        <v>2</v>
      </c>
      <c r="M123" s="80" t="s">
        <v>180</v>
      </c>
      <c r="N123" s="51">
        <v>648</v>
      </c>
      <c r="O123" s="76"/>
      <c r="P123" s="77">
        <f t="shared" si="4"/>
        <v>0</v>
      </c>
      <c r="Q123" s="78"/>
      <c r="R123" s="51">
        <f>+(C37*1)*G123</f>
        <v>161.5</v>
      </c>
    </row>
    <row r="124" spans="1:18" ht="23.25" customHeight="1">
      <c r="A124" s="154"/>
      <c r="B124" s="156"/>
      <c r="C124" s="156"/>
      <c r="D124" s="174"/>
      <c r="E124" s="156"/>
      <c r="F124" s="157"/>
      <c r="G124" s="81">
        <v>0.5</v>
      </c>
      <c r="H124" s="157"/>
      <c r="I124" s="147" t="s">
        <v>241</v>
      </c>
      <c r="J124" s="33" t="s">
        <v>156</v>
      </c>
      <c r="K124" s="47">
        <v>1</v>
      </c>
      <c r="L124" s="47">
        <v>2</v>
      </c>
      <c r="M124" s="80" t="s">
        <v>180</v>
      </c>
      <c r="N124" s="51">
        <v>696</v>
      </c>
      <c r="O124" s="76"/>
      <c r="P124" s="77">
        <f t="shared" si="4"/>
        <v>0</v>
      </c>
      <c r="Q124" s="78"/>
      <c r="R124" s="51">
        <f>+(C41*1)*G124</f>
        <v>174</v>
      </c>
    </row>
    <row r="125" spans="1:18" ht="28.5" customHeight="1">
      <c r="A125" s="154"/>
      <c r="B125" s="156"/>
      <c r="C125" s="156"/>
      <c r="D125" s="174"/>
      <c r="E125" s="156"/>
      <c r="F125" s="157"/>
      <c r="G125" s="81">
        <v>0.5</v>
      </c>
      <c r="H125" s="148"/>
      <c r="I125" s="148" t="s">
        <v>241</v>
      </c>
      <c r="J125" s="33" t="s">
        <v>142</v>
      </c>
      <c r="K125" s="47">
        <v>1</v>
      </c>
      <c r="L125" s="47">
        <v>2</v>
      </c>
      <c r="M125" s="80" t="s">
        <v>180</v>
      </c>
      <c r="N125" s="51">
        <v>7536</v>
      </c>
      <c r="O125" s="76"/>
      <c r="P125" s="77">
        <f t="shared" si="4"/>
        <v>0</v>
      </c>
      <c r="Q125" s="78"/>
      <c r="R125" s="51">
        <f>+(C42*1)*G125</f>
        <v>1884</v>
      </c>
    </row>
    <row r="126" spans="1:18" ht="14.25" customHeight="1">
      <c r="A126" s="153">
        <v>17</v>
      </c>
      <c r="B126" s="150" t="s">
        <v>251</v>
      </c>
      <c r="C126" s="150" t="s">
        <v>252</v>
      </c>
      <c r="D126" s="158" t="s">
        <v>253</v>
      </c>
      <c r="E126" s="150" t="s">
        <v>254</v>
      </c>
      <c r="F126" s="147" t="s">
        <v>155</v>
      </c>
      <c r="G126" s="83">
        <v>1</v>
      </c>
      <c r="H126" s="147" t="s">
        <v>179</v>
      </c>
      <c r="I126" s="147" t="s">
        <v>238</v>
      </c>
      <c r="J126" s="33" t="s">
        <v>156</v>
      </c>
      <c r="K126" s="47">
        <v>1</v>
      </c>
      <c r="L126" s="47" t="s">
        <v>180</v>
      </c>
      <c r="M126" s="80" t="s">
        <v>180</v>
      </c>
      <c r="N126" s="51">
        <v>32</v>
      </c>
      <c r="O126" s="76"/>
      <c r="P126" s="77">
        <f t="shared" si="4"/>
        <v>0</v>
      </c>
      <c r="Q126" s="78"/>
      <c r="R126" s="51">
        <f>+(C26*1)*G126</f>
        <v>8</v>
      </c>
    </row>
    <row r="127" spans="1:18" ht="14.25" customHeight="1">
      <c r="A127" s="154"/>
      <c r="B127" s="156"/>
      <c r="C127" s="156"/>
      <c r="D127" s="159"/>
      <c r="E127" s="156"/>
      <c r="F127" s="157"/>
      <c r="G127" s="81">
        <v>1</v>
      </c>
      <c r="H127" s="157"/>
      <c r="I127" s="148"/>
      <c r="J127" s="33" t="s">
        <v>142</v>
      </c>
      <c r="K127" s="47">
        <v>1</v>
      </c>
      <c r="L127" s="47" t="s">
        <v>180</v>
      </c>
      <c r="M127" s="80" t="s">
        <v>180</v>
      </c>
      <c r="N127" s="51">
        <v>28</v>
      </c>
      <c r="O127" s="76"/>
      <c r="P127" s="77">
        <f t="shared" si="4"/>
        <v>0</v>
      </c>
      <c r="Q127" s="78"/>
      <c r="R127" s="51">
        <f>+(C27*1)*G127</f>
        <v>7</v>
      </c>
    </row>
    <row r="128" spans="1:18" ht="14.25" customHeight="1">
      <c r="A128" s="154"/>
      <c r="B128" s="156"/>
      <c r="C128" s="156"/>
      <c r="D128" s="159"/>
      <c r="E128" s="156"/>
      <c r="F128" s="157"/>
      <c r="G128" s="81">
        <v>0.3</v>
      </c>
      <c r="H128" s="157"/>
      <c r="I128" s="147" t="s">
        <v>239</v>
      </c>
      <c r="J128" s="33" t="s">
        <v>156</v>
      </c>
      <c r="K128" s="47">
        <v>1</v>
      </c>
      <c r="L128" s="47" t="s">
        <v>180</v>
      </c>
      <c r="M128" s="80" t="s">
        <v>180</v>
      </c>
      <c r="N128" s="51">
        <v>164</v>
      </c>
      <c r="O128" s="76"/>
      <c r="P128" s="77">
        <f t="shared" si="4"/>
        <v>0</v>
      </c>
      <c r="Q128" s="78"/>
      <c r="R128" s="51">
        <f>+(C31*1)*G128</f>
        <v>41.1</v>
      </c>
    </row>
    <row r="129" spans="1:18" ht="14.25" customHeight="1">
      <c r="A129" s="154"/>
      <c r="B129" s="156"/>
      <c r="C129" s="156"/>
      <c r="D129" s="159"/>
      <c r="E129" s="156"/>
      <c r="F129" s="157"/>
      <c r="G129" s="81">
        <v>0.3</v>
      </c>
      <c r="H129" s="157"/>
      <c r="I129" s="148"/>
      <c r="J129" s="33" t="s">
        <v>142</v>
      </c>
      <c r="K129" s="47">
        <v>1</v>
      </c>
      <c r="L129" s="47" t="s">
        <v>180</v>
      </c>
      <c r="M129" s="80" t="s">
        <v>180</v>
      </c>
      <c r="N129" s="51">
        <v>28</v>
      </c>
      <c r="O129" s="76"/>
      <c r="P129" s="77">
        <f t="shared" si="4"/>
        <v>0</v>
      </c>
      <c r="Q129" s="78"/>
      <c r="R129" s="51">
        <f>+(C32*1)*G129</f>
        <v>6.8999999999999995</v>
      </c>
    </row>
    <row r="130" spans="1:18" ht="14.25" customHeight="1">
      <c r="A130" s="154"/>
      <c r="B130" s="156"/>
      <c r="C130" s="156"/>
      <c r="D130" s="159"/>
      <c r="E130" s="156"/>
      <c r="F130" s="157"/>
      <c r="G130" s="81">
        <v>0.3</v>
      </c>
      <c r="H130" s="157"/>
      <c r="I130" s="147" t="s">
        <v>240</v>
      </c>
      <c r="J130" s="33" t="s">
        <v>156</v>
      </c>
      <c r="K130" s="47">
        <v>1</v>
      </c>
      <c r="L130" s="47" t="s">
        <v>180</v>
      </c>
      <c r="M130" s="80" t="s">
        <v>180</v>
      </c>
      <c r="N130" s="51">
        <v>740</v>
      </c>
      <c r="O130" s="76"/>
      <c r="P130" s="77">
        <f t="shared" si="4"/>
        <v>0</v>
      </c>
      <c r="Q130" s="78"/>
      <c r="R130" s="51">
        <f>+(C36*1)*G130</f>
        <v>184.5</v>
      </c>
    </row>
    <row r="131" spans="1:18" ht="14.25" customHeight="1">
      <c r="A131" s="154"/>
      <c r="B131" s="156"/>
      <c r="C131" s="156"/>
      <c r="D131" s="159"/>
      <c r="E131" s="156"/>
      <c r="F131" s="157"/>
      <c r="G131" s="81">
        <v>0.3</v>
      </c>
      <c r="H131" s="157"/>
      <c r="I131" s="148"/>
      <c r="J131" s="33" t="s">
        <v>142</v>
      </c>
      <c r="K131" s="47">
        <v>1</v>
      </c>
      <c r="L131" s="47" t="s">
        <v>180</v>
      </c>
      <c r="M131" s="80" t="s">
        <v>180</v>
      </c>
      <c r="N131" s="51">
        <v>388</v>
      </c>
      <c r="O131" s="76"/>
      <c r="P131" s="77">
        <f t="shared" si="4"/>
        <v>0</v>
      </c>
      <c r="Q131" s="78"/>
      <c r="R131" s="51">
        <f>+(C37*1)*G131</f>
        <v>96.899999999999991</v>
      </c>
    </row>
    <row r="132" spans="1:18" ht="14.25" customHeight="1">
      <c r="A132" s="154"/>
      <c r="B132" s="156"/>
      <c r="C132" s="156"/>
      <c r="D132" s="159"/>
      <c r="E132" s="156"/>
      <c r="F132" s="157"/>
      <c r="G132" s="81">
        <v>0.3</v>
      </c>
      <c r="H132" s="157"/>
      <c r="I132" s="147" t="s">
        <v>241</v>
      </c>
      <c r="J132" s="33" t="s">
        <v>156</v>
      </c>
      <c r="K132" s="47">
        <v>1</v>
      </c>
      <c r="L132" s="47" t="s">
        <v>180</v>
      </c>
      <c r="M132" s="80" t="s">
        <v>180</v>
      </c>
      <c r="N132" s="51">
        <v>416</v>
      </c>
      <c r="O132" s="76"/>
      <c r="P132" s="77">
        <f t="shared" si="4"/>
        <v>0</v>
      </c>
      <c r="Q132" s="78"/>
      <c r="R132" s="51">
        <f>+(C41*1)*G132</f>
        <v>104.39999999999999</v>
      </c>
    </row>
    <row r="133" spans="1:18" ht="15" customHeight="1">
      <c r="A133" s="154"/>
      <c r="B133" s="156"/>
      <c r="C133" s="156"/>
      <c r="D133" s="159"/>
      <c r="E133" s="156"/>
      <c r="F133" s="157"/>
      <c r="G133" s="81">
        <v>0.3</v>
      </c>
      <c r="H133" s="157"/>
      <c r="I133" s="148" t="s">
        <v>241</v>
      </c>
      <c r="J133" s="33" t="s">
        <v>142</v>
      </c>
      <c r="K133" s="47">
        <v>1</v>
      </c>
      <c r="L133" s="47" t="s">
        <v>180</v>
      </c>
      <c r="M133" s="80" t="s">
        <v>180</v>
      </c>
      <c r="N133" s="51">
        <v>4520</v>
      </c>
      <c r="O133" s="76"/>
      <c r="P133" s="77">
        <f t="shared" si="4"/>
        <v>0</v>
      </c>
      <c r="Q133" s="78"/>
      <c r="R133" s="51">
        <f>+(C42*1)*G133</f>
        <v>1130.3999999999999</v>
      </c>
    </row>
    <row r="134" spans="1:18" ht="14.25" customHeight="1">
      <c r="A134" s="154"/>
      <c r="B134" s="156"/>
      <c r="C134" s="156"/>
      <c r="D134" s="159"/>
      <c r="E134" s="150" t="s">
        <v>255</v>
      </c>
      <c r="F134" s="147" t="s">
        <v>155</v>
      </c>
      <c r="G134" s="83">
        <v>1</v>
      </c>
      <c r="H134" s="147" t="s">
        <v>179</v>
      </c>
      <c r="I134" s="147" t="s">
        <v>238</v>
      </c>
      <c r="J134" s="33" t="s">
        <v>156</v>
      </c>
      <c r="K134" s="47">
        <v>1</v>
      </c>
      <c r="L134" s="47" t="s">
        <v>180</v>
      </c>
      <c r="M134" s="80" t="s">
        <v>180</v>
      </c>
      <c r="N134" s="51">
        <v>32</v>
      </c>
      <c r="O134" s="76"/>
      <c r="P134" s="77">
        <f t="shared" si="4"/>
        <v>0</v>
      </c>
      <c r="Q134" s="78"/>
      <c r="R134" s="51">
        <f>+(C26*1)*G134</f>
        <v>8</v>
      </c>
    </row>
    <row r="135" spans="1:18" ht="14.25" customHeight="1">
      <c r="A135" s="154"/>
      <c r="B135" s="156"/>
      <c r="C135" s="156"/>
      <c r="D135" s="159"/>
      <c r="E135" s="156"/>
      <c r="F135" s="157"/>
      <c r="G135" s="84">
        <v>1</v>
      </c>
      <c r="H135" s="157"/>
      <c r="I135" s="148"/>
      <c r="J135" s="33" t="s">
        <v>142</v>
      </c>
      <c r="K135" s="47">
        <v>1</v>
      </c>
      <c r="L135" s="47" t="s">
        <v>180</v>
      </c>
      <c r="M135" s="80" t="s">
        <v>180</v>
      </c>
      <c r="N135" s="51">
        <v>28</v>
      </c>
      <c r="O135" s="76"/>
      <c r="P135" s="77">
        <f t="shared" si="4"/>
        <v>0</v>
      </c>
      <c r="Q135" s="78"/>
      <c r="R135" s="51">
        <f>+(C27*1)*G135</f>
        <v>7</v>
      </c>
    </row>
    <row r="136" spans="1:18" ht="14.25" customHeight="1">
      <c r="A136" s="154"/>
      <c r="B136" s="156"/>
      <c r="C136" s="156"/>
      <c r="D136" s="159"/>
      <c r="E136" s="156"/>
      <c r="F136" s="157"/>
      <c r="G136" s="81">
        <v>0.3</v>
      </c>
      <c r="H136" s="157"/>
      <c r="I136" s="147" t="s">
        <v>239</v>
      </c>
      <c r="J136" s="33" t="s">
        <v>156</v>
      </c>
      <c r="K136" s="47">
        <v>1</v>
      </c>
      <c r="L136" s="47" t="s">
        <v>180</v>
      </c>
      <c r="M136" s="80" t="s">
        <v>180</v>
      </c>
      <c r="N136" s="51">
        <v>164</v>
      </c>
      <c r="O136" s="76"/>
      <c r="P136" s="77">
        <f t="shared" si="4"/>
        <v>0</v>
      </c>
      <c r="Q136" s="78"/>
      <c r="R136" s="51">
        <f>+(C31*1)*G136</f>
        <v>41.1</v>
      </c>
    </row>
    <row r="137" spans="1:18" ht="14.25" customHeight="1">
      <c r="A137" s="154"/>
      <c r="B137" s="156"/>
      <c r="C137" s="156"/>
      <c r="D137" s="159"/>
      <c r="E137" s="156"/>
      <c r="F137" s="157"/>
      <c r="G137" s="81">
        <v>0.3</v>
      </c>
      <c r="H137" s="157"/>
      <c r="I137" s="148"/>
      <c r="J137" s="33" t="s">
        <v>142</v>
      </c>
      <c r="K137" s="47">
        <v>1</v>
      </c>
      <c r="L137" s="47" t="s">
        <v>180</v>
      </c>
      <c r="M137" s="80" t="s">
        <v>180</v>
      </c>
      <c r="N137" s="51">
        <v>28</v>
      </c>
      <c r="O137" s="76"/>
      <c r="P137" s="77">
        <f t="shared" si="4"/>
        <v>0</v>
      </c>
      <c r="Q137" s="78"/>
      <c r="R137" s="51">
        <f>+(C32*1)*G137</f>
        <v>6.8999999999999995</v>
      </c>
    </row>
    <row r="138" spans="1:18" ht="14.25" customHeight="1">
      <c r="A138" s="154"/>
      <c r="B138" s="156"/>
      <c r="C138" s="156"/>
      <c r="D138" s="159"/>
      <c r="E138" s="156"/>
      <c r="F138" s="157"/>
      <c r="G138" s="81">
        <v>0.3</v>
      </c>
      <c r="H138" s="157"/>
      <c r="I138" s="147" t="s">
        <v>240</v>
      </c>
      <c r="J138" s="33" t="s">
        <v>156</v>
      </c>
      <c r="K138" s="47">
        <v>1</v>
      </c>
      <c r="L138" s="47" t="s">
        <v>180</v>
      </c>
      <c r="M138" s="80" t="s">
        <v>180</v>
      </c>
      <c r="N138" s="51">
        <v>740</v>
      </c>
      <c r="O138" s="76"/>
      <c r="P138" s="77">
        <f t="shared" si="4"/>
        <v>0</v>
      </c>
      <c r="Q138" s="78"/>
      <c r="R138" s="51">
        <f>+(C36*1)*G138</f>
        <v>184.5</v>
      </c>
    </row>
    <row r="139" spans="1:18" ht="14.25" customHeight="1">
      <c r="A139" s="154"/>
      <c r="B139" s="156"/>
      <c r="C139" s="156"/>
      <c r="D139" s="159"/>
      <c r="E139" s="156"/>
      <c r="F139" s="157"/>
      <c r="G139" s="81">
        <v>0.3</v>
      </c>
      <c r="H139" s="157"/>
      <c r="I139" s="148"/>
      <c r="J139" s="33" t="s">
        <v>142</v>
      </c>
      <c r="K139" s="47">
        <v>1</v>
      </c>
      <c r="L139" s="47" t="s">
        <v>180</v>
      </c>
      <c r="M139" s="80" t="s">
        <v>180</v>
      </c>
      <c r="N139" s="51">
        <v>388</v>
      </c>
      <c r="O139" s="76"/>
      <c r="P139" s="77">
        <f t="shared" si="4"/>
        <v>0</v>
      </c>
      <c r="Q139" s="78"/>
      <c r="R139" s="51">
        <f>+(C37*1)*G139</f>
        <v>96.899999999999991</v>
      </c>
    </row>
    <row r="140" spans="1:18" ht="14.25" customHeight="1">
      <c r="A140" s="154"/>
      <c r="B140" s="156"/>
      <c r="C140" s="156"/>
      <c r="D140" s="159"/>
      <c r="E140" s="156"/>
      <c r="F140" s="157"/>
      <c r="G140" s="81">
        <v>0.3</v>
      </c>
      <c r="H140" s="157"/>
      <c r="I140" s="147" t="s">
        <v>241</v>
      </c>
      <c r="J140" s="33" t="s">
        <v>156</v>
      </c>
      <c r="K140" s="47">
        <v>1</v>
      </c>
      <c r="L140" s="47" t="s">
        <v>180</v>
      </c>
      <c r="M140" s="80" t="s">
        <v>180</v>
      </c>
      <c r="N140" s="51">
        <v>416</v>
      </c>
      <c r="O140" s="76"/>
      <c r="P140" s="77">
        <f t="shared" si="4"/>
        <v>0</v>
      </c>
      <c r="Q140" s="78"/>
      <c r="R140" s="51">
        <f>+(C41*1)*G140</f>
        <v>104.39999999999999</v>
      </c>
    </row>
    <row r="141" spans="1:18" ht="15" customHeight="1">
      <c r="A141" s="155"/>
      <c r="B141" s="151"/>
      <c r="C141" s="151"/>
      <c r="D141" s="166"/>
      <c r="E141" s="156"/>
      <c r="F141" s="157"/>
      <c r="G141" s="81">
        <v>0.3</v>
      </c>
      <c r="H141" s="157"/>
      <c r="I141" s="148" t="s">
        <v>241</v>
      </c>
      <c r="J141" s="33" t="s">
        <v>142</v>
      </c>
      <c r="K141" s="47">
        <v>1</v>
      </c>
      <c r="L141" s="47" t="s">
        <v>180</v>
      </c>
      <c r="M141" s="80" t="s">
        <v>180</v>
      </c>
      <c r="N141" s="51">
        <v>4520</v>
      </c>
      <c r="O141" s="76"/>
      <c r="P141" s="77">
        <f t="shared" si="4"/>
        <v>0</v>
      </c>
      <c r="Q141" s="78"/>
      <c r="R141" s="51">
        <f>+(C42*1)*G141</f>
        <v>1130.3999999999999</v>
      </c>
    </row>
    <row r="142" spans="1:18" ht="14.25" customHeight="1">
      <c r="A142" s="153">
        <v>18</v>
      </c>
      <c r="B142" s="150" t="s">
        <v>256</v>
      </c>
      <c r="C142" s="170" t="s">
        <v>257</v>
      </c>
      <c r="D142" s="173" t="s">
        <v>258</v>
      </c>
      <c r="E142" s="150" t="s">
        <v>259</v>
      </c>
      <c r="F142" s="147" t="s">
        <v>155</v>
      </c>
      <c r="G142" s="81">
        <v>1</v>
      </c>
      <c r="H142" s="147" t="s">
        <v>179</v>
      </c>
      <c r="I142" s="147" t="s">
        <v>238</v>
      </c>
      <c r="J142" s="33" t="s">
        <v>156</v>
      </c>
      <c r="K142" s="47">
        <v>1</v>
      </c>
      <c r="L142" s="47" t="s">
        <v>180</v>
      </c>
      <c r="M142" s="80" t="s">
        <v>180</v>
      </c>
      <c r="N142" s="51">
        <v>32</v>
      </c>
      <c r="O142" s="76"/>
      <c r="P142" s="77">
        <f t="shared" si="4"/>
        <v>0</v>
      </c>
      <c r="Q142" s="78"/>
      <c r="R142" s="51">
        <f>+(C26*1)*G142</f>
        <v>8</v>
      </c>
    </row>
    <row r="143" spans="1:18">
      <c r="A143" s="154"/>
      <c r="B143" s="156"/>
      <c r="C143" s="171"/>
      <c r="D143" s="174"/>
      <c r="E143" s="156"/>
      <c r="F143" s="157"/>
      <c r="G143" s="84">
        <v>1</v>
      </c>
      <c r="H143" s="157"/>
      <c r="I143" s="148"/>
      <c r="J143" s="33" t="s">
        <v>142</v>
      </c>
      <c r="K143" s="47">
        <v>1</v>
      </c>
      <c r="L143" s="47" t="s">
        <v>180</v>
      </c>
      <c r="M143" s="80" t="s">
        <v>180</v>
      </c>
      <c r="N143" s="51">
        <v>28</v>
      </c>
      <c r="O143" s="76"/>
      <c r="P143" s="77">
        <f t="shared" si="4"/>
        <v>0</v>
      </c>
      <c r="Q143" s="78"/>
      <c r="R143" s="51">
        <f>+(C27*1)*G143</f>
        <v>7</v>
      </c>
    </row>
    <row r="144" spans="1:18">
      <c r="A144" s="154"/>
      <c r="B144" s="156"/>
      <c r="C144" s="171"/>
      <c r="D144" s="174"/>
      <c r="E144" s="156"/>
      <c r="F144" s="157"/>
      <c r="G144" s="81">
        <v>0.2</v>
      </c>
      <c r="H144" s="157"/>
      <c r="I144" s="147" t="s">
        <v>239</v>
      </c>
      <c r="J144" s="33" t="s">
        <v>156</v>
      </c>
      <c r="K144" s="47">
        <v>1</v>
      </c>
      <c r="L144" s="47" t="s">
        <v>180</v>
      </c>
      <c r="M144" s="80" t="s">
        <v>180</v>
      </c>
      <c r="N144" s="51">
        <v>108</v>
      </c>
      <c r="O144" s="76"/>
      <c r="P144" s="77">
        <f t="shared" si="4"/>
        <v>0</v>
      </c>
      <c r="Q144" s="78"/>
      <c r="R144" s="51">
        <f>+(C31*1)*G144</f>
        <v>27.400000000000002</v>
      </c>
    </row>
    <row r="145" spans="1:18">
      <c r="A145" s="154"/>
      <c r="B145" s="156"/>
      <c r="C145" s="171"/>
      <c r="D145" s="174"/>
      <c r="E145" s="156"/>
      <c r="F145" s="157"/>
      <c r="G145" s="81">
        <v>0.2</v>
      </c>
      <c r="H145" s="157"/>
      <c r="I145" s="148"/>
      <c r="J145" s="33" t="s">
        <v>142</v>
      </c>
      <c r="K145" s="47">
        <v>1</v>
      </c>
      <c r="L145" s="47" t="s">
        <v>180</v>
      </c>
      <c r="M145" s="80" t="s">
        <v>180</v>
      </c>
      <c r="N145" s="51">
        <v>20</v>
      </c>
      <c r="O145" s="76"/>
      <c r="P145" s="77">
        <f t="shared" si="4"/>
        <v>0</v>
      </c>
      <c r="Q145" s="78"/>
      <c r="R145" s="51">
        <f>+(C32*1)*G145</f>
        <v>4.6000000000000005</v>
      </c>
    </row>
    <row r="146" spans="1:18">
      <c r="A146" s="154"/>
      <c r="B146" s="156"/>
      <c r="C146" s="171"/>
      <c r="D146" s="174"/>
      <c r="E146" s="156"/>
      <c r="F146" s="157"/>
      <c r="G146" s="81">
        <v>0.2</v>
      </c>
      <c r="H146" s="157"/>
      <c r="I146" s="147" t="s">
        <v>240</v>
      </c>
      <c r="J146" s="33" t="s">
        <v>156</v>
      </c>
      <c r="K146" s="47">
        <v>1</v>
      </c>
      <c r="L146" s="47" t="s">
        <v>180</v>
      </c>
      <c r="M146" s="80" t="s">
        <v>180</v>
      </c>
      <c r="N146" s="51">
        <v>492</v>
      </c>
      <c r="O146" s="76"/>
      <c r="P146" s="77">
        <f t="shared" si="4"/>
        <v>0</v>
      </c>
      <c r="Q146" s="78"/>
      <c r="R146" s="51">
        <f>+(C36*1)*G146</f>
        <v>123</v>
      </c>
    </row>
    <row r="147" spans="1:18">
      <c r="A147" s="154"/>
      <c r="B147" s="156"/>
      <c r="C147" s="171"/>
      <c r="D147" s="174"/>
      <c r="E147" s="156"/>
      <c r="F147" s="157"/>
      <c r="G147" s="81">
        <v>0.2</v>
      </c>
      <c r="H147" s="157"/>
      <c r="I147" s="148"/>
      <c r="J147" s="33" t="s">
        <v>142</v>
      </c>
      <c r="K147" s="47">
        <v>1</v>
      </c>
      <c r="L147" s="47" t="s">
        <v>180</v>
      </c>
      <c r="M147" s="80" t="s">
        <v>180</v>
      </c>
      <c r="N147" s="51">
        <v>260</v>
      </c>
      <c r="O147" s="76"/>
      <c r="P147" s="77">
        <f t="shared" si="4"/>
        <v>0</v>
      </c>
      <c r="Q147" s="78"/>
      <c r="R147" s="51">
        <f>+(C37*1)*G147</f>
        <v>64.600000000000009</v>
      </c>
    </row>
    <row r="148" spans="1:18">
      <c r="A148" s="154"/>
      <c r="B148" s="156"/>
      <c r="C148" s="171"/>
      <c r="D148" s="174"/>
      <c r="E148" s="156"/>
      <c r="F148" s="157"/>
      <c r="G148" s="81">
        <v>0.2</v>
      </c>
      <c r="H148" s="157"/>
      <c r="I148" s="147" t="s">
        <v>241</v>
      </c>
      <c r="J148" s="33" t="s">
        <v>156</v>
      </c>
      <c r="K148" s="47">
        <v>1</v>
      </c>
      <c r="L148" s="47" t="s">
        <v>180</v>
      </c>
      <c r="M148" s="80" t="s">
        <v>180</v>
      </c>
      <c r="N148" s="51">
        <v>280</v>
      </c>
      <c r="O148" s="76"/>
      <c r="P148" s="77">
        <f t="shared" si="4"/>
        <v>0</v>
      </c>
      <c r="Q148" s="78"/>
      <c r="R148" s="51">
        <f>+(C41*1)*G148</f>
        <v>69.600000000000009</v>
      </c>
    </row>
    <row r="149" spans="1:18">
      <c r="A149" s="155"/>
      <c r="B149" s="151"/>
      <c r="C149" s="172"/>
      <c r="D149" s="175"/>
      <c r="E149" s="151"/>
      <c r="F149" s="148"/>
      <c r="G149" s="81">
        <v>0.2</v>
      </c>
      <c r="H149" s="148"/>
      <c r="I149" s="148" t="s">
        <v>241</v>
      </c>
      <c r="J149" s="33" t="s">
        <v>142</v>
      </c>
      <c r="K149" s="47">
        <v>1</v>
      </c>
      <c r="L149" s="47" t="s">
        <v>180</v>
      </c>
      <c r="M149" s="80" t="s">
        <v>180</v>
      </c>
      <c r="N149" s="51">
        <v>3016</v>
      </c>
      <c r="O149" s="76"/>
      <c r="P149" s="77">
        <f t="shared" si="4"/>
        <v>0</v>
      </c>
      <c r="Q149" s="78"/>
      <c r="R149" s="51">
        <f>+(C42*1)*G149</f>
        <v>753.6</v>
      </c>
    </row>
    <row r="150" spans="1:18" ht="14.25" customHeight="1">
      <c r="A150" s="153">
        <v>19</v>
      </c>
      <c r="B150" s="150" t="s">
        <v>260</v>
      </c>
      <c r="C150" s="170" t="s">
        <v>261</v>
      </c>
      <c r="D150" s="158" t="s">
        <v>262</v>
      </c>
      <c r="E150" s="150" t="s">
        <v>263</v>
      </c>
      <c r="F150" s="162" t="s">
        <v>264</v>
      </c>
      <c r="G150" s="83">
        <v>1</v>
      </c>
      <c r="H150" s="162" t="s">
        <v>179</v>
      </c>
      <c r="I150" s="147" t="s">
        <v>238</v>
      </c>
      <c r="J150" s="33" t="s">
        <v>156</v>
      </c>
      <c r="K150" s="47">
        <v>1</v>
      </c>
      <c r="L150" s="47" t="s">
        <v>180</v>
      </c>
      <c r="M150" s="80" t="s">
        <v>180</v>
      </c>
      <c r="N150" s="51">
        <v>32</v>
      </c>
      <c r="O150" s="76"/>
      <c r="P150" s="77">
        <f t="shared" si="4"/>
        <v>0</v>
      </c>
      <c r="Q150" s="78"/>
      <c r="R150" s="51">
        <f>+(C26*1)*G150</f>
        <v>8</v>
      </c>
    </row>
    <row r="151" spans="1:18">
      <c r="A151" s="154"/>
      <c r="B151" s="156"/>
      <c r="C151" s="171"/>
      <c r="D151" s="159"/>
      <c r="E151" s="156"/>
      <c r="F151" s="162"/>
      <c r="G151" s="83">
        <v>1</v>
      </c>
      <c r="H151" s="162"/>
      <c r="I151" s="148"/>
      <c r="J151" s="33" t="s">
        <v>142</v>
      </c>
      <c r="K151" s="47">
        <v>1</v>
      </c>
      <c r="L151" s="47" t="s">
        <v>180</v>
      </c>
      <c r="M151" s="80" t="s">
        <v>180</v>
      </c>
      <c r="N151" s="51">
        <v>28</v>
      </c>
      <c r="O151" s="76"/>
      <c r="P151" s="77">
        <f t="shared" si="4"/>
        <v>0</v>
      </c>
      <c r="Q151" s="78"/>
      <c r="R151" s="51">
        <f>+(C27*1)*G151</f>
        <v>7</v>
      </c>
    </row>
    <row r="152" spans="1:18">
      <c r="A152" s="154"/>
      <c r="B152" s="156"/>
      <c r="C152" s="171"/>
      <c r="D152" s="159"/>
      <c r="E152" s="156"/>
      <c r="F152" s="162"/>
      <c r="G152" s="83">
        <v>0.1</v>
      </c>
      <c r="H152" s="162"/>
      <c r="I152" s="147" t="s">
        <v>239</v>
      </c>
      <c r="J152" s="33" t="s">
        <v>156</v>
      </c>
      <c r="K152" s="47">
        <v>1</v>
      </c>
      <c r="L152" s="47" t="s">
        <v>180</v>
      </c>
      <c r="M152" s="80" t="s">
        <v>180</v>
      </c>
      <c r="N152" s="51">
        <v>56</v>
      </c>
      <c r="O152" s="76"/>
      <c r="P152" s="77">
        <f t="shared" si="4"/>
        <v>0</v>
      </c>
      <c r="Q152" s="78"/>
      <c r="R152" s="51">
        <f>+(C31*1)*G152</f>
        <v>13.700000000000001</v>
      </c>
    </row>
    <row r="153" spans="1:18">
      <c r="A153" s="154"/>
      <c r="B153" s="156"/>
      <c r="C153" s="171"/>
      <c r="D153" s="159"/>
      <c r="E153" s="156"/>
      <c r="F153" s="162"/>
      <c r="G153" s="83">
        <v>0.1</v>
      </c>
      <c r="H153" s="162"/>
      <c r="I153" s="148"/>
      <c r="J153" s="33" t="s">
        <v>142</v>
      </c>
      <c r="K153" s="47">
        <v>1</v>
      </c>
      <c r="L153" s="47" t="s">
        <v>180</v>
      </c>
      <c r="M153" s="80" t="s">
        <v>180</v>
      </c>
      <c r="N153" s="51">
        <v>8</v>
      </c>
      <c r="O153" s="76"/>
      <c r="P153" s="77">
        <f t="shared" si="4"/>
        <v>0</v>
      </c>
      <c r="Q153" s="78"/>
      <c r="R153" s="51">
        <f>+(C32*1)*G153</f>
        <v>2.3000000000000003</v>
      </c>
    </row>
    <row r="154" spans="1:18">
      <c r="A154" s="154"/>
      <c r="B154" s="156"/>
      <c r="C154" s="171"/>
      <c r="D154" s="159"/>
      <c r="E154" s="156"/>
      <c r="F154" s="162"/>
      <c r="G154" s="83">
        <v>0.1</v>
      </c>
      <c r="H154" s="162"/>
      <c r="I154" s="147" t="s">
        <v>240</v>
      </c>
      <c r="J154" s="33" t="s">
        <v>156</v>
      </c>
      <c r="K154" s="47">
        <v>1</v>
      </c>
      <c r="L154" s="47" t="s">
        <v>180</v>
      </c>
      <c r="M154" s="80" t="s">
        <v>180</v>
      </c>
      <c r="N154" s="51">
        <v>248</v>
      </c>
      <c r="O154" s="76"/>
      <c r="P154" s="77">
        <f t="shared" si="4"/>
        <v>0</v>
      </c>
      <c r="Q154" s="78"/>
      <c r="R154" s="51">
        <f>+(C36*1)*G154</f>
        <v>61.5</v>
      </c>
    </row>
    <row r="155" spans="1:18">
      <c r="A155" s="154"/>
      <c r="B155" s="156"/>
      <c r="C155" s="171"/>
      <c r="D155" s="159"/>
      <c r="E155" s="156"/>
      <c r="F155" s="162"/>
      <c r="G155" s="83">
        <v>0.1</v>
      </c>
      <c r="H155" s="162"/>
      <c r="I155" s="148"/>
      <c r="J155" s="33" t="s">
        <v>142</v>
      </c>
      <c r="K155" s="47">
        <v>1</v>
      </c>
      <c r="L155" s="47" t="s">
        <v>180</v>
      </c>
      <c r="M155" s="80" t="s">
        <v>180</v>
      </c>
      <c r="N155" s="51">
        <v>128</v>
      </c>
      <c r="O155" s="76"/>
      <c r="P155" s="77">
        <f t="shared" si="4"/>
        <v>0</v>
      </c>
      <c r="Q155" s="78"/>
      <c r="R155" s="51">
        <f>+(C37*1)*G155</f>
        <v>32.300000000000004</v>
      </c>
    </row>
    <row r="156" spans="1:18">
      <c r="A156" s="154"/>
      <c r="B156" s="156"/>
      <c r="C156" s="171"/>
      <c r="D156" s="159"/>
      <c r="E156" s="156"/>
      <c r="F156" s="162"/>
      <c r="G156" s="83">
        <v>0.1</v>
      </c>
      <c r="H156" s="162"/>
      <c r="I156" s="147" t="s">
        <v>241</v>
      </c>
      <c r="J156" s="33" t="s">
        <v>156</v>
      </c>
      <c r="K156" s="47">
        <v>1</v>
      </c>
      <c r="L156" s="47" t="s">
        <v>180</v>
      </c>
      <c r="M156" s="80" t="s">
        <v>180</v>
      </c>
      <c r="N156" s="51">
        <v>140</v>
      </c>
      <c r="O156" s="76"/>
      <c r="P156" s="77">
        <f t="shared" si="4"/>
        <v>0</v>
      </c>
      <c r="Q156" s="78"/>
      <c r="R156" s="51">
        <f>+(C41*1)*G156</f>
        <v>34.800000000000004</v>
      </c>
    </row>
    <row r="157" spans="1:18">
      <c r="A157" s="154"/>
      <c r="B157" s="156"/>
      <c r="C157" s="171"/>
      <c r="D157" s="166"/>
      <c r="E157" s="151"/>
      <c r="F157" s="162"/>
      <c r="G157" s="83">
        <v>0.1</v>
      </c>
      <c r="H157" s="162"/>
      <c r="I157" s="148"/>
      <c r="J157" s="33" t="s">
        <v>142</v>
      </c>
      <c r="K157" s="47">
        <v>1</v>
      </c>
      <c r="L157" s="47" t="s">
        <v>180</v>
      </c>
      <c r="M157" s="80" t="s">
        <v>180</v>
      </c>
      <c r="N157" s="51">
        <v>1508</v>
      </c>
      <c r="O157" s="76"/>
      <c r="P157" s="77">
        <f t="shared" si="4"/>
        <v>0</v>
      </c>
      <c r="Q157" s="78"/>
      <c r="R157" s="51">
        <f>+(C42*1)*G157</f>
        <v>376.8</v>
      </c>
    </row>
    <row r="158" spans="1:18" ht="14.25" customHeight="1">
      <c r="A158" s="154"/>
      <c r="B158" s="156"/>
      <c r="C158" s="171"/>
      <c r="D158" s="150" t="s">
        <v>265</v>
      </c>
      <c r="E158" s="150" t="s">
        <v>263</v>
      </c>
      <c r="F158" s="147" t="s">
        <v>264</v>
      </c>
      <c r="G158" s="83">
        <v>1</v>
      </c>
      <c r="H158" s="162" t="s">
        <v>179</v>
      </c>
      <c r="I158" s="147" t="s">
        <v>238</v>
      </c>
      <c r="J158" s="33" t="s">
        <v>156</v>
      </c>
      <c r="K158" s="47">
        <v>1</v>
      </c>
      <c r="L158" s="47" t="s">
        <v>180</v>
      </c>
      <c r="M158" s="80" t="s">
        <v>180</v>
      </c>
      <c r="N158" s="51">
        <v>32</v>
      </c>
      <c r="O158" s="76"/>
      <c r="P158" s="77">
        <f t="shared" si="4"/>
        <v>0</v>
      </c>
      <c r="Q158" s="78"/>
      <c r="R158" s="51">
        <f>+(C26*1)*G158</f>
        <v>8</v>
      </c>
    </row>
    <row r="159" spans="1:18">
      <c r="A159" s="154"/>
      <c r="B159" s="156"/>
      <c r="C159" s="171"/>
      <c r="D159" s="156"/>
      <c r="E159" s="156"/>
      <c r="F159" s="157"/>
      <c r="G159" s="83">
        <v>1</v>
      </c>
      <c r="H159" s="162"/>
      <c r="I159" s="148"/>
      <c r="J159" s="33" t="s">
        <v>142</v>
      </c>
      <c r="K159" s="47">
        <v>1</v>
      </c>
      <c r="L159" s="47" t="s">
        <v>180</v>
      </c>
      <c r="M159" s="80" t="s">
        <v>180</v>
      </c>
      <c r="N159" s="51">
        <v>28</v>
      </c>
      <c r="O159" s="76"/>
      <c r="P159" s="77">
        <f t="shared" si="4"/>
        <v>0</v>
      </c>
      <c r="Q159" s="78"/>
      <c r="R159" s="51">
        <f>+(C27*1)*G159</f>
        <v>7</v>
      </c>
    </row>
    <row r="160" spans="1:18">
      <c r="A160" s="154"/>
      <c r="B160" s="156"/>
      <c r="C160" s="171"/>
      <c r="D160" s="156"/>
      <c r="E160" s="156"/>
      <c r="F160" s="157"/>
      <c r="G160" s="83">
        <v>0.1</v>
      </c>
      <c r="H160" s="162"/>
      <c r="I160" s="147" t="s">
        <v>239</v>
      </c>
      <c r="J160" s="33" t="s">
        <v>156</v>
      </c>
      <c r="K160" s="47">
        <v>1</v>
      </c>
      <c r="L160" s="47" t="s">
        <v>180</v>
      </c>
      <c r="M160" s="80" t="s">
        <v>180</v>
      </c>
      <c r="N160" s="51">
        <v>56</v>
      </c>
      <c r="O160" s="76"/>
      <c r="P160" s="77">
        <f t="shared" si="4"/>
        <v>0</v>
      </c>
      <c r="Q160" s="78"/>
      <c r="R160" s="51">
        <f>+(C31*1)*G160</f>
        <v>13.700000000000001</v>
      </c>
    </row>
    <row r="161" spans="1:18">
      <c r="A161" s="154"/>
      <c r="B161" s="156"/>
      <c r="C161" s="171"/>
      <c r="D161" s="156"/>
      <c r="E161" s="156"/>
      <c r="F161" s="157"/>
      <c r="G161" s="83">
        <v>0.1</v>
      </c>
      <c r="H161" s="162"/>
      <c r="I161" s="148"/>
      <c r="J161" s="33" t="s">
        <v>142</v>
      </c>
      <c r="K161" s="47">
        <v>1</v>
      </c>
      <c r="L161" s="47" t="s">
        <v>180</v>
      </c>
      <c r="M161" s="80" t="s">
        <v>180</v>
      </c>
      <c r="N161" s="51">
        <v>8</v>
      </c>
      <c r="O161" s="76"/>
      <c r="P161" s="77">
        <f t="shared" si="4"/>
        <v>0</v>
      </c>
      <c r="Q161" s="78"/>
      <c r="R161" s="51">
        <f>+(C32*1)*G161</f>
        <v>2.3000000000000003</v>
      </c>
    </row>
    <row r="162" spans="1:18">
      <c r="A162" s="154"/>
      <c r="B162" s="156"/>
      <c r="C162" s="171"/>
      <c r="D162" s="156"/>
      <c r="E162" s="156"/>
      <c r="F162" s="157"/>
      <c r="G162" s="83">
        <v>0.1</v>
      </c>
      <c r="H162" s="162"/>
      <c r="I162" s="147" t="s">
        <v>240</v>
      </c>
      <c r="J162" s="33" t="s">
        <v>156</v>
      </c>
      <c r="K162" s="47">
        <v>1</v>
      </c>
      <c r="L162" s="47" t="s">
        <v>180</v>
      </c>
      <c r="M162" s="80" t="s">
        <v>180</v>
      </c>
      <c r="N162" s="51">
        <v>248</v>
      </c>
      <c r="O162" s="76"/>
      <c r="P162" s="77">
        <f t="shared" si="4"/>
        <v>0</v>
      </c>
      <c r="Q162" s="78"/>
      <c r="R162" s="51">
        <f>+(C36*1)*G162</f>
        <v>61.5</v>
      </c>
    </row>
    <row r="163" spans="1:18">
      <c r="A163" s="154"/>
      <c r="B163" s="156"/>
      <c r="C163" s="171"/>
      <c r="D163" s="156"/>
      <c r="E163" s="156"/>
      <c r="F163" s="157"/>
      <c r="G163" s="83">
        <v>0.1</v>
      </c>
      <c r="H163" s="162"/>
      <c r="I163" s="148"/>
      <c r="J163" s="33" t="s">
        <v>142</v>
      </c>
      <c r="K163" s="47">
        <v>1</v>
      </c>
      <c r="L163" s="47" t="s">
        <v>180</v>
      </c>
      <c r="M163" s="80" t="s">
        <v>180</v>
      </c>
      <c r="N163" s="51">
        <v>128</v>
      </c>
      <c r="O163" s="76"/>
      <c r="P163" s="77">
        <f t="shared" si="4"/>
        <v>0</v>
      </c>
      <c r="Q163" s="78"/>
      <c r="R163" s="51">
        <f>+(C37*1)*G163</f>
        <v>32.300000000000004</v>
      </c>
    </row>
    <row r="164" spans="1:18">
      <c r="A164" s="154"/>
      <c r="B164" s="156"/>
      <c r="C164" s="171"/>
      <c r="D164" s="156"/>
      <c r="E164" s="156"/>
      <c r="F164" s="157"/>
      <c r="G164" s="83">
        <v>0.1</v>
      </c>
      <c r="H164" s="162"/>
      <c r="I164" s="147" t="s">
        <v>241</v>
      </c>
      <c r="J164" s="33" t="s">
        <v>156</v>
      </c>
      <c r="K164" s="47">
        <v>1</v>
      </c>
      <c r="L164" s="47" t="s">
        <v>180</v>
      </c>
      <c r="M164" s="80" t="s">
        <v>180</v>
      </c>
      <c r="N164" s="51">
        <v>140</v>
      </c>
      <c r="O164" s="76"/>
      <c r="P164" s="77">
        <f t="shared" si="4"/>
        <v>0</v>
      </c>
      <c r="Q164" s="78"/>
      <c r="R164" s="51">
        <f>+(C41*1)*G164</f>
        <v>34.800000000000004</v>
      </c>
    </row>
    <row r="165" spans="1:18">
      <c r="A165" s="154"/>
      <c r="B165" s="156"/>
      <c r="C165" s="171"/>
      <c r="D165" s="151"/>
      <c r="E165" s="151"/>
      <c r="F165" s="148"/>
      <c r="G165" s="83">
        <v>0.1</v>
      </c>
      <c r="H165" s="162"/>
      <c r="I165" s="148"/>
      <c r="J165" s="33" t="s">
        <v>142</v>
      </c>
      <c r="K165" s="47">
        <v>1</v>
      </c>
      <c r="L165" s="47" t="s">
        <v>180</v>
      </c>
      <c r="M165" s="80" t="s">
        <v>180</v>
      </c>
      <c r="N165" s="51">
        <v>1508</v>
      </c>
      <c r="O165" s="76"/>
      <c r="P165" s="77">
        <f t="shared" si="4"/>
        <v>0</v>
      </c>
      <c r="Q165" s="78"/>
      <c r="R165" s="51">
        <f>+(C42*1)*G165</f>
        <v>376.8</v>
      </c>
    </row>
    <row r="166" spans="1:18" ht="15" customHeight="1">
      <c r="A166" s="154"/>
      <c r="B166" s="156"/>
      <c r="C166" s="171"/>
      <c r="D166" s="150" t="s">
        <v>266</v>
      </c>
      <c r="E166" s="150" t="s">
        <v>263</v>
      </c>
      <c r="F166" s="147" t="s">
        <v>264</v>
      </c>
      <c r="G166" s="83">
        <v>1</v>
      </c>
      <c r="H166" s="162" t="s">
        <v>179</v>
      </c>
      <c r="I166" s="147" t="s">
        <v>238</v>
      </c>
      <c r="J166" s="33" t="s">
        <v>156</v>
      </c>
      <c r="K166" s="47">
        <v>1</v>
      </c>
      <c r="L166" s="47" t="s">
        <v>180</v>
      </c>
      <c r="M166" s="80" t="s">
        <v>180</v>
      </c>
      <c r="N166" s="51">
        <v>32</v>
      </c>
      <c r="O166" s="76"/>
      <c r="P166" s="77">
        <f t="shared" si="4"/>
        <v>0</v>
      </c>
      <c r="Q166" s="78"/>
      <c r="R166" s="51">
        <f>+(C26*1)*G166</f>
        <v>8</v>
      </c>
    </row>
    <row r="167" spans="1:18" ht="15" customHeight="1">
      <c r="A167" s="154"/>
      <c r="B167" s="156"/>
      <c r="C167" s="171"/>
      <c r="D167" s="156"/>
      <c r="E167" s="156"/>
      <c r="F167" s="157"/>
      <c r="G167" s="83">
        <v>1</v>
      </c>
      <c r="H167" s="162"/>
      <c r="I167" s="148"/>
      <c r="J167" s="33" t="s">
        <v>142</v>
      </c>
      <c r="K167" s="47">
        <v>1</v>
      </c>
      <c r="L167" s="47" t="s">
        <v>180</v>
      </c>
      <c r="M167" s="80" t="s">
        <v>180</v>
      </c>
      <c r="N167" s="51">
        <v>28</v>
      </c>
      <c r="O167" s="76"/>
      <c r="P167" s="77">
        <f t="shared" si="4"/>
        <v>0</v>
      </c>
      <c r="Q167" s="78"/>
      <c r="R167" s="51">
        <f>+(C27*1)*G167</f>
        <v>7</v>
      </c>
    </row>
    <row r="168" spans="1:18" ht="15" customHeight="1">
      <c r="A168" s="154"/>
      <c r="B168" s="156"/>
      <c r="C168" s="171"/>
      <c r="D168" s="156"/>
      <c r="E168" s="156"/>
      <c r="F168" s="157"/>
      <c r="G168" s="83">
        <v>0.1</v>
      </c>
      <c r="H168" s="162"/>
      <c r="I168" s="147" t="s">
        <v>239</v>
      </c>
      <c r="J168" s="33" t="s">
        <v>156</v>
      </c>
      <c r="K168" s="47">
        <v>1</v>
      </c>
      <c r="L168" s="47" t="s">
        <v>180</v>
      </c>
      <c r="M168" s="80" t="s">
        <v>180</v>
      </c>
      <c r="N168" s="51">
        <v>56</v>
      </c>
      <c r="O168" s="76"/>
      <c r="P168" s="77">
        <f t="shared" si="4"/>
        <v>0</v>
      </c>
      <c r="Q168" s="78"/>
      <c r="R168" s="51">
        <f>+(C31*1)*G168</f>
        <v>13.700000000000001</v>
      </c>
    </row>
    <row r="169" spans="1:18" ht="15" customHeight="1">
      <c r="A169" s="154"/>
      <c r="B169" s="156"/>
      <c r="C169" s="171"/>
      <c r="D169" s="156"/>
      <c r="E169" s="156"/>
      <c r="F169" s="157"/>
      <c r="G169" s="83">
        <v>0.1</v>
      </c>
      <c r="H169" s="162"/>
      <c r="I169" s="148"/>
      <c r="J169" s="33" t="s">
        <v>142</v>
      </c>
      <c r="K169" s="47">
        <v>1</v>
      </c>
      <c r="L169" s="47" t="s">
        <v>180</v>
      </c>
      <c r="M169" s="80" t="s">
        <v>180</v>
      </c>
      <c r="N169" s="51">
        <v>8</v>
      </c>
      <c r="O169" s="76"/>
      <c r="P169" s="77">
        <f t="shared" si="4"/>
        <v>0</v>
      </c>
      <c r="Q169" s="78"/>
      <c r="R169" s="51">
        <f>+(C32*1)*G169</f>
        <v>2.3000000000000003</v>
      </c>
    </row>
    <row r="170" spans="1:18" ht="15" customHeight="1">
      <c r="A170" s="154"/>
      <c r="B170" s="156"/>
      <c r="C170" s="171"/>
      <c r="D170" s="156"/>
      <c r="E170" s="156"/>
      <c r="F170" s="157"/>
      <c r="G170" s="83">
        <v>0.1</v>
      </c>
      <c r="H170" s="162"/>
      <c r="I170" s="147" t="s">
        <v>240</v>
      </c>
      <c r="J170" s="33" t="s">
        <v>156</v>
      </c>
      <c r="K170" s="47">
        <v>1</v>
      </c>
      <c r="L170" s="47" t="s">
        <v>180</v>
      </c>
      <c r="M170" s="80" t="s">
        <v>180</v>
      </c>
      <c r="N170" s="51">
        <v>248</v>
      </c>
      <c r="O170" s="76"/>
      <c r="P170" s="77">
        <f t="shared" si="4"/>
        <v>0</v>
      </c>
      <c r="Q170" s="78"/>
      <c r="R170" s="51">
        <f>+(C36*1)*G170</f>
        <v>61.5</v>
      </c>
    </row>
    <row r="171" spans="1:18" ht="15" customHeight="1">
      <c r="A171" s="154"/>
      <c r="B171" s="156"/>
      <c r="C171" s="171"/>
      <c r="D171" s="156"/>
      <c r="E171" s="156"/>
      <c r="F171" s="157"/>
      <c r="G171" s="83">
        <v>0.1</v>
      </c>
      <c r="H171" s="162"/>
      <c r="I171" s="148"/>
      <c r="J171" s="33" t="s">
        <v>142</v>
      </c>
      <c r="K171" s="47">
        <v>1</v>
      </c>
      <c r="L171" s="47" t="s">
        <v>180</v>
      </c>
      <c r="M171" s="80" t="s">
        <v>180</v>
      </c>
      <c r="N171" s="51">
        <v>128</v>
      </c>
      <c r="O171" s="76"/>
      <c r="P171" s="77">
        <f t="shared" si="4"/>
        <v>0</v>
      </c>
      <c r="Q171" s="78"/>
      <c r="R171" s="51">
        <f>+(C37*1)*G171</f>
        <v>32.300000000000004</v>
      </c>
    </row>
    <row r="172" spans="1:18" ht="15" customHeight="1">
      <c r="A172" s="154"/>
      <c r="B172" s="156"/>
      <c r="C172" s="171"/>
      <c r="D172" s="156"/>
      <c r="E172" s="156"/>
      <c r="F172" s="157"/>
      <c r="G172" s="83">
        <v>0.1</v>
      </c>
      <c r="H172" s="162"/>
      <c r="I172" s="147" t="s">
        <v>241</v>
      </c>
      <c r="J172" s="33" t="s">
        <v>156</v>
      </c>
      <c r="K172" s="47">
        <v>1</v>
      </c>
      <c r="L172" s="47" t="s">
        <v>180</v>
      </c>
      <c r="M172" s="80" t="s">
        <v>180</v>
      </c>
      <c r="N172" s="51">
        <v>140</v>
      </c>
      <c r="O172" s="76"/>
      <c r="P172" s="77">
        <f t="shared" si="4"/>
        <v>0</v>
      </c>
      <c r="Q172" s="78"/>
      <c r="R172" s="51">
        <f>+(C41*1)*G172</f>
        <v>34.800000000000004</v>
      </c>
    </row>
    <row r="173" spans="1:18" ht="22.5" customHeight="1">
      <c r="A173" s="155"/>
      <c r="B173" s="151"/>
      <c r="C173" s="172"/>
      <c r="D173" s="151"/>
      <c r="E173" s="151"/>
      <c r="F173" s="148"/>
      <c r="G173" s="83">
        <v>0.1</v>
      </c>
      <c r="H173" s="162"/>
      <c r="I173" s="148"/>
      <c r="J173" s="33" t="s">
        <v>142</v>
      </c>
      <c r="K173" s="47">
        <v>1</v>
      </c>
      <c r="L173" s="47" t="s">
        <v>180</v>
      </c>
      <c r="M173" s="80" t="s">
        <v>180</v>
      </c>
      <c r="N173" s="51">
        <v>1508</v>
      </c>
      <c r="O173" s="76"/>
      <c r="P173" s="77">
        <f t="shared" si="4"/>
        <v>0</v>
      </c>
      <c r="Q173" s="78"/>
      <c r="R173" s="51">
        <f>+(C42*1)*G173</f>
        <v>376.8</v>
      </c>
    </row>
    <row r="174" spans="1:18" ht="69.75" customHeight="1">
      <c r="A174" s="153">
        <v>20</v>
      </c>
      <c r="B174" s="150" t="s">
        <v>267</v>
      </c>
      <c r="C174" s="170" t="s">
        <v>268</v>
      </c>
      <c r="D174" s="173" t="s">
        <v>269</v>
      </c>
      <c r="E174" s="170" t="s">
        <v>259</v>
      </c>
      <c r="F174" s="162" t="s">
        <v>206</v>
      </c>
      <c r="G174" s="83">
        <v>0.01</v>
      </c>
      <c r="H174" s="147" t="s">
        <v>179</v>
      </c>
      <c r="I174" s="47" t="s">
        <v>180</v>
      </c>
      <c r="J174" s="33" t="s">
        <v>156</v>
      </c>
      <c r="K174" s="47">
        <v>1</v>
      </c>
      <c r="L174" s="47" t="s">
        <v>180</v>
      </c>
      <c r="M174" s="80" t="s">
        <v>180</v>
      </c>
      <c r="N174" s="51">
        <v>4</v>
      </c>
      <c r="O174" s="76"/>
      <c r="P174" s="77">
        <f t="shared" si="4"/>
        <v>0</v>
      </c>
      <c r="Q174" s="78"/>
      <c r="R174" s="51">
        <f t="shared" ref="R174:R179" si="5">K174</f>
        <v>1</v>
      </c>
    </row>
    <row r="175" spans="1:18" ht="92.25" customHeight="1">
      <c r="A175" s="154"/>
      <c r="B175" s="156"/>
      <c r="C175" s="171"/>
      <c r="D175" s="174"/>
      <c r="E175" s="171"/>
      <c r="F175" s="162"/>
      <c r="G175" s="83">
        <v>0.01</v>
      </c>
      <c r="H175" s="148"/>
      <c r="I175" s="47" t="s">
        <v>180</v>
      </c>
      <c r="J175" s="33" t="s">
        <v>142</v>
      </c>
      <c r="K175" s="47">
        <v>1</v>
      </c>
      <c r="L175" s="47" t="s">
        <v>180</v>
      </c>
      <c r="M175" s="80" t="s">
        <v>180</v>
      </c>
      <c r="N175" s="51">
        <v>4</v>
      </c>
      <c r="O175" s="76"/>
      <c r="P175" s="77">
        <f t="shared" si="4"/>
        <v>0</v>
      </c>
      <c r="Q175" s="78"/>
      <c r="R175" s="51">
        <f t="shared" si="5"/>
        <v>1</v>
      </c>
    </row>
    <row r="176" spans="1:18" ht="69.75" customHeight="1">
      <c r="A176" s="154"/>
      <c r="B176" s="156"/>
      <c r="C176" s="170" t="s">
        <v>270</v>
      </c>
      <c r="D176" s="173" t="s">
        <v>271</v>
      </c>
      <c r="E176" s="170" t="s">
        <v>259</v>
      </c>
      <c r="F176" s="162" t="s">
        <v>206</v>
      </c>
      <c r="G176" s="83">
        <v>0.01</v>
      </c>
      <c r="H176" s="147" t="s">
        <v>179</v>
      </c>
      <c r="I176" s="47" t="s">
        <v>180</v>
      </c>
      <c r="J176" s="33" t="s">
        <v>156</v>
      </c>
      <c r="K176" s="47">
        <v>1</v>
      </c>
      <c r="L176" s="47" t="s">
        <v>180</v>
      </c>
      <c r="M176" s="80" t="s">
        <v>180</v>
      </c>
      <c r="N176" s="51">
        <v>4</v>
      </c>
      <c r="O176" s="76"/>
      <c r="P176" s="77">
        <f t="shared" ref="P176:P179" si="6">+O176*N176</f>
        <v>0</v>
      </c>
      <c r="Q176" s="78"/>
      <c r="R176" s="51">
        <f t="shared" si="5"/>
        <v>1</v>
      </c>
    </row>
    <row r="177" spans="1:18" ht="78" customHeight="1">
      <c r="A177" s="154"/>
      <c r="B177" s="156"/>
      <c r="C177" s="171"/>
      <c r="D177" s="174"/>
      <c r="E177" s="171"/>
      <c r="F177" s="162"/>
      <c r="G177" s="83">
        <v>0.01</v>
      </c>
      <c r="H177" s="148"/>
      <c r="I177" s="47" t="s">
        <v>180</v>
      </c>
      <c r="J177" s="33" t="s">
        <v>142</v>
      </c>
      <c r="K177" s="47">
        <v>1</v>
      </c>
      <c r="L177" s="47" t="s">
        <v>180</v>
      </c>
      <c r="M177" s="80" t="s">
        <v>180</v>
      </c>
      <c r="N177" s="51">
        <v>4</v>
      </c>
      <c r="O177" s="76"/>
      <c r="P177" s="77">
        <f t="shared" si="6"/>
        <v>0</v>
      </c>
      <c r="Q177" s="78"/>
      <c r="R177" s="51">
        <f t="shared" si="5"/>
        <v>1</v>
      </c>
    </row>
    <row r="178" spans="1:18" ht="69.75" customHeight="1">
      <c r="A178" s="154"/>
      <c r="B178" s="156"/>
      <c r="C178" s="170" t="s">
        <v>272</v>
      </c>
      <c r="D178" s="173" t="s">
        <v>273</v>
      </c>
      <c r="E178" s="170" t="s">
        <v>259</v>
      </c>
      <c r="F178" s="162" t="s">
        <v>206</v>
      </c>
      <c r="G178" s="83">
        <v>0.01</v>
      </c>
      <c r="H178" s="147" t="s">
        <v>179</v>
      </c>
      <c r="I178" s="47" t="s">
        <v>180</v>
      </c>
      <c r="J178" s="33" t="s">
        <v>156</v>
      </c>
      <c r="K178" s="47">
        <v>1</v>
      </c>
      <c r="L178" s="47" t="s">
        <v>180</v>
      </c>
      <c r="M178" s="80" t="s">
        <v>180</v>
      </c>
      <c r="N178" s="51">
        <v>4</v>
      </c>
      <c r="O178" s="76"/>
      <c r="P178" s="77">
        <f t="shared" si="6"/>
        <v>0</v>
      </c>
      <c r="Q178" s="78"/>
      <c r="R178" s="51">
        <f t="shared" si="5"/>
        <v>1</v>
      </c>
    </row>
    <row r="179" spans="1:18" ht="87.75" customHeight="1">
      <c r="A179" s="155"/>
      <c r="B179" s="156"/>
      <c r="C179" s="171"/>
      <c r="D179" s="174"/>
      <c r="E179" s="171"/>
      <c r="F179" s="162"/>
      <c r="G179" s="83">
        <v>0.01</v>
      </c>
      <c r="H179" s="148"/>
      <c r="I179" s="47" t="s">
        <v>180</v>
      </c>
      <c r="J179" s="33" t="s">
        <v>142</v>
      </c>
      <c r="K179" s="47">
        <v>1</v>
      </c>
      <c r="L179" s="47" t="s">
        <v>180</v>
      </c>
      <c r="M179" s="80" t="s">
        <v>180</v>
      </c>
      <c r="N179" s="51">
        <v>4</v>
      </c>
      <c r="O179" s="76"/>
      <c r="P179" s="77">
        <f t="shared" si="6"/>
        <v>0</v>
      </c>
      <c r="Q179" s="78"/>
      <c r="R179" s="51">
        <f t="shared" si="5"/>
        <v>1</v>
      </c>
    </row>
    <row r="180" spans="1:18" ht="14.25" customHeight="1">
      <c r="A180" s="153">
        <v>21</v>
      </c>
      <c r="B180" s="161" t="s">
        <v>274</v>
      </c>
      <c r="C180" s="150" t="s">
        <v>275</v>
      </c>
      <c r="D180" s="158" t="s">
        <v>276</v>
      </c>
      <c r="E180" s="150" t="s">
        <v>277</v>
      </c>
      <c r="F180" s="147" t="s">
        <v>206</v>
      </c>
      <c r="G180" s="83">
        <v>1</v>
      </c>
      <c r="H180" s="162" t="s">
        <v>181</v>
      </c>
      <c r="I180" s="73" t="s">
        <v>238</v>
      </c>
      <c r="J180" s="33" t="s">
        <v>182</v>
      </c>
      <c r="K180" s="98">
        <v>1</v>
      </c>
      <c r="L180" s="98">
        <v>2</v>
      </c>
      <c r="M180" s="176">
        <v>500</v>
      </c>
      <c r="N180" s="97">
        <v>280</v>
      </c>
      <c r="O180" s="179"/>
      <c r="P180" s="179"/>
      <c r="Q180" s="182"/>
      <c r="R180" s="85">
        <f>+(C20*G180)</f>
        <v>70</v>
      </c>
    </row>
    <row r="181" spans="1:18">
      <c r="A181" s="154"/>
      <c r="B181" s="161"/>
      <c r="C181" s="156"/>
      <c r="D181" s="159"/>
      <c r="E181" s="156"/>
      <c r="F181" s="157"/>
      <c r="G181" s="83">
        <v>1</v>
      </c>
      <c r="H181" s="162"/>
      <c r="I181" s="73" t="s">
        <v>239</v>
      </c>
      <c r="J181" s="33" t="s">
        <v>182</v>
      </c>
      <c r="K181" s="98">
        <v>1</v>
      </c>
      <c r="L181" s="98">
        <v>2</v>
      </c>
      <c r="M181" s="177"/>
      <c r="N181" s="97">
        <v>780</v>
      </c>
      <c r="O181" s="180"/>
      <c r="P181" s="180"/>
      <c r="Q181" s="183"/>
      <c r="R181" s="85">
        <f>+(C21*G181)</f>
        <v>195</v>
      </c>
    </row>
    <row r="182" spans="1:18">
      <c r="A182" s="154"/>
      <c r="B182" s="161"/>
      <c r="C182" s="156"/>
      <c r="D182" s="159"/>
      <c r="E182" s="156"/>
      <c r="F182" s="157"/>
      <c r="G182" s="83">
        <v>1</v>
      </c>
      <c r="H182" s="162"/>
      <c r="I182" s="73" t="s">
        <v>240</v>
      </c>
      <c r="J182" s="33" t="s">
        <v>182</v>
      </c>
      <c r="K182" s="98">
        <v>1</v>
      </c>
      <c r="L182" s="98">
        <v>2</v>
      </c>
      <c r="M182" s="177"/>
      <c r="N182" s="97">
        <v>2452</v>
      </c>
      <c r="O182" s="180"/>
      <c r="P182" s="180"/>
      <c r="Q182" s="183"/>
      <c r="R182" s="85">
        <f>+(C22*G182)</f>
        <v>613</v>
      </c>
    </row>
    <row r="183" spans="1:18">
      <c r="A183" s="154"/>
      <c r="B183" s="161"/>
      <c r="C183" s="156"/>
      <c r="D183" s="159"/>
      <c r="E183" s="156"/>
      <c r="F183" s="157"/>
      <c r="G183" s="83">
        <v>1</v>
      </c>
      <c r="H183" s="162"/>
      <c r="I183" s="73" t="s">
        <v>241</v>
      </c>
      <c r="J183" s="33" t="s">
        <v>182</v>
      </c>
      <c r="K183" s="98">
        <v>1</v>
      </c>
      <c r="L183" s="98">
        <v>2</v>
      </c>
      <c r="M183" s="177"/>
      <c r="N183" s="97">
        <v>176</v>
      </c>
      <c r="O183" s="181"/>
      <c r="P183" s="181"/>
      <c r="Q183" s="184"/>
      <c r="R183" s="85">
        <f>+(C23*G183)</f>
        <v>44</v>
      </c>
    </row>
    <row r="184" spans="1:18" ht="15">
      <c r="A184" s="155"/>
      <c r="B184" s="161"/>
      <c r="C184" s="151"/>
      <c r="D184" s="166"/>
      <c r="E184" s="151"/>
      <c r="F184" s="148"/>
      <c r="G184" s="83">
        <v>1</v>
      </c>
      <c r="H184" s="162"/>
      <c r="I184" s="86" t="s">
        <v>278</v>
      </c>
      <c r="J184" s="33" t="s">
        <v>182</v>
      </c>
      <c r="K184" s="87">
        <v>1</v>
      </c>
      <c r="L184" s="87">
        <v>2</v>
      </c>
      <c r="M184" s="178"/>
      <c r="N184" s="88">
        <v>8</v>
      </c>
      <c r="O184" s="90"/>
      <c r="P184" s="90">
        <f t="shared" ref="P184:P189" si="7">+O184*R184</f>
        <v>0</v>
      </c>
      <c r="Q184" s="91"/>
      <c r="R184" s="88">
        <f>(R180+R181+R182+R183)/M180</f>
        <v>1.8440000000000001</v>
      </c>
    </row>
    <row r="185" spans="1:18" ht="14.25" customHeight="1">
      <c r="A185" s="153">
        <v>22</v>
      </c>
      <c r="B185" s="161"/>
      <c r="C185" s="150" t="s">
        <v>279</v>
      </c>
      <c r="D185" s="173" t="s">
        <v>280</v>
      </c>
      <c r="E185" s="150" t="s">
        <v>250</v>
      </c>
      <c r="F185" s="147" t="s">
        <v>206</v>
      </c>
      <c r="G185" s="83">
        <v>1</v>
      </c>
      <c r="H185" s="147" t="s">
        <v>179</v>
      </c>
      <c r="I185" s="73" t="s">
        <v>238</v>
      </c>
      <c r="J185" s="33" t="s">
        <v>182</v>
      </c>
      <c r="K185" s="47">
        <v>2</v>
      </c>
      <c r="L185" s="47">
        <v>1</v>
      </c>
      <c r="M185" s="80">
        <v>50</v>
      </c>
      <c r="N185" s="51">
        <v>12</v>
      </c>
      <c r="O185" s="76"/>
      <c r="P185" s="77">
        <f t="shared" si="7"/>
        <v>0</v>
      </c>
      <c r="Q185" s="78"/>
      <c r="R185" s="79">
        <f>+ROUND(((C20*G185)/M185)*K185,0)</f>
        <v>3</v>
      </c>
    </row>
    <row r="186" spans="1:18">
      <c r="A186" s="154"/>
      <c r="B186" s="161"/>
      <c r="C186" s="156"/>
      <c r="D186" s="174"/>
      <c r="E186" s="156"/>
      <c r="F186" s="157"/>
      <c r="G186" s="83">
        <v>1</v>
      </c>
      <c r="H186" s="157"/>
      <c r="I186" s="73" t="s">
        <v>239</v>
      </c>
      <c r="J186" s="33" t="s">
        <v>182</v>
      </c>
      <c r="K186" s="47">
        <v>2</v>
      </c>
      <c r="L186" s="47">
        <v>1</v>
      </c>
      <c r="M186" s="80">
        <v>50</v>
      </c>
      <c r="N186" s="51">
        <v>32</v>
      </c>
      <c r="O186" s="76"/>
      <c r="P186" s="77">
        <f t="shared" si="7"/>
        <v>0</v>
      </c>
      <c r="Q186" s="78"/>
      <c r="R186" s="79">
        <f>+ROUND(((C21*G186)/M186)*K186,0)</f>
        <v>8</v>
      </c>
    </row>
    <row r="187" spans="1:18" ht="46.5" customHeight="1">
      <c r="A187" s="154"/>
      <c r="B187" s="161"/>
      <c r="C187" s="156"/>
      <c r="D187" s="174"/>
      <c r="E187" s="156"/>
      <c r="F187" s="157"/>
      <c r="G187" s="83">
        <v>1</v>
      </c>
      <c r="H187" s="157"/>
      <c r="I187" s="73" t="s">
        <v>240</v>
      </c>
      <c r="J187" s="33" t="s">
        <v>182</v>
      </c>
      <c r="K187" s="47">
        <v>2</v>
      </c>
      <c r="L187" s="47">
        <v>1</v>
      </c>
      <c r="M187" s="80">
        <v>50</v>
      </c>
      <c r="N187" s="51">
        <v>100</v>
      </c>
      <c r="O187" s="76"/>
      <c r="P187" s="77">
        <f t="shared" si="7"/>
        <v>0</v>
      </c>
      <c r="Q187" s="78"/>
      <c r="R187" s="79">
        <f>+ROUND(((C22*G187)/M187)*K187,0)</f>
        <v>25</v>
      </c>
    </row>
    <row r="188" spans="1:18" ht="74.25" customHeight="1">
      <c r="A188" s="154"/>
      <c r="B188" s="161"/>
      <c r="C188" s="156"/>
      <c r="D188" s="174"/>
      <c r="E188" s="156"/>
      <c r="F188" s="157"/>
      <c r="G188" s="83">
        <v>1</v>
      </c>
      <c r="H188" s="157"/>
      <c r="I188" s="73" t="s">
        <v>241</v>
      </c>
      <c r="J188" s="33" t="s">
        <v>182</v>
      </c>
      <c r="K188" s="47">
        <v>2</v>
      </c>
      <c r="L188" s="47">
        <v>1</v>
      </c>
      <c r="M188" s="80">
        <v>25</v>
      </c>
      <c r="N188" s="51">
        <v>16</v>
      </c>
      <c r="O188" s="76"/>
      <c r="P188" s="77">
        <f t="shared" si="7"/>
        <v>0</v>
      </c>
      <c r="Q188" s="78"/>
      <c r="R188" s="79">
        <f>+ROUND(((C23*G188)/M188)*K188,0)</f>
        <v>4</v>
      </c>
    </row>
    <row r="189" spans="1:18" ht="95.25" customHeight="1">
      <c r="A189" s="107">
        <v>23</v>
      </c>
      <c r="B189" s="161"/>
      <c r="C189" s="12" t="s">
        <v>281</v>
      </c>
      <c r="D189" s="17" t="s">
        <v>282</v>
      </c>
      <c r="E189" s="12" t="s">
        <v>191</v>
      </c>
      <c r="F189" s="73" t="s">
        <v>147</v>
      </c>
      <c r="G189" s="81">
        <v>1</v>
      </c>
      <c r="H189" s="47" t="s">
        <v>181</v>
      </c>
      <c r="I189" s="47" t="s">
        <v>180</v>
      </c>
      <c r="J189" s="33" t="s">
        <v>182</v>
      </c>
      <c r="K189" s="47">
        <v>1</v>
      </c>
      <c r="L189" s="47">
        <v>2</v>
      </c>
      <c r="M189" s="80" t="s">
        <v>180</v>
      </c>
      <c r="N189" s="51">
        <v>44</v>
      </c>
      <c r="O189" s="76"/>
      <c r="P189" s="77">
        <f t="shared" si="7"/>
        <v>0</v>
      </c>
      <c r="Q189" s="78"/>
      <c r="R189" s="51">
        <f>+C18</f>
        <v>11</v>
      </c>
    </row>
    <row r="190" spans="1:18" ht="28.5" customHeight="1">
      <c r="A190" s="153">
        <v>24</v>
      </c>
      <c r="B190" s="161"/>
      <c r="C190" s="150" t="s">
        <v>283</v>
      </c>
      <c r="D190" s="158" t="s">
        <v>284</v>
      </c>
      <c r="E190" s="150" t="s">
        <v>250</v>
      </c>
      <c r="F190" s="147" t="s">
        <v>206</v>
      </c>
      <c r="G190" s="81">
        <v>1</v>
      </c>
      <c r="H190" s="147" t="s">
        <v>181</v>
      </c>
      <c r="I190" s="99" t="s">
        <v>238</v>
      </c>
      <c r="J190" s="100" t="s">
        <v>182</v>
      </c>
      <c r="K190" s="98">
        <v>2</v>
      </c>
      <c r="L190" s="98">
        <v>1</v>
      </c>
      <c r="M190" s="176">
        <v>500</v>
      </c>
      <c r="N190" s="97">
        <v>560</v>
      </c>
      <c r="O190" s="182"/>
      <c r="P190" s="182"/>
      <c r="Q190" s="182"/>
      <c r="R190" s="89">
        <f>+ROUND(((C20*G190))*K190,0)</f>
        <v>140</v>
      </c>
    </row>
    <row r="191" spans="1:18" ht="28.5" customHeight="1">
      <c r="A191" s="154"/>
      <c r="B191" s="161"/>
      <c r="C191" s="156"/>
      <c r="D191" s="159"/>
      <c r="E191" s="156"/>
      <c r="F191" s="157"/>
      <c r="G191" s="81">
        <v>1</v>
      </c>
      <c r="H191" s="157"/>
      <c r="I191" s="99" t="s">
        <v>239</v>
      </c>
      <c r="J191" s="100" t="s">
        <v>182</v>
      </c>
      <c r="K191" s="98">
        <v>2</v>
      </c>
      <c r="L191" s="98">
        <v>1</v>
      </c>
      <c r="M191" s="177"/>
      <c r="N191" s="97">
        <v>1560</v>
      </c>
      <c r="O191" s="183"/>
      <c r="P191" s="183"/>
      <c r="Q191" s="183"/>
      <c r="R191" s="89">
        <f>+ROUND(((C21*G191))*K191,0)</f>
        <v>390</v>
      </c>
    </row>
    <row r="192" spans="1:18" ht="28.5" customHeight="1">
      <c r="A192" s="154"/>
      <c r="B192" s="161"/>
      <c r="C192" s="156"/>
      <c r="D192" s="159"/>
      <c r="E192" s="156"/>
      <c r="F192" s="157"/>
      <c r="G192" s="81">
        <v>1</v>
      </c>
      <c r="H192" s="157"/>
      <c r="I192" s="99" t="s">
        <v>240</v>
      </c>
      <c r="J192" s="100" t="s">
        <v>182</v>
      </c>
      <c r="K192" s="98">
        <v>2</v>
      </c>
      <c r="L192" s="98">
        <v>1</v>
      </c>
      <c r="M192" s="177"/>
      <c r="N192" s="97">
        <v>4904</v>
      </c>
      <c r="O192" s="183"/>
      <c r="P192" s="183"/>
      <c r="Q192" s="183"/>
      <c r="R192" s="89">
        <f>+ROUND(((C22*G192))*K192,0)</f>
        <v>1226</v>
      </c>
    </row>
    <row r="193" spans="1:18" ht="28.5" customHeight="1">
      <c r="A193" s="154"/>
      <c r="B193" s="161"/>
      <c r="C193" s="156"/>
      <c r="D193" s="159"/>
      <c r="E193" s="156"/>
      <c r="F193" s="157"/>
      <c r="G193" s="81">
        <v>1</v>
      </c>
      <c r="H193" s="157"/>
      <c r="I193" s="99" t="s">
        <v>241</v>
      </c>
      <c r="J193" s="100" t="s">
        <v>182</v>
      </c>
      <c r="K193" s="98">
        <v>2</v>
      </c>
      <c r="L193" s="98">
        <v>1</v>
      </c>
      <c r="M193" s="177"/>
      <c r="N193" s="97">
        <v>352</v>
      </c>
      <c r="O193" s="184"/>
      <c r="P193" s="184"/>
      <c r="Q193" s="184"/>
      <c r="R193" s="89">
        <f>+ROUND(((C23*G193))*K193,0)</f>
        <v>88</v>
      </c>
    </row>
    <row r="194" spans="1:18" ht="25.5" customHeight="1">
      <c r="A194" s="155"/>
      <c r="B194" s="161"/>
      <c r="C194" s="151"/>
      <c r="D194" s="166"/>
      <c r="E194" s="151"/>
      <c r="F194" s="157"/>
      <c r="G194" s="81">
        <v>1</v>
      </c>
      <c r="H194" s="148"/>
      <c r="I194" s="92" t="s">
        <v>278</v>
      </c>
      <c r="J194" s="93" t="s">
        <v>182</v>
      </c>
      <c r="K194" s="87">
        <v>2</v>
      </c>
      <c r="L194" s="87">
        <v>1</v>
      </c>
      <c r="M194" s="178"/>
      <c r="N194" s="88">
        <v>16</v>
      </c>
      <c r="O194" s="90"/>
      <c r="P194" s="90">
        <f>+O194*R194</f>
        <v>0</v>
      </c>
      <c r="Q194" s="91"/>
      <c r="R194" s="88">
        <f>(R190+R191+R192+R193)/M190</f>
        <v>3.6880000000000002</v>
      </c>
    </row>
    <row r="195" spans="1:18" ht="95.25" customHeight="1">
      <c r="A195" s="107">
        <v>25</v>
      </c>
      <c r="B195" s="161"/>
      <c r="C195" s="12" t="s">
        <v>285</v>
      </c>
      <c r="D195" s="17" t="s">
        <v>286</v>
      </c>
      <c r="E195" s="12" t="s">
        <v>277</v>
      </c>
      <c r="F195" s="73" t="s">
        <v>147</v>
      </c>
      <c r="G195" s="81">
        <v>1</v>
      </c>
      <c r="H195" s="47" t="s">
        <v>181</v>
      </c>
      <c r="I195" s="47" t="s">
        <v>180</v>
      </c>
      <c r="J195" s="33" t="s">
        <v>182</v>
      </c>
      <c r="K195" s="47">
        <v>4</v>
      </c>
      <c r="L195" s="47">
        <v>1</v>
      </c>
      <c r="M195" s="80" t="s">
        <v>287</v>
      </c>
      <c r="N195" s="51">
        <v>176</v>
      </c>
      <c r="O195" s="76"/>
      <c r="P195" s="77">
        <f>+O195*R195</f>
        <v>0</v>
      </c>
      <c r="Q195" s="78"/>
      <c r="R195" s="51">
        <f>C18*K195</f>
        <v>44</v>
      </c>
    </row>
    <row r="196" spans="1:18" ht="199.5" customHeight="1">
      <c r="A196" s="2">
        <v>27</v>
      </c>
      <c r="B196" s="5"/>
      <c r="C196" s="5"/>
      <c r="D196" s="56" t="s">
        <v>288</v>
      </c>
      <c r="E196" s="5" t="s">
        <v>289</v>
      </c>
      <c r="F196" s="47" t="s">
        <v>178</v>
      </c>
      <c r="G196" s="83">
        <v>1</v>
      </c>
      <c r="H196" s="47" t="s">
        <v>181</v>
      </c>
      <c r="I196" s="47" t="s">
        <v>180</v>
      </c>
      <c r="J196" s="33" t="s">
        <v>182</v>
      </c>
      <c r="K196" s="47">
        <v>1</v>
      </c>
      <c r="L196" s="47" t="s">
        <v>290</v>
      </c>
      <c r="M196" s="80" t="s">
        <v>180</v>
      </c>
      <c r="N196" s="51">
        <v>4</v>
      </c>
      <c r="O196" s="76"/>
      <c r="P196" s="77">
        <f>+O196*R196</f>
        <v>0</v>
      </c>
      <c r="Q196" s="78"/>
      <c r="R196" s="51">
        <v>1</v>
      </c>
    </row>
    <row r="197" spans="1:18" ht="37.5" customHeight="1">
      <c r="A197" s="185" t="s">
        <v>291</v>
      </c>
      <c r="B197" s="186"/>
      <c r="C197" s="186"/>
      <c r="D197" s="186"/>
      <c r="E197" s="186"/>
      <c r="F197" s="186"/>
      <c r="G197" s="186"/>
      <c r="H197" s="186"/>
      <c r="I197" s="186"/>
      <c r="J197" s="186"/>
      <c r="K197" s="186"/>
      <c r="L197" s="186"/>
      <c r="M197" s="186"/>
      <c r="N197" s="186"/>
      <c r="P197" s="31">
        <f>+SUM(P47:P196)</f>
        <v>0</v>
      </c>
    </row>
    <row r="198" spans="1:18" ht="57" customHeight="1">
      <c r="B198" s="10"/>
    </row>
    <row r="199" spans="1:18" ht="49.5" customHeight="1">
      <c r="B199" s="45"/>
    </row>
  </sheetData>
  <mergeCells count="279">
    <mergeCell ref="P190:P193"/>
    <mergeCell ref="Q190:Q193"/>
    <mergeCell ref="A197:N197"/>
    <mergeCell ref="D190:D194"/>
    <mergeCell ref="E190:E194"/>
    <mergeCell ref="F190:F194"/>
    <mergeCell ref="H190:H194"/>
    <mergeCell ref="M190:M194"/>
    <mergeCell ref="O190:O193"/>
    <mergeCell ref="M180:M184"/>
    <mergeCell ref="O180:O183"/>
    <mergeCell ref="P180:P183"/>
    <mergeCell ref="Q180:Q183"/>
    <mergeCell ref="A185:A188"/>
    <mergeCell ref="C185:C188"/>
    <mergeCell ref="D185:D188"/>
    <mergeCell ref="E185:E188"/>
    <mergeCell ref="F185:F188"/>
    <mergeCell ref="H185:H188"/>
    <mergeCell ref="H178:H179"/>
    <mergeCell ref="A180:A184"/>
    <mergeCell ref="B180:B195"/>
    <mergeCell ref="C180:C184"/>
    <mergeCell ref="D180:D184"/>
    <mergeCell ref="E180:E184"/>
    <mergeCell ref="F180:F184"/>
    <mergeCell ref="H180:H184"/>
    <mergeCell ref="A190:A194"/>
    <mergeCell ref="C190:C194"/>
    <mergeCell ref="A174:A179"/>
    <mergeCell ref="B174:B179"/>
    <mergeCell ref="C174:C175"/>
    <mergeCell ref="D174:D175"/>
    <mergeCell ref="E174:E175"/>
    <mergeCell ref="F174:F175"/>
    <mergeCell ref="C178:C179"/>
    <mergeCell ref="D178:D179"/>
    <mergeCell ref="E178:E179"/>
    <mergeCell ref="F178:F179"/>
    <mergeCell ref="I168:I169"/>
    <mergeCell ref="I170:I171"/>
    <mergeCell ref="I172:I173"/>
    <mergeCell ref="H174:H175"/>
    <mergeCell ref="C176:C177"/>
    <mergeCell ref="D176:D177"/>
    <mergeCell ref="E176:E177"/>
    <mergeCell ref="F176:F177"/>
    <mergeCell ref="H176:H177"/>
    <mergeCell ref="A150:A173"/>
    <mergeCell ref="B150:B173"/>
    <mergeCell ref="C150:C173"/>
    <mergeCell ref="D150:D157"/>
    <mergeCell ref="E150:E157"/>
    <mergeCell ref="F150:F157"/>
    <mergeCell ref="H150:H157"/>
    <mergeCell ref="I150:I151"/>
    <mergeCell ref="I152:I153"/>
    <mergeCell ref="I154:I155"/>
    <mergeCell ref="I156:I157"/>
    <mergeCell ref="D158:D165"/>
    <mergeCell ref="E158:E165"/>
    <mergeCell ref="F158:F165"/>
    <mergeCell ref="H158:H165"/>
    <mergeCell ref="I158:I159"/>
    <mergeCell ref="I160:I161"/>
    <mergeCell ref="I162:I163"/>
    <mergeCell ref="I164:I165"/>
    <mergeCell ref="D166:D173"/>
    <mergeCell ref="E166:E173"/>
    <mergeCell ref="F166:F173"/>
    <mergeCell ref="H166:H173"/>
    <mergeCell ref="I166:I167"/>
    <mergeCell ref="A142:A149"/>
    <mergeCell ref="B142:B149"/>
    <mergeCell ref="C142:C149"/>
    <mergeCell ref="D142:D149"/>
    <mergeCell ref="E142:E149"/>
    <mergeCell ref="F142:F149"/>
    <mergeCell ref="H142:H149"/>
    <mergeCell ref="I142:I143"/>
    <mergeCell ref="I144:I145"/>
    <mergeCell ref="I146:I147"/>
    <mergeCell ref="I148:I149"/>
    <mergeCell ref="I118:I119"/>
    <mergeCell ref="I120:I121"/>
    <mergeCell ref="I122:I123"/>
    <mergeCell ref="I124:I125"/>
    <mergeCell ref="A126:A141"/>
    <mergeCell ref="B126:B141"/>
    <mergeCell ref="C126:C141"/>
    <mergeCell ref="D126:D141"/>
    <mergeCell ref="E126:E133"/>
    <mergeCell ref="F126:F133"/>
    <mergeCell ref="H126:H133"/>
    <mergeCell ref="I126:I127"/>
    <mergeCell ref="I128:I129"/>
    <mergeCell ref="I130:I131"/>
    <mergeCell ref="I132:I133"/>
    <mergeCell ref="E134:E141"/>
    <mergeCell ref="F134:F141"/>
    <mergeCell ref="H134:H141"/>
    <mergeCell ref="I134:I135"/>
    <mergeCell ref="I136:I137"/>
    <mergeCell ref="I138:I139"/>
    <mergeCell ref="I140:I141"/>
    <mergeCell ref="A118:A125"/>
    <mergeCell ref="B118:B125"/>
    <mergeCell ref="C118:C125"/>
    <mergeCell ref="D118:D125"/>
    <mergeCell ref="E118:E125"/>
    <mergeCell ref="F118:F125"/>
    <mergeCell ref="H118:H125"/>
    <mergeCell ref="A102:A117"/>
    <mergeCell ref="B102:B117"/>
    <mergeCell ref="C102:C117"/>
    <mergeCell ref="H102:H109"/>
    <mergeCell ref="I102:I103"/>
    <mergeCell ref="I104:I105"/>
    <mergeCell ref="I106:I107"/>
    <mergeCell ref="I108:I109"/>
    <mergeCell ref="D110:D117"/>
    <mergeCell ref="E110:E117"/>
    <mergeCell ref="F110:F117"/>
    <mergeCell ref="H110:H117"/>
    <mergeCell ref="I110:I111"/>
    <mergeCell ref="D102:D109"/>
    <mergeCell ref="E102:E109"/>
    <mergeCell ref="F102:F109"/>
    <mergeCell ref="I112:I113"/>
    <mergeCell ref="I114:I115"/>
    <mergeCell ref="I116:I117"/>
    <mergeCell ref="I94:I95"/>
    <mergeCell ref="I96:I97"/>
    <mergeCell ref="I98:I99"/>
    <mergeCell ref="I100:I101"/>
    <mergeCell ref="D91:D92"/>
    <mergeCell ref="E91:E92"/>
    <mergeCell ref="F91:F92"/>
    <mergeCell ref="G91:G92"/>
    <mergeCell ref="H91:H92"/>
    <mergeCell ref="A94:A101"/>
    <mergeCell ref="B94:B101"/>
    <mergeCell ref="C94:C101"/>
    <mergeCell ref="D94:D101"/>
    <mergeCell ref="E94:E101"/>
    <mergeCell ref="E87:E88"/>
    <mergeCell ref="F87:F88"/>
    <mergeCell ref="G87:G88"/>
    <mergeCell ref="H87:H88"/>
    <mergeCell ref="D89:D90"/>
    <mergeCell ref="E89:E90"/>
    <mergeCell ref="F89:F90"/>
    <mergeCell ref="G89:G90"/>
    <mergeCell ref="H89:H90"/>
    <mergeCell ref="A77:A92"/>
    <mergeCell ref="B77:B92"/>
    <mergeCell ref="C77:C92"/>
    <mergeCell ref="D87:D88"/>
    <mergeCell ref="F94:F101"/>
    <mergeCell ref="H94:H101"/>
    <mergeCell ref="G83:G84"/>
    <mergeCell ref="H83:H84"/>
    <mergeCell ref="D85:D86"/>
    <mergeCell ref="E85:E86"/>
    <mergeCell ref="F85:F86"/>
    <mergeCell ref="G85:G86"/>
    <mergeCell ref="H85:H86"/>
    <mergeCell ref="G77:G78"/>
    <mergeCell ref="H77:H78"/>
    <mergeCell ref="D80:D81"/>
    <mergeCell ref="E80:E81"/>
    <mergeCell ref="F80:F81"/>
    <mergeCell ref="G80:G81"/>
    <mergeCell ref="H80:H81"/>
    <mergeCell ref="D77:D78"/>
    <mergeCell ref="E77:E78"/>
    <mergeCell ref="F77:F78"/>
    <mergeCell ref="D83:D84"/>
    <mergeCell ref="E83:E84"/>
    <mergeCell ref="F83:F84"/>
    <mergeCell ref="G73:G74"/>
    <mergeCell ref="H73:H74"/>
    <mergeCell ref="A75:A76"/>
    <mergeCell ref="B75:B76"/>
    <mergeCell ref="C75:C76"/>
    <mergeCell ref="D75:D76"/>
    <mergeCell ref="E75:E76"/>
    <mergeCell ref="F75:F76"/>
    <mergeCell ref="G75:G76"/>
    <mergeCell ref="H75:H76"/>
    <mergeCell ref="A73:A74"/>
    <mergeCell ref="B73:B74"/>
    <mergeCell ref="C73:C74"/>
    <mergeCell ref="D73:D74"/>
    <mergeCell ref="E73:E74"/>
    <mergeCell ref="F73:F74"/>
    <mergeCell ref="G69:G70"/>
    <mergeCell ref="H69:H70"/>
    <mergeCell ref="A71:A72"/>
    <mergeCell ref="B71:B72"/>
    <mergeCell ref="C71:C72"/>
    <mergeCell ref="D71:D72"/>
    <mergeCell ref="E71:E72"/>
    <mergeCell ref="F71:F72"/>
    <mergeCell ref="G71:G72"/>
    <mergeCell ref="H71:H72"/>
    <mergeCell ref="A69:A70"/>
    <mergeCell ref="B69:B70"/>
    <mergeCell ref="C69:C70"/>
    <mergeCell ref="D69:D70"/>
    <mergeCell ref="E69:E70"/>
    <mergeCell ref="F69:F70"/>
    <mergeCell ref="G63:G65"/>
    <mergeCell ref="H63:H64"/>
    <mergeCell ref="A66:A68"/>
    <mergeCell ref="B66:B68"/>
    <mergeCell ref="C66:C68"/>
    <mergeCell ref="D66:D68"/>
    <mergeCell ref="E66:E68"/>
    <mergeCell ref="F66:F68"/>
    <mergeCell ref="G66:G68"/>
    <mergeCell ref="H66:H67"/>
    <mergeCell ref="A63:A65"/>
    <mergeCell ref="B63:B65"/>
    <mergeCell ref="C63:C65"/>
    <mergeCell ref="D63:D65"/>
    <mergeCell ref="E63:E65"/>
    <mergeCell ref="F63:F65"/>
    <mergeCell ref="G58:G60"/>
    <mergeCell ref="H58:H59"/>
    <mergeCell ref="D61:D62"/>
    <mergeCell ref="E61:E62"/>
    <mergeCell ref="F61:F62"/>
    <mergeCell ref="G61:G62"/>
    <mergeCell ref="H61:H62"/>
    <mergeCell ref="A58:A62"/>
    <mergeCell ref="B58:B62"/>
    <mergeCell ref="C58:C62"/>
    <mergeCell ref="D58:D60"/>
    <mergeCell ref="E58:E60"/>
    <mergeCell ref="F58:F60"/>
    <mergeCell ref="G52:G54"/>
    <mergeCell ref="H52:H53"/>
    <mergeCell ref="D55:D56"/>
    <mergeCell ref="E55:E56"/>
    <mergeCell ref="F55:F56"/>
    <mergeCell ref="G55:G56"/>
    <mergeCell ref="H55:H56"/>
    <mergeCell ref="A52:A56"/>
    <mergeCell ref="B52:B56"/>
    <mergeCell ref="C52:C56"/>
    <mergeCell ref="D52:D54"/>
    <mergeCell ref="E52:E54"/>
    <mergeCell ref="F52:F54"/>
    <mergeCell ref="G47:G49"/>
    <mergeCell ref="H47:H48"/>
    <mergeCell ref="D50:D51"/>
    <mergeCell ref="E50:E51"/>
    <mergeCell ref="F50:F51"/>
    <mergeCell ref="G50:G51"/>
    <mergeCell ref="H50:H51"/>
    <mergeCell ref="A47:A51"/>
    <mergeCell ref="B47:B51"/>
    <mergeCell ref="C47:C51"/>
    <mergeCell ref="D47:D49"/>
    <mergeCell ref="E47:E49"/>
    <mergeCell ref="F47:F49"/>
    <mergeCell ref="F10:G10"/>
    <mergeCell ref="B17:B18"/>
    <mergeCell ref="F17:F18"/>
    <mergeCell ref="G17:G18"/>
    <mergeCell ref="H17:H18"/>
    <mergeCell ref="F46:G46"/>
    <mergeCell ref="B2:M2"/>
    <mergeCell ref="B3:M3"/>
    <mergeCell ref="B4:M4"/>
    <mergeCell ref="B5:M5"/>
    <mergeCell ref="B6:M6"/>
    <mergeCell ref="B9:M9"/>
  </mergeCells>
  <dataValidations count="4">
    <dataValidation type="list" allowBlank="1" showInputMessage="1" showErrorMessage="1" sqref="F47:F48 F50 F55 F79:F80 F82:F83 F85 F87 F89 F91 F52:F53 F61 F63:F64 F110:F116 F93:F94 F102:F108 F118:F126 F142:F149 F134 F174:F196 F57:F59 F66:F67 F69:F77" xr:uid="{F123F264-24E4-4254-AD0E-4F852E77CA39}">
      <formula1>"Población muestra,Población Total,ETC,Establecimientos,Sedes"</formula1>
    </dataValidation>
    <dataValidation type="list" allowBlank="1" showInputMessage="1" showErrorMessage="1" sqref="F150:F156 F158 F166" xr:uid="{585730BD-6842-47B4-AAFE-8E385C0345B4}">
      <formula1>"Población muestra,Población Total,ETC,Establecimientos,Sedes,Porcentaje de sedes"</formula1>
    </dataValidation>
    <dataValidation type="list" allowBlank="1" showInputMessage="1" showErrorMessage="1" sqref="H54:H55 H49:H50 H52 H47 H60:H61 H63 H93:H94 H79:H80 H82:H83 H85 H87 H89 H91 H71 H180 H110:H111 H102:H103 H118 H126 H134 H142 H150 H158 H174 H176 H178 H195:H196 H185 H166 H189:H190 H73 H77 H75 H57:H58 H65:H66 H68:H69" xr:uid="{F6E7E4A1-3444-442E-9807-CB6A142AA6A1}">
      <formula1>"Presencial,Virtual"</formula1>
    </dataValidation>
    <dataValidation type="list" allowBlank="1" showInputMessage="1" showErrorMessage="1" sqref="J47:J196" xr:uid="{0A14F66E-B681-4FBC-93C9-671C47B5BC4A}">
      <formula1>"Rural,Urbano,Rural y urbano"</formula1>
    </dataValidation>
  </dataValidation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415BA2-E756-42DC-8B3C-6A1E473BBF0E}">
  <sheetPr codeName="Hoja10"/>
  <dimension ref="A1:R199"/>
  <sheetViews>
    <sheetView showGridLines="0" topLeftCell="G34" zoomScale="61" zoomScaleNormal="82" workbookViewId="0">
      <selection activeCell="P46" sqref="P46"/>
    </sheetView>
  </sheetViews>
  <sheetFormatPr baseColWidth="10" defaultColWidth="11.42578125" defaultRowHeight="14.25"/>
  <cols>
    <col min="1" max="1" width="5.5703125" style="1" customWidth="1"/>
    <col min="2" max="2" width="54" style="1" customWidth="1"/>
    <col min="3" max="3" width="50.42578125" style="1" customWidth="1"/>
    <col min="4" max="4" width="50.140625" style="16" customWidth="1"/>
    <col min="5" max="5" width="21.85546875" style="16" bestFit="1" customWidth="1"/>
    <col min="6" max="6" width="22" style="1" customWidth="1"/>
    <col min="7" max="7" width="20.42578125" style="1" customWidth="1"/>
    <col min="8" max="8" width="17.85546875" style="1" customWidth="1"/>
    <col min="9" max="9" width="13.140625" style="1" customWidth="1"/>
    <col min="10" max="10" width="21.42578125" style="1" bestFit="1" customWidth="1"/>
    <col min="11" max="11" width="15.85546875" style="1" customWidth="1"/>
    <col min="12" max="12" width="15" style="1" customWidth="1"/>
    <col min="13" max="13" width="12.85546875" style="1" customWidth="1"/>
    <col min="14" max="14" width="14.140625" style="20" customWidth="1"/>
    <col min="15" max="15" width="14.140625" style="18" customWidth="1"/>
    <col min="16" max="16" width="20.42578125" style="18" customWidth="1"/>
    <col min="17" max="17" width="23.140625" style="1" customWidth="1"/>
    <col min="18" max="18" width="14.140625" style="1" hidden="1" customWidth="1"/>
    <col min="19" max="16384" width="11.42578125" style="1"/>
  </cols>
  <sheetData>
    <row r="1" spans="1:13" ht="15" thickBot="1"/>
    <row r="2" spans="1:13" ht="30" customHeight="1" thickBot="1">
      <c r="A2" s="101"/>
      <c r="B2" s="133" t="s">
        <v>119</v>
      </c>
      <c r="C2" s="134"/>
      <c r="D2" s="134"/>
      <c r="E2" s="134"/>
      <c r="F2" s="134"/>
      <c r="G2" s="134"/>
      <c r="H2" s="134"/>
      <c r="I2" s="134"/>
      <c r="J2" s="134"/>
      <c r="K2" s="134"/>
      <c r="L2" s="134"/>
      <c r="M2" s="135"/>
    </row>
    <row r="3" spans="1:13" ht="15">
      <c r="B3" s="136" t="s">
        <v>120</v>
      </c>
      <c r="C3" s="137"/>
      <c r="D3" s="137"/>
      <c r="E3" s="137"/>
      <c r="F3" s="137"/>
      <c r="G3" s="137"/>
      <c r="H3" s="137"/>
      <c r="I3" s="137"/>
      <c r="J3" s="137"/>
      <c r="K3" s="137"/>
      <c r="L3" s="137"/>
      <c r="M3" s="138"/>
    </row>
    <row r="4" spans="1:13" ht="15">
      <c r="A4" s="109"/>
      <c r="B4" s="139" t="s">
        <v>121</v>
      </c>
      <c r="C4" s="140"/>
      <c r="D4" s="140"/>
      <c r="E4" s="140"/>
      <c r="F4" s="140"/>
      <c r="G4" s="140"/>
      <c r="H4" s="140"/>
      <c r="I4" s="140"/>
      <c r="J4" s="140"/>
      <c r="K4" s="140"/>
      <c r="L4" s="140"/>
      <c r="M4" s="141"/>
    </row>
    <row r="5" spans="1:13" ht="35.25" customHeight="1">
      <c r="A5" s="108"/>
      <c r="B5" s="139" t="s">
        <v>122</v>
      </c>
      <c r="C5" s="140"/>
      <c r="D5" s="140"/>
      <c r="E5" s="140"/>
      <c r="F5" s="140"/>
      <c r="G5" s="140"/>
      <c r="H5" s="140"/>
      <c r="I5" s="140"/>
      <c r="J5" s="140"/>
      <c r="K5" s="140"/>
      <c r="L5" s="140"/>
      <c r="M5" s="141"/>
    </row>
    <row r="6" spans="1:13" ht="15">
      <c r="B6" s="139" t="s">
        <v>123</v>
      </c>
      <c r="C6" s="140"/>
      <c r="D6" s="140"/>
      <c r="E6" s="140"/>
      <c r="F6" s="140"/>
      <c r="G6" s="140"/>
      <c r="H6" s="140"/>
      <c r="I6" s="140"/>
      <c r="J6" s="140"/>
      <c r="K6" s="140"/>
      <c r="L6" s="140"/>
      <c r="M6" s="141"/>
    </row>
    <row r="7" spans="1:13" ht="15" thickBot="1">
      <c r="B7" s="110" t="s">
        <v>124</v>
      </c>
      <c r="C7" s="111"/>
      <c r="D7" s="112"/>
      <c r="E7" s="112"/>
      <c r="F7" s="111"/>
      <c r="G7" s="111"/>
      <c r="H7" s="111"/>
      <c r="I7" s="111"/>
      <c r="J7" s="111"/>
      <c r="K7" s="111"/>
      <c r="L7" s="111"/>
      <c r="M7" s="113"/>
    </row>
    <row r="9" spans="1:13" ht="29.25" customHeight="1">
      <c r="B9" s="142" t="s">
        <v>125</v>
      </c>
      <c r="C9" s="143"/>
      <c r="D9" s="143"/>
      <c r="E9" s="143"/>
      <c r="F9" s="143"/>
      <c r="G9" s="143"/>
      <c r="H9" s="143"/>
      <c r="I9" s="143"/>
      <c r="J9" s="143"/>
      <c r="K9" s="143"/>
      <c r="L9" s="143"/>
      <c r="M9" s="144"/>
    </row>
    <row r="10" spans="1:13" ht="68.25" customHeight="1">
      <c r="B10" s="53" t="s">
        <v>126</v>
      </c>
      <c r="C10" s="54" t="s">
        <v>306</v>
      </c>
      <c r="D10" s="53" t="s">
        <v>128</v>
      </c>
      <c r="F10" s="123" t="s">
        <v>129</v>
      </c>
      <c r="G10" s="123"/>
      <c r="H10" s="3" t="s">
        <v>130</v>
      </c>
      <c r="I10" s="34"/>
      <c r="J10" s="55" t="s">
        <v>131</v>
      </c>
      <c r="K10" s="55" t="s">
        <v>132</v>
      </c>
      <c r="L10" s="55" t="s">
        <v>133</v>
      </c>
      <c r="M10" s="55" t="s">
        <v>134</v>
      </c>
    </row>
    <row r="11" spans="1:13" ht="15">
      <c r="B11" s="15" t="s">
        <v>135</v>
      </c>
      <c r="C11" s="11">
        <v>156</v>
      </c>
      <c r="D11" s="26">
        <f>+C11/G11</f>
        <v>0.1368421052631579</v>
      </c>
      <c r="F11" s="15" t="s">
        <v>135</v>
      </c>
      <c r="G11" s="9">
        <v>1140</v>
      </c>
      <c r="H11" s="2"/>
      <c r="J11" s="48" t="s">
        <v>136</v>
      </c>
      <c r="K11" s="49">
        <v>1</v>
      </c>
      <c r="L11" s="49">
        <v>2</v>
      </c>
      <c r="M11" s="48">
        <v>1</v>
      </c>
    </row>
    <row r="12" spans="1:13" ht="15">
      <c r="B12" s="15" t="s">
        <v>137</v>
      </c>
      <c r="C12" s="4">
        <v>44685</v>
      </c>
      <c r="D12" s="26">
        <f>+C12/G12</f>
        <v>0.13428274353303202</v>
      </c>
      <c r="F12" s="15" t="s">
        <v>137</v>
      </c>
      <c r="G12" s="8">
        <v>332768</v>
      </c>
      <c r="H12" s="15" t="s">
        <v>138</v>
      </c>
      <c r="J12" s="48" t="s">
        <v>139</v>
      </c>
      <c r="K12" s="49">
        <v>2</v>
      </c>
      <c r="L12" s="49">
        <v>8</v>
      </c>
      <c r="M12" s="48">
        <v>3</v>
      </c>
    </row>
    <row r="13" spans="1:13" ht="15">
      <c r="B13" s="13" t="s">
        <v>140</v>
      </c>
      <c r="C13" s="23">
        <v>29034</v>
      </c>
      <c r="D13" s="26">
        <f>+C13/G13</f>
        <v>0.13721690801164504</v>
      </c>
      <c r="F13" s="13" t="s">
        <v>140</v>
      </c>
      <c r="G13" s="8">
        <v>211592</v>
      </c>
      <c r="H13" s="26">
        <f>+G13/G12</f>
        <v>0.63585440907779589</v>
      </c>
      <c r="J13" s="48" t="s">
        <v>141</v>
      </c>
      <c r="K13" s="49">
        <v>4</v>
      </c>
      <c r="L13" s="49">
        <v>8</v>
      </c>
      <c r="M13" s="48">
        <v>5</v>
      </c>
    </row>
    <row r="14" spans="1:13" ht="16.5" customHeight="1">
      <c r="B14" s="13" t="s">
        <v>142</v>
      </c>
      <c r="C14" s="23">
        <v>14442</v>
      </c>
      <c r="D14" s="26">
        <f t="shared" ref="D14:D23" si="0">+C14/G14</f>
        <v>0.12563941956362878</v>
      </c>
      <c r="F14" s="13" t="s">
        <v>142</v>
      </c>
      <c r="G14" s="8">
        <v>114948</v>
      </c>
      <c r="H14" s="26">
        <f>+G14/G12</f>
        <v>0.34542984902394464</v>
      </c>
      <c r="J14" s="48" t="s">
        <v>143</v>
      </c>
      <c r="K14" s="49">
        <v>4</v>
      </c>
      <c r="L14" s="49">
        <v>8</v>
      </c>
      <c r="M14" s="48">
        <v>7</v>
      </c>
    </row>
    <row r="15" spans="1:13" ht="42.75" customHeight="1">
      <c r="B15" s="13" t="s">
        <v>144</v>
      </c>
      <c r="C15" s="23">
        <v>1209</v>
      </c>
      <c r="D15" s="26">
        <f t="shared" si="0"/>
        <v>0.19412331406551059</v>
      </c>
      <c r="F15" s="28" t="s">
        <v>144</v>
      </c>
      <c r="G15" s="8">
        <v>6228</v>
      </c>
      <c r="H15" s="26">
        <f>+G15/G12</f>
        <v>1.8715741898259447E-2</v>
      </c>
    </row>
    <row r="16" spans="1:13" ht="15">
      <c r="B16" s="35" t="s">
        <v>145</v>
      </c>
      <c r="C16" s="36">
        <v>15651</v>
      </c>
      <c r="D16" s="38">
        <f t="shared" si="0"/>
        <v>0.12915923945335711</v>
      </c>
      <c r="F16" s="39" t="s">
        <v>146</v>
      </c>
      <c r="G16" s="40">
        <v>121176</v>
      </c>
      <c r="H16" s="38">
        <f>+G16/G12</f>
        <v>0.36414559092220405</v>
      </c>
    </row>
    <row r="17" spans="2:16" ht="48" customHeight="1">
      <c r="B17" s="124" t="s">
        <v>147</v>
      </c>
      <c r="C17" s="72" t="s">
        <v>307</v>
      </c>
      <c r="D17" s="38"/>
      <c r="F17" s="126" t="s">
        <v>147</v>
      </c>
      <c r="G17" s="128">
        <v>96</v>
      </c>
      <c r="H17" s="130"/>
    </row>
    <row r="18" spans="2:16" ht="15">
      <c r="B18" s="125"/>
      <c r="C18" s="11">
        <v>12</v>
      </c>
      <c r="D18" s="26">
        <f t="shared" si="0"/>
        <v>0.125</v>
      </c>
      <c r="F18" s="127" t="s">
        <v>147</v>
      </c>
      <c r="G18" s="129">
        <v>96</v>
      </c>
      <c r="H18" s="130"/>
      <c r="I18" s="7"/>
      <c r="J18" s="7"/>
    </row>
    <row r="19" spans="2:16" ht="15">
      <c r="B19" s="50" t="s">
        <v>149</v>
      </c>
      <c r="C19" s="4">
        <v>1133</v>
      </c>
      <c r="D19" s="26">
        <f t="shared" si="0"/>
        <v>0.12324594800391603</v>
      </c>
      <c r="F19" s="15" t="s">
        <v>149</v>
      </c>
      <c r="G19" s="4">
        <v>9193</v>
      </c>
      <c r="H19" s="3" t="s">
        <v>138</v>
      </c>
      <c r="M19" s="1" t="s">
        <v>150</v>
      </c>
    </row>
    <row r="20" spans="2:16" ht="15">
      <c r="B20" s="13" t="s">
        <v>151</v>
      </c>
      <c r="C20" s="4">
        <v>26</v>
      </c>
      <c r="D20" s="26">
        <f t="shared" si="0"/>
        <v>5.4166666666666669E-2</v>
      </c>
      <c r="F20" s="13" t="s">
        <v>151</v>
      </c>
      <c r="G20" s="8">
        <v>480</v>
      </c>
      <c r="H20" s="26">
        <f>+G20/G19</f>
        <v>5.2213640813662567E-2</v>
      </c>
      <c r="N20" s="1"/>
      <c r="O20" s="1"/>
      <c r="P20" s="1"/>
    </row>
    <row r="21" spans="2:16" ht="15" customHeight="1">
      <c r="B21" s="13" t="s">
        <v>152</v>
      </c>
      <c r="C21" s="4">
        <v>280</v>
      </c>
      <c r="D21" s="26">
        <f t="shared" si="0"/>
        <v>0.14981273408239701</v>
      </c>
      <c r="F21" s="13" t="s">
        <v>152</v>
      </c>
      <c r="G21" s="8">
        <v>1869</v>
      </c>
      <c r="H21" s="26">
        <f>+G21/G19</f>
        <v>0.20330686391819863</v>
      </c>
      <c r="N21" s="1"/>
      <c r="O21" s="1"/>
      <c r="P21" s="1"/>
    </row>
    <row r="22" spans="2:16" ht="15">
      <c r="B22" s="13" t="s">
        <v>153</v>
      </c>
      <c r="C22" s="4">
        <v>712</v>
      </c>
      <c r="D22" s="26">
        <f t="shared" si="0"/>
        <v>0.14662273476112025</v>
      </c>
      <c r="F22" s="13" t="s">
        <v>153</v>
      </c>
      <c r="G22" s="8">
        <v>4856</v>
      </c>
      <c r="H22" s="26">
        <f>+G22/G19</f>
        <v>0.52822799956488631</v>
      </c>
      <c r="N22" s="1"/>
      <c r="O22" s="1"/>
      <c r="P22" s="1"/>
    </row>
    <row r="23" spans="2:16" ht="15">
      <c r="B23" s="13" t="s">
        <v>154</v>
      </c>
      <c r="C23" s="4">
        <v>115</v>
      </c>
      <c r="D23" s="26">
        <f t="shared" si="0"/>
        <v>5.7847082494969816E-2</v>
      </c>
      <c r="F23" s="13" t="s">
        <v>154</v>
      </c>
      <c r="G23" s="8">
        <v>1988</v>
      </c>
      <c r="H23" s="26">
        <f>+G23/G19</f>
        <v>0.21625149570325247</v>
      </c>
      <c r="N23" s="1"/>
      <c r="O23" s="1"/>
      <c r="P23" s="1"/>
    </row>
    <row r="24" spans="2:16" ht="15">
      <c r="B24" s="15" t="s">
        <v>155</v>
      </c>
      <c r="C24" s="4">
        <v>8630</v>
      </c>
      <c r="D24" s="26">
        <f>+C24/G24</f>
        <v>0.21325491746565187</v>
      </c>
      <c r="F24" s="15" t="s">
        <v>155</v>
      </c>
      <c r="G24" s="4">
        <v>40468</v>
      </c>
      <c r="H24" s="3" t="s">
        <v>138</v>
      </c>
    </row>
    <row r="25" spans="2:16" ht="15">
      <c r="B25" s="3" t="s">
        <v>151</v>
      </c>
      <c r="C25" s="4">
        <v>20</v>
      </c>
      <c r="D25" s="26">
        <f t="shared" ref="D25:D41" si="1">+C25/G25</f>
        <v>7.6045627376425853E-2</v>
      </c>
      <c r="F25" s="3" t="s">
        <v>151</v>
      </c>
      <c r="G25" s="4">
        <v>263</v>
      </c>
      <c r="H25" s="26">
        <f>+G25/G24</f>
        <v>6.4989621429277456E-3</v>
      </c>
    </row>
    <row r="26" spans="2:16" ht="15">
      <c r="B26" s="13" t="s">
        <v>156</v>
      </c>
      <c r="C26" s="8">
        <v>8</v>
      </c>
      <c r="D26" s="26">
        <f t="shared" si="1"/>
        <v>3.8461538461538464E-2</v>
      </c>
      <c r="F26" s="13" t="s">
        <v>156</v>
      </c>
      <c r="G26" s="8">
        <v>208</v>
      </c>
      <c r="H26" s="26"/>
    </row>
    <row r="27" spans="2:16" ht="15">
      <c r="B27" s="13" t="s">
        <v>142</v>
      </c>
      <c r="C27" s="8">
        <v>8</v>
      </c>
      <c r="D27" s="26">
        <f>+C27/G27</f>
        <v>0.25806451612903225</v>
      </c>
      <c r="F27" s="13" t="s">
        <v>142</v>
      </c>
      <c r="G27" s="8">
        <v>31</v>
      </c>
      <c r="H27" s="26"/>
    </row>
    <row r="28" spans="2:16" ht="15">
      <c r="B28" s="13" t="s">
        <v>157</v>
      </c>
      <c r="C28" s="8">
        <v>4</v>
      </c>
      <c r="D28" s="26"/>
      <c r="F28" s="13" t="s">
        <v>157</v>
      </c>
      <c r="G28" s="8">
        <v>24</v>
      </c>
      <c r="H28" s="26"/>
    </row>
    <row r="29" spans="2:16" ht="30">
      <c r="B29" s="35" t="s">
        <v>158</v>
      </c>
      <c r="C29" s="37">
        <v>12</v>
      </c>
      <c r="D29" s="38">
        <f t="shared" si="1"/>
        <v>0.21818181818181817</v>
      </c>
      <c r="F29" s="27" t="s">
        <v>158</v>
      </c>
      <c r="G29" s="37">
        <v>55</v>
      </c>
      <c r="H29" s="38"/>
    </row>
    <row r="30" spans="2:16" ht="15">
      <c r="B30" s="3" t="s">
        <v>152</v>
      </c>
      <c r="C30" s="4">
        <v>276</v>
      </c>
      <c r="D30" s="26">
        <f t="shared" si="1"/>
        <v>0.1899518238128011</v>
      </c>
      <c r="F30" s="3" t="s">
        <v>152</v>
      </c>
      <c r="G30" s="4">
        <v>1453</v>
      </c>
      <c r="H30" s="26">
        <f>+G30/G24</f>
        <v>3.5904912523475337E-2</v>
      </c>
    </row>
    <row r="31" spans="2:16" ht="15">
      <c r="B31" s="13" t="s">
        <v>156</v>
      </c>
      <c r="C31" s="8">
        <v>220</v>
      </c>
      <c r="D31" s="26"/>
      <c r="F31" s="13" t="s">
        <v>156</v>
      </c>
      <c r="G31" s="8">
        <v>1169</v>
      </c>
      <c r="H31" s="26"/>
    </row>
    <row r="32" spans="2:16" ht="15">
      <c r="B32" s="13" t="s">
        <v>142</v>
      </c>
      <c r="C32" s="8">
        <v>56</v>
      </c>
      <c r="D32" s="26"/>
      <c r="F32" s="13" t="s">
        <v>142</v>
      </c>
      <c r="G32" s="8">
        <v>272</v>
      </c>
      <c r="H32" s="26"/>
    </row>
    <row r="33" spans="1:18" ht="15">
      <c r="B33" s="13" t="s">
        <v>157</v>
      </c>
      <c r="C33" s="4">
        <v>0</v>
      </c>
      <c r="D33" s="26"/>
      <c r="F33" s="13" t="s">
        <v>157</v>
      </c>
      <c r="G33" s="8">
        <v>12</v>
      </c>
      <c r="H33" s="26"/>
    </row>
    <row r="34" spans="1:18" ht="30">
      <c r="B34" s="35" t="s">
        <v>145</v>
      </c>
      <c r="C34" s="37">
        <v>56</v>
      </c>
      <c r="D34" s="38"/>
      <c r="F34" s="35" t="s">
        <v>145</v>
      </c>
      <c r="G34" s="37">
        <v>284</v>
      </c>
      <c r="H34" s="38"/>
    </row>
    <row r="35" spans="1:18" ht="15">
      <c r="B35" s="3" t="s">
        <v>153</v>
      </c>
      <c r="C35" s="4">
        <v>2174</v>
      </c>
      <c r="D35" s="26">
        <f t="shared" si="1"/>
        <v>0.242444518791123</v>
      </c>
      <c r="F35" s="3" t="s">
        <v>153</v>
      </c>
      <c r="G35" s="4">
        <v>8967</v>
      </c>
      <c r="H35" s="26">
        <f>+G35/G24</f>
        <v>0.22158248492636157</v>
      </c>
    </row>
    <row r="36" spans="1:18" ht="15">
      <c r="B36" s="13" t="s">
        <v>156</v>
      </c>
      <c r="C36" s="8">
        <v>1436</v>
      </c>
      <c r="D36" s="26"/>
      <c r="F36" s="13" t="s">
        <v>156</v>
      </c>
      <c r="G36" s="8">
        <v>5221</v>
      </c>
      <c r="H36" s="26"/>
    </row>
    <row r="37" spans="1:18" ht="15">
      <c r="B37" s="13" t="s">
        <v>142</v>
      </c>
      <c r="C37" s="8">
        <v>726</v>
      </c>
      <c r="D37" s="26"/>
      <c r="F37" s="13" t="s">
        <v>142</v>
      </c>
      <c r="G37" s="8">
        <v>3680</v>
      </c>
      <c r="H37" s="26"/>
    </row>
    <row r="38" spans="1:18" ht="15">
      <c r="B38" s="13" t="s">
        <v>157</v>
      </c>
      <c r="C38" s="8">
        <v>12</v>
      </c>
      <c r="D38" s="26"/>
      <c r="F38" s="13" t="s">
        <v>157</v>
      </c>
      <c r="G38" s="8">
        <v>66</v>
      </c>
      <c r="H38" s="26"/>
    </row>
    <row r="39" spans="1:18" ht="30">
      <c r="B39" s="35" t="s">
        <v>145</v>
      </c>
      <c r="C39" s="37">
        <v>738</v>
      </c>
      <c r="D39" s="38"/>
      <c r="F39" s="35" t="s">
        <v>145</v>
      </c>
      <c r="G39" s="37">
        <v>3746</v>
      </c>
      <c r="H39" s="38"/>
    </row>
    <row r="40" spans="1:18" ht="15">
      <c r="B40" s="3" t="s">
        <v>154</v>
      </c>
      <c r="C40" s="4">
        <v>6160</v>
      </c>
      <c r="D40" s="26">
        <f t="shared" ref="D40" si="2">+C40/G40</f>
        <v>0.20681551116333724</v>
      </c>
      <c r="F40" s="3" t="s">
        <v>154</v>
      </c>
      <c r="G40" s="4">
        <v>29785</v>
      </c>
      <c r="H40" s="26">
        <f>+G40/G24</f>
        <v>0.73601364040723538</v>
      </c>
    </row>
    <row r="41" spans="1:18" ht="15">
      <c r="B41" s="13" t="s">
        <v>156</v>
      </c>
      <c r="C41" s="8">
        <v>364</v>
      </c>
      <c r="D41" s="26">
        <f t="shared" si="1"/>
        <v>0.13751416698148847</v>
      </c>
      <c r="F41" s="13" t="s">
        <v>156</v>
      </c>
      <c r="G41" s="8">
        <v>2647</v>
      </c>
      <c r="H41" s="26"/>
      <c r="I41" s="29"/>
    </row>
    <row r="42" spans="1:18" ht="15">
      <c r="B42" s="13" t="s">
        <v>142</v>
      </c>
      <c r="C42" s="8">
        <v>5792</v>
      </c>
      <c r="D42" s="26"/>
      <c r="F42" s="13" t="s">
        <v>142</v>
      </c>
      <c r="G42" s="8">
        <v>27074</v>
      </c>
      <c r="H42" s="26"/>
      <c r="I42" s="29"/>
    </row>
    <row r="43" spans="1:18" ht="15">
      <c r="B43" s="13" t="s">
        <v>157</v>
      </c>
      <c r="C43" s="8">
        <v>4</v>
      </c>
      <c r="D43" s="26"/>
      <c r="F43" s="13" t="s">
        <v>157</v>
      </c>
      <c r="G43" s="8">
        <v>64</v>
      </c>
      <c r="H43" s="26"/>
      <c r="I43" s="29"/>
    </row>
    <row r="44" spans="1:18" ht="30">
      <c r="B44" s="30" t="s">
        <v>145</v>
      </c>
      <c r="C44" s="37">
        <v>5796</v>
      </c>
      <c r="D44" s="38"/>
      <c r="F44" s="30" t="s">
        <v>145</v>
      </c>
      <c r="G44" s="37">
        <v>27138</v>
      </c>
      <c r="H44" s="38"/>
      <c r="I44" s="29"/>
    </row>
    <row r="45" spans="1:18" ht="15">
      <c r="B45" s="94"/>
      <c r="C45" s="41"/>
      <c r="D45" s="42"/>
      <c r="F45" s="43"/>
      <c r="G45" s="44"/>
      <c r="H45" s="42"/>
      <c r="I45" s="95"/>
      <c r="O45" s="96"/>
      <c r="P45" s="96"/>
    </row>
    <row r="46" spans="1:18" ht="50.1" customHeight="1">
      <c r="A46" s="106" t="s">
        <v>159</v>
      </c>
      <c r="B46" s="3" t="s">
        <v>160</v>
      </c>
      <c r="C46" s="3" t="s">
        <v>161</v>
      </c>
      <c r="D46" s="3" t="s">
        <v>162</v>
      </c>
      <c r="E46" s="14" t="s">
        <v>163</v>
      </c>
      <c r="F46" s="131" t="s">
        <v>164</v>
      </c>
      <c r="G46" s="132"/>
      <c r="H46" s="3" t="s">
        <v>165</v>
      </c>
      <c r="I46" s="3" t="s">
        <v>166</v>
      </c>
      <c r="J46" s="3" t="s">
        <v>167</v>
      </c>
      <c r="K46" s="3" t="s">
        <v>168</v>
      </c>
      <c r="L46" s="3" t="s">
        <v>169</v>
      </c>
      <c r="M46" s="3" t="s">
        <v>170</v>
      </c>
      <c r="N46" s="21" t="s">
        <v>171</v>
      </c>
      <c r="O46" s="19" t="s">
        <v>172</v>
      </c>
      <c r="P46" s="19" t="s">
        <v>312</v>
      </c>
      <c r="Q46" s="6" t="s">
        <v>173</v>
      </c>
    </row>
    <row r="47" spans="1:18" ht="35.25" customHeight="1">
      <c r="A47" s="153">
        <v>2</v>
      </c>
      <c r="B47" s="150" t="s">
        <v>174</v>
      </c>
      <c r="C47" s="150" t="s">
        <v>175</v>
      </c>
      <c r="D47" s="149" t="s">
        <v>176</v>
      </c>
      <c r="E47" s="150" t="s">
        <v>177</v>
      </c>
      <c r="F47" s="147" t="s">
        <v>178</v>
      </c>
      <c r="G47" s="145">
        <v>1</v>
      </c>
      <c r="H47" s="147" t="s">
        <v>179</v>
      </c>
      <c r="I47" s="22" t="s">
        <v>180</v>
      </c>
      <c r="J47" s="33" t="s">
        <v>156</v>
      </c>
      <c r="K47" s="74">
        <v>2</v>
      </c>
      <c r="L47" s="74">
        <v>1</v>
      </c>
      <c r="M47" s="75">
        <v>50</v>
      </c>
      <c r="N47" s="51">
        <v>4644</v>
      </c>
      <c r="O47" s="76"/>
      <c r="P47" s="77">
        <f>+O47*N47</f>
        <v>0</v>
      </c>
      <c r="Q47" s="78"/>
      <c r="R47" s="79">
        <f>+ROUND(((C13*G47)/M47)*K47,0)</f>
        <v>1161</v>
      </c>
    </row>
    <row r="48" spans="1:18" ht="35.25" customHeight="1">
      <c r="A48" s="154"/>
      <c r="B48" s="156"/>
      <c r="C48" s="156"/>
      <c r="D48" s="149"/>
      <c r="E48" s="156"/>
      <c r="F48" s="157"/>
      <c r="G48" s="145"/>
      <c r="H48" s="148"/>
      <c r="I48" s="22" t="s">
        <v>180</v>
      </c>
      <c r="J48" s="33" t="s">
        <v>142</v>
      </c>
      <c r="K48" s="47">
        <v>2</v>
      </c>
      <c r="L48" s="47">
        <v>1</v>
      </c>
      <c r="M48" s="80">
        <v>50</v>
      </c>
      <c r="N48" s="51">
        <v>2504</v>
      </c>
      <c r="O48" s="76"/>
      <c r="P48" s="77">
        <f t="shared" ref="P48:P111" si="3">+O48*N48</f>
        <v>0</v>
      </c>
      <c r="Q48" s="78"/>
      <c r="R48" s="51">
        <f>+ROUND(((C16*G47)/M48)*K48,0)</f>
        <v>626</v>
      </c>
    </row>
    <row r="49" spans="1:18" ht="35.25" customHeight="1">
      <c r="A49" s="154"/>
      <c r="B49" s="156"/>
      <c r="C49" s="156"/>
      <c r="D49" s="149"/>
      <c r="E49" s="151"/>
      <c r="F49" s="148"/>
      <c r="G49" s="146"/>
      <c r="H49" s="47" t="s">
        <v>181</v>
      </c>
      <c r="I49" s="22" t="s">
        <v>180</v>
      </c>
      <c r="J49" s="33" t="s">
        <v>182</v>
      </c>
      <c r="K49" s="47">
        <v>2</v>
      </c>
      <c r="L49" s="47">
        <v>1</v>
      </c>
      <c r="M49" s="80">
        <v>3000</v>
      </c>
      <c r="N49" s="51">
        <v>120</v>
      </c>
      <c r="O49" s="76"/>
      <c r="P49" s="77">
        <f t="shared" si="3"/>
        <v>0</v>
      </c>
      <c r="Q49" s="78"/>
      <c r="R49" s="51">
        <f>+ROUND(((C12*G47)/M49)*K49,0)</f>
        <v>30</v>
      </c>
    </row>
    <row r="50" spans="1:18" ht="52.5" customHeight="1">
      <c r="A50" s="154"/>
      <c r="B50" s="156"/>
      <c r="C50" s="156"/>
      <c r="D50" s="149" t="s">
        <v>176</v>
      </c>
      <c r="E50" s="150" t="s">
        <v>183</v>
      </c>
      <c r="F50" s="147" t="s">
        <v>178</v>
      </c>
      <c r="G50" s="152">
        <v>1</v>
      </c>
      <c r="H50" s="147" t="s">
        <v>179</v>
      </c>
      <c r="I50" s="22" t="s">
        <v>180</v>
      </c>
      <c r="J50" s="33" t="s">
        <v>156</v>
      </c>
      <c r="K50" s="47">
        <v>1</v>
      </c>
      <c r="L50" s="47">
        <v>2</v>
      </c>
      <c r="M50" s="80">
        <v>25</v>
      </c>
      <c r="N50" s="51">
        <v>4644</v>
      </c>
      <c r="O50" s="76"/>
      <c r="P50" s="77">
        <f t="shared" si="3"/>
        <v>0</v>
      </c>
      <c r="Q50" s="78"/>
      <c r="R50" s="51">
        <f>+ROUND(((C13*G50)/M50)*K50,0)</f>
        <v>1161</v>
      </c>
    </row>
    <row r="51" spans="1:18" ht="48" customHeight="1">
      <c r="A51" s="155"/>
      <c r="B51" s="151"/>
      <c r="C51" s="151"/>
      <c r="D51" s="149"/>
      <c r="E51" s="151"/>
      <c r="F51" s="148"/>
      <c r="G51" s="146"/>
      <c r="H51" s="148"/>
      <c r="I51" s="22" t="s">
        <v>180</v>
      </c>
      <c r="J51" s="33" t="s">
        <v>142</v>
      </c>
      <c r="K51" s="47">
        <v>1</v>
      </c>
      <c r="L51" s="47">
        <v>2</v>
      </c>
      <c r="M51" s="80">
        <v>25</v>
      </c>
      <c r="N51" s="51">
        <v>2504</v>
      </c>
      <c r="O51" s="76"/>
      <c r="P51" s="77">
        <f t="shared" si="3"/>
        <v>0</v>
      </c>
      <c r="Q51" s="78"/>
      <c r="R51" s="51">
        <f>+ROUND(((C16*G50)/M51)*K51,0)</f>
        <v>626</v>
      </c>
    </row>
    <row r="52" spans="1:18" ht="30.75" customHeight="1">
      <c r="A52" s="153">
        <v>3</v>
      </c>
      <c r="B52" s="150" t="s">
        <v>184</v>
      </c>
      <c r="C52" s="150" t="s">
        <v>185</v>
      </c>
      <c r="D52" s="158" t="s">
        <v>186</v>
      </c>
      <c r="E52" s="150" t="s">
        <v>177</v>
      </c>
      <c r="F52" s="147" t="s">
        <v>178</v>
      </c>
      <c r="G52" s="152">
        <v>1</v>
      </c>
      <c r="H52" s="147" t="s">
        <v>179</v>
      </c>
      <c r="I52" s="22" t="s">
        <v>180</v>
      </c>
      <c r="J52" s="33" t="s">
        <v>156</v>
      </c>
      <c r="K52" s="47">
        <v>2</v>
      </c>
      <c r="L52" s="47">
        <v>1</v>
      </c>
      <c r="M52" s="80">
        <v>50</v>
      </c>
      <c r="N52" s="51">
        <v>4644</v>
      </c>
      <c r="O52" s="76"/>
      <c r="P52" s="77">
        <f t="shared" si="3"/>
        <v>0</v>
      </c>
      <c r="Q52" s="78"/>
      <c r="R52" s="51">
        <f>+ROUND(((C13*G52)/M52)*K52,0)</f>
        <v>1161</v>
      </c>
    </row>
    <row r="53" spans="1:18" ht="30.75" customHeight="1">
      <c r="A53" s="154"/>
      <c r="B53" s="156"/>
      <c r="C53" s="156"/>
      <c r="D53" s="159"/>
      <c r="E53" s="156"/>
      <c r="F53" s="157"/>
      <c r="G53" s="145"/>
      <c r="H53" s="148"/>
      <c r="I53" s="22" t="s">
        <v>180</v>
      </c>
      <c r="J53" s="33" t="s">
        <v>142</v>
      </c>
      <c r="K53" s="47">
        <v>2</v>
      </c>
      <c r="L53" s="47">
        <v>1</v>
      </c>
      <c r="M53" s="80">
        <v>50</v>
      </c>
      <c r="N53" s="51">
        <v>2504</v>
      </c>
      <c r="O53" s="76"/>
      <c r="P53" s="77">
        <f t="shared" si="3"/>
        <v>0</v>
      </c>
      <c r="Q53" s="78"/>
      <c r="R53" s="51">
        <f>+ROUND(((C16*G52)/M53)*K53,0)</f>
        <v>626</v>
      </c>
    </row>
    <row r="54" spans="1:18" ht="40.5" customHeight="1">
      <c r="A54" s="154"/>
      <c r="B54" s="156"/>
      <c r="C54" s="156"/>
      <c r="D54" s="159"/>
      <c r="E54" s="151"/>
      <c r="F54" s="148"/>
      <c r="G54" s="146"/>
      <c r="H54" s="47" t="s">
        <v>181</v>
      </c>
      <c r="I54" s="22" t="s">
        <v>180</v>
      </c>
      <c r="J54" s="33" t="s">
        <v>182</v>
      </c>
      <c r="K54" s="47">
        <v>2</v>
      </c>
      <c r="L54" s="47">
        <v>1</v>
      </c>
      <c r="M54" s="80">
        <v>3000</v>
      </c>
      <c r="N54" s="51">
        <v>120</v>
      </c>
      <c r="O54" s="76"/>
      <c r="P54" s="77">
        <f t="shared" si="3"/>
        <v>0</v>
      </c>
      <c r="Q54" s="78"/>
      <c r="R54" s="51">
        <f>+ROUND(((C12*G52)/M54)*K54,0)</f>
        <v>30</v>
      </c>
    </row>
    <row r="55" spans="1:18" ht="42.75" customHeight="1">
      <c r="A55" s="154"/>
      <c r="B55" s="156"/>
      <c r="C55" s="156"/>
      <c r="D55" s="149" t="s">
        <v>187</v>
      </c>
      <c r="E55" s="150" t="s">
        <v>183</v>
      </c>
      <c r="F55" s="147" t="s">
        <v>178</v>
      </c>
      <c r="G55" s="152">
        <v>1</v>
      </c>
      <c r="H55" s="147" t="s">
        <v>179</v>
      </c>
      <c r="I55" s="22" t="s">
        <v>180</v>
      </c>
      <c r="J55" s="33" t="s">
        <v>156</v>
      </c>
      <c r="K55" s="47">
        <v>1</v>
      </c>
      <c r="L55" s="47">
        <v>2</v>
      </c>
      <c r="M55" s="80">
        <v>25</v>
      </c>
      <c r="N55" s="51">
        <v>4644</v>
      </c>
      <c r="O55" s="76"/>
      <c r="P55" s="77">
        <f t="shared" si="3"/>
        <v>0</v>
      </c>
      <c r="Q55" s="78"/>
      <c r="R55" s="51">
        <f>+ROUND(((C13*G55)/M55)*K55,0)</f>
        <v>1161</v>
      </c>
    </row>
    <row r="56" spans="1:18" ht="47.25" customHeight="1">
      <c r="A56" s="155"/>
      <c r="B56" s="151"/>
      <c r="C56" s="151"/>
      <c r="D56" s="149"/>
      <c r="E56" s="156"/>
      <c r="F56" s="148"/>
      <c r="G56" s="146"/>
      <c r="H56" s="148"/>
      <c r="I56" s="22" t="s">
        <v>180</v>
      </c>
      <c r="J56" s="33" t="s">
        <v>142</v>
      </c>
      <c r="K56" s="47">
        <v>1</v>
      </c>
      <c r="L56" s="47">
        <v>2</v>
      </c>
      <c r="M56" s="80">
        <v>25</v>
      </c>
      <c r="N56" s="51">
        <v>2504</v>
      </c>
      <c r="O56" s="76"/>
      <c r="P56" s="77">
        <f t="shared" si="3"/>
        <v>0</v>
      </c>
      <c r="Q56" s="78"/>
      <c r="R56" s="51">
        <f>+ROUND(((C16*G55)/M56)*K56,0)</f>
        <v>626</v>
      </c>
    </row>
    <row r="57" spans="1:18" ht="69.95" customHeight="1">
      <c r="A57" s="107">
        <v>4</v>
      </c>
      <c r="B57" s="12" t="s">
        <v>188</v>
      </c>
      <c r="C57" s="12" t="s">
        <v>189</v>
      </c>
      <c r="D57" s="24" t="s">
        <v>190</v>
      </c>
      <c r="E57" s="46" t="s">
        <v>191</v>
      </c>
      <c r="F57" s="73" t="s">
        <v>147</v>
      </c>
      <c r="G57" s="81">
        <v>1</v>
      </c>
      <c r="H57" s="82" t="s">
        <v>181</v>
      </c>
      <c r="I57" s="22" t="s">
        <v>180</v>
      </c>
      <c r="J57" s="33" t="s">
        <v>182</v>
      </c>
      <c r="K57" s="47">
        <v>4</v>
      </c>
      <c r="L57" s="47" t="s">
        <v>180</v>
      </c>
      <c r="M57" s="80" t="s">
        <v>180</v>
      </c>
      <c r="N57" s="51">
        <v>192</v>
      </c>
      <c r="O57" s="76"/>
      <c r="P57" s="77">
        <f t="shared" si="3"/>
        <v>0</v>
      </c>
      <c r="Q57" s="78"/>
      <c r="R57" s="51">
        <f>+ROUND(C18*K57,0)</f>
        <v>48</v>
      </c>
    </row>
    <row r="58" spans="1:18" ht="46.5" customHeight="1">
      <c r="A58" s="153">
        <v>5</v>
      </c>
      <c r="B58" s="150" t="s">
        <v>192</v>
      </c>
      <c r="C58" s="150" t="s">
        <v>193</v>
      </c>
      <c r="D58" s="149" t="s">
        <v>194</v>
      </c>
      <c r="E58" s="150" t="s">
        <v>177</v>
      </c>
      <c r="F58" s="147" t="s">
        <v>178</v>
      </c>
      <c r="G58" s="152">
        <v>1</v>
      </c>
      <c r="H58" s="147" t="s">
        <v>179</v>
      </c>
      <c r="I58" s="22" t="s">
        <v>180</v>
      </c>
      <c r="J58" s="33" t="s">
        <v>156</v>
      </c>
      <c r="K58" s="47">
        <v>2</v>
      </c>
      <c r="L58" s="47">
        <v>1</v>
      </c>
      <c r="M58" s="80">
        <v>50</v>
      </c>
      <c r="N58" s="51">
        <v>4644</v>
      </c>
      <c r="O58" s="76"/>
      <c r="P58" s="77">
        <f t="shared" si="3"/>
        <v>0</v>
      </c>
      <c r="Q58" s="78"/>
      <c r="R58" s="51">
        <f>+ROUND(((C13*G58)/M58)*K58,0)</f>
        <v>1161</v>
      </c>
    </row>
    <row r="59" spans="1:18" ht="46.5" customHeight="1">
      <c r="A59" s="154"/>
      <c r="B59" s="156"/>
      <c r="C59" s="156"/>
      <c r="D59" s="149"/>
      <c r="E59" s="156"/>
      <c r="F59" s="157"/>
      <c r="G59" s="145"/>
      <c r="H59" s="148"/>
      <c r="I59" s="22" t="s">
        <v>180</v>
      </c>
      <c r="J59" s="33" t="s">
        <v>142</v>
      </c>
      <c r="K59" s="47">
        <v>2</v>
      </c>
      <c r="L59" s="47">
        <v>1</v>
      </c>
      <c r="M59" s="80">
        <v>50</v>
      </c>
      <c r="N59" s="51">
        <v>2504</v>
      </c>
      <c r="O59" s="76"/>
      <c r="P59" s="77">
        <f t="shared" si="3"/>
        <v>0</v>
      </c>
      <c r="Q59" s="78"/>
      <c r="R59" s="51">
        <f>+ROUND(((C16*G58)/M59)*K59,0)</f>
        <v>626</v>
      </c>
    </row>
    <row r="60" spans="1:18" ht="46.5" customHeight="1">
      <c r="A60" s="154"/>
      <c r="B60" s="156"/>
      <c r="C60" s="156"/>
      <c r="D60" s="149"/>
      <c r="E60" s="151"/>
      <c r="F60" s="148"/>
      <c r="G60" s="146"/>
      <c r="H60" s="47" t="s">
        <v>181</v>
      </c>
      <c r="I60" s="22" t="s">
        <v>180</v>
      </c>
      <c r="J60" s="33" t="s">
        <v>182</v>
      </c>
      <c r="K60" s="47">
        <v>2</v>
      </c>
      <c r="L60" s="47">
        <v>1</v>
      </c>
      <c r="M60" s="80">
        <v>3000</v>
      </c>
      <c r="N60" s="51">
        <v>120</v>
      </c>
      <c r="O60" s="76"/>
      <c r="P60" s="77">
        <f t="shared" si="3"/>
        <v>0</v>
      </c>
      <c r="Q60" s="78"/>
      <c r="R60" s="51">
        <f>+ROUND(((C12*G58)/M60)*K60,0)</f>
        <v>30</v>
      </c>
    </row>
    <row r="61" spans="1:18" ht="69" customHeight="1">
      <c r="A61" s="154"/>
      <c r="B61" s="156"/>
      <c r="C61" s="156"/>
      <c r="D61" s="149" t="s">
        <v>195</v>
      </c>
      <c r="E61" s="150" t="s">
        <v>183</v>
      </c>
      <c r="F61" s="147" t="s">
        <v>178</v>
      </c>
      <c r="G61" s="152">
        <v>1</v>
      </c>
      <c r="H61" s="147" t="s">
        <v>179</v>
      </c>
      <c r="I61" s="22" t="s">
        <v>180</v>
      </c>
      <c r="J61" s="33" t="s">
        <v>156</v>
      </c>
      <c r="K61" s="47">
        <v>1</v>
      </c>
      <c r="L61" s="47">
        <v>2</v>
      </c>
      <c r="M61" s="80">
        <v>25</v>
      </c>
      <c r="N61" s="51">
        <v>4644</v>
      </c>
      <c r="O61" s="76"/>
      <c r="P61" s="77">
        <f t="shared" si="3"/>
        <v>0</v>
      </c>
      <c r="Q61" s="78"/>
      <c r="R61" s="51">
        <f>+ROUND(((C13*G61)/M61)*K61,0)</f>
        <v>1161</v>
      </c>
    </row>
    <row r="62" spans="1:18" ht="99" customHeight="1">
      <c r="A62" s="155"/>
      <c r="B62" s="151"/>
      <c r="C62" s="151"/>
      <c r="D62" s="149"/>
      <c r="E62" s="156"/>
      <c r="F62" s="148"/>
      <c r="G62" s="146"/>
      <c r="H62" s="148"/>
      <c r="I62" s="22" t="s">
        <v>180</v>
      </c>
      <c r="J62" s="33" t="s">
        <v>142</v>
      </c>
      <c r="K62" s="47">
        <v>1</v>
      </c>
      <c r="L62" s="47">
        <v>2</v>
      </c>
      <c r="M62" s="80">
        <v>25</v>
      </c>
      <c r="N62" s="51">
        <v>2504</v>
      </c>
      <c r="O62" s="76"/>
      <c r="P62" s="77">
        <f t="shared" si="3"/>
        <v>0</v>
      </c>
      <c r="Q62" s="78"/>
      <c r="R62" s="51">
        <f>+ROUND(((C16*G61)/M62)*K62,0)</f>
        <v>626</v>
      </c>
    </row>
    <row r="63" spans="1:18" ht="32.25" customHeight="1">
      <c r="A63" s="153">
        <v>6</v>
      </c>
      <c r="B63" s="150" t="s">
        <v>196</v>
      </c>
      <c r="C63" s="150" t="s">
        <v>197</v>
      </c>
      <c r="D63" s="160" t="s">
        <v>198</v>
      </c>
      <c r="E63" s="150" t="s">
        <v>177</v>
      </c>
      <c r="F63" s="147" t="s">
        <v>178</v>
      </c>
      <c r="G63" s="152">
        <v>1</v>
      </c>
      <c r="H63" s="147" t="s">
        <v>179</v>
      </c>
      <c r="I63" s="22" t="s">
        <v>180</v>
      </c>
      <c r="J63" s="33" t="s">
        <v>156</v>
      </c>
      <c r="K63" s="47">
        <v>2</v>
      </c>
      <c r="L63" s="47">
        <v>2</v>
      </c>
      <c r="M63" s="80">
        <v>50</v>
      </c>
      <c r="N63" s="51">
        <v>4644</v>
      </c>
      <c r="O63" s="76"/>
      <c r="P63" s="77">
        <f t="shared" si="3"/>
        <v>0</v>
      </c>
      <c r="Q63" s="78"/>
      <c r="R63" s="51">
        <f>+ROUND(((C13*G63)/M63)*K63,0)</f>
        <v>1161</v>
      </c>
    </row>
    <row r="64" spans="1:18" ht="32.25" customHeight="1">
      <c r="A64" s="154"/>
      <c r="B64" s="156"/>
      <c r="C64" s="156"/>
      <c r="D64" s="160"/>
      <c r="E64" s="156"/>
      <c r="F64" s="157"/>
      <c r="G64" s="145"/>
      <c r="H64" s="148"/>
      <c r="I64" s="22" t="s">
        <v>180</v>
      </c>
      <c r="J64" s="33" t="s">
        <v>142</v>
      </c>
      <c r="K64" s="47">
        <v>2</v>
      </c>
      <c r="L64" s="47">
        <v>2</v>
      </c>
      <c r="M64" s="80">
        <v>50</v>
      </c>
      <c r="N64" s="51">
        <v>2504</v>
      </c>
      <c r="O64" s="76"/>
      <c r="P64" s="77">
        <f t="shared" si="3"/>
        <v>0</v>
      </c>
      <c r="Q64" s="78"/>
      <c r="R64" s="51">
        <f>+ROUND(((C16*G63)/M64)*K64,0)</f>
        <v>626</v>
      </c>
    </row>
    <row r="65" spans="1:18" ht="32.25" customHeight="1">
      <c r="A65" s="154"/>
      <c r="B65" s="156"/>
      <c r="C65" s="156"/>
      <c r="D65" s="160"/>
      <c r="E65" s="151"/>
      <c r="F65" s="148"/>
      <c r="G65" s="146"/>
      <c r="H65" s="47" t="s">
        <v>181</v>
      </c>
      <c r="I65" s="22" t="s">
        <v>180</v>
      </c>
      <c r="J65" s="33" t="s">
        <v>182</v>
      </c>
      <c r="K65" s="47">
        <v>2</v>
      </c>
      <c r="L65" s="47">
        <v>2</v>
      </c>
      <c r="M65" s="80">
        <v>3000</v>
      </c>
      <c r="N65" s="51">
        <v>120</v>
      </c>
      <c r="O65" s="76"/>
      <c r="P65" s="77">
        <f t="shared" si="3"/>
        <v>0</v>
      </c>
      <c r="Q65" s="78"/>
      <c r="R65" s="51">
        <f>+ROUND(((C12*G63)/M65)*K65,0)</f>
        <v>30</v>
      </c>
    </row>
    <row r="66" spans="1:18" ht="48" customHeight="1">
      <c r="A66" s="153">
        <v>7</v>
      </c>
      <c r="B66" s="150" t="s">
        <v>199</v>
      </c>
      <c r="C66" s="150" t="s">
        <v>200</v>
      </c>
      <c r="D66" s="160" t="s">
        <v>201</v>
      </c>
      <c r="E66" s="150" t="s">
        <v>177</v>
      </c>
      <c r="F66" s="147" t="s">
        <v>178</v>
      </c>
      <c r="G66" s="152">
        <v>1</v>
      </c>
      <c r="H66" s="147" t="s">
        <v>179</v>
      </c>
      <c r="I66" s="22" t="s">
        <v>180</v>
      </c>
      <c r="J66" s="33" t="s">
        <v>156</v>
      </c>
      <c r="K66" s="47">
        <v>3</v>
      </c>
      <c r="L66" s="47">
        <v>2</v>
      </c>
      <c r="M66" s="80">
        <v>50</v>
      </c>
      <c r="N66" s="51">
        <v>6968</v>
      </c>
      <c r="O66" s="76"/>
      <c r="P66" s="77">
        <f t="shared" si="3"/>
        <v>0</v>
      </c>
      <c r="Q66" s="78"/>
      <c r="R66" s="51">
        <f>+ROUND(((C13*G66)/M66)*K66,0)</f>
        <v>1742</v>
      </c>
    </row>
    <row r="67" spans="1:18" ht="48" customHeight="1">
      <c r="A67" s="154"/>
      <c r="B67" s="156"/>
      <c r="C67" s="156"/>
      <c r="D67" s="160"/>
      <c r="E67" s="156"/>
      <c r="F67" s="157"/>
      <c r="G67" s="145"/>
      <c r="H67" s="148"/>
      <c r="I67" s="22" t="s">
        <v>180</v>
      </c>
      <c r="J67" s="33" t="s">
        <v>142</v>
      </c>
      <c r="K67" s="47">
        <v>3</v>
      </c>
      <c r="L67" s="47">
        <v>2</v>
      </c>
      <c r="M67" s="80">
        <v>50</v>
      </c>
      <c r="N67" s="51">
        <v>3756</v>
      </c>
      <c r="O67" s="76"/>
      <c r="P67" s="77">
        <f t="shared" si="3"/>
        <v>0</v>
      </c>
      <c r="Q67" s="78"/>
      <c r="R67" s="51">
        <f>+ROUND(((C16*G66)/M67)*K67,0)</f>
        <v>939</v>
      </c>
    </row>
    <row r="68" spans="1:18" ht="48" customHeight="1">
      <c r="A68" s="154"/>
      <c r="B68" s="156"/>
      <c r="C68" s="156"/>
      <c r="D68" s="160"/>
      <c r="E68" s="151"/>
      <c r="F68" s="148"/>
      <c r="G68" s="146"/>
      <c r="H68" s="47" t="s">
        <v>181</v>
      </c>
      <c r="I68" s="22" t="s">
        <v>180</v>
      </c>
      <c r="J68" s="33" t="s">
        <v>182</v>
      </c>
      <c r="K68" s="47">
        <v>2</v>
      </c>
      <c r="L68" s="47">
        <v>2</v>
      </c>
      <c r="M68" s="80">
        <v>3000</v>
      </c>
      <c r="N68" s="51">
        <v>120</v>
      </c>
      <c r="O68" s="76"/>
      <c r="P68" s="77">
        <f t="shared" si="3"/>
        <v>0</v>
      </c>
      <c r="Q68" s="78"/>
      <c r="R68" s="51">
        <f>+ROUND(((C12*G66)/M68)*K68,0)</f>
        <v>30</v>
      </c>
    </row>
    <row r="69" spans="1:18" ht="69.95" customHeight="1">
      <c r="A69" s="153">
        <v>8</v>
      </c>
      <c r="B69" s="150" t="s">
        <v>202</v>
      </c>
      <c r="C69" s="161" t="s">
        <v>203</v>
      </c>
      <c r="D69" s="149" t="s">
        <v>204</v>
      </c>
      <c r="E69" s="150" t="s">
        <v>205</v>
      </c>
      <c r="F69" s="147" t="s">
        <v>206</v>
      </c>
      <c r="G69" s="152">
        <v>0.12</v>
      </c>
      <c r="H69" s="147" t="s">
        <v>179</v>
      </c>
      <c r="I69" s="22" t="s">
        <v>180</v>
      </c>
      <c r="J69" s="33" t="s">
        <v>156</v>
      </c>
      <c r="K69" s="47" t="s">
        <v>207</v>
      </c>
      <c r="L69" s="47" t="s">
        <v>180</v>
      </c>
      <c r="M69" s="80" t="s">
        <v>180</v>
      </c>
      <c r="N69" s="51">
        <v>13936</v>
      </c>
      <c r="O69" s="76"/>
      <c r="P69" s="77">
        <f t="shared" si="3"/>
        <v>0</v>
      </c>
      <c r="Q69" s="78"/>
      <c r="R69" s="51">
        <f>+ROUND(C13*G69,0)</f>
        <v>3484</v>
      </c>
    </row>
    <row r="70" spans="1:18" ht="69.95" customHeight="1">
      <c r="A70" s="155"/>
      <c r="B70" s="151"/>
      <c r="C70" s="161"/>
      <c r="D70" s="149"/>
      <c r="E70" s="151"/>
      <c r="F70" s="148"/>
      <c r="G70" s="146"/>
      <c r="H70" s="148"/>
      <c r="I70" s="22" t="s">
        <v>180</v>
      </c>
      <c r="J70" s="33" t="s">
        <v>142</v>
      </c>
      <c r="K70" s="47" t="s">
        <v>207</v>
      </c>
      <c r="L70" s="47" t="s">
        <v>180</v>
      </c>
      <c r="M70" s="80" t="s">
        <v>180</v>
      </c>
      <c r="N70" s="51">
        <v>7512</v>
      </c>
      <c r="O70" s="76"/>
      <c r="P70" s="77">
        <f t="shared" si="3"/>
        <v>0</v>
      </c>
      <c r="Q70" s="78"/>
      <c r="R70" s="51">
        <f>+ROUND((C16*G69),0)</f>
        <v>1878</v>
      </c>
    </row>
    <row r="71" spans="1:18" ht="69.95" customHeight="1">
      <c r="A71" s="153">
        <v>9</v>
      </c>
      <c r="B71" s="150" t="s">
        <v>208</v>
      </c>
      <c r="C71" s="161" t="s">
        <v>209</v>
      </c>
      <c r="D71" s="149" t="s">
        <v>204</v>
      </c>
      <c r="E71" s="150" t="s">
        <v>205</v>
      </c>
      <c r="F71" s="162" t="s">
        <v>206</v>
      </c>
      <c r="G71" s="163">
        <v>0.5</v>
      </c>
      <c r="H71" s="147" t="s">
        <v>179</v>
      </c>
      <c r="I71" s="22" t="s">
        <v>180</v>
      </c>
      <c r="J71" s="33" t="s">
        <v>156</v>
      </c>
      <c r="K71" s="47">
        <v>1</v>
      </c>
      <c r="L71" s="47" t="s">
        <v>180</v>
      </c>
      <c r="M71" s="47" t="s">
        <v>180</v>
      </c>
      <c r="N71" s="51">
        <v>58068</v>
      </c>
      <c r="O71" s="76"/>
      <c r="P71" s="77">
        <f t="shared" si="3"/>
        <v>0</v>
      </c>
      <c r="Q71" s="78"/>
      <c r="R71" s="51">
        <f>+ROUND(C13*G71,0)</f>
        <v>14517</v>
      </c>
    </row>
    <row r="72" spans="1:18" ht="69.95" customHeight="1">
      <c r="A72" s="155"/>
      <c r="B72" s="151"/>
      <c r="C72" s="161"/>
      <c r="D72" s="149"/>
      <c r="E72" s="151"/>
      <c r="F72" s="162"/>
      <c r="G72" s="163"/>
      <c r="H72" s="148"/>
      <c r="I72" s="22" t="s">
        <v>180</v>
      </c>
      <c r="J72" s="33" t="s">
        <v>142</v>
      </c>
      <c r="K72" s="47">
        <v>1</v>
      </c>
      <c r="L72" s="47" t="s">
        <v>180</v>
      </c>
      <c r="M72" s="47" t="s">
        <v>180</v>
      </c>
      <c r="N72" s="51">
        <v>31304</v>
      </c>
      <c r="O72" s="76"/>
      <c r="P72" s="77">
        <f t="shared" si="3"/>
        <v>0</v>
      </c>
      <c r="Q72" s="78"/>
      <c r="R72" s="51">
        <f>+ROUND((C16*G71),0)</f>
        <v>7826</v>
      </c>
    </row>
    <row r="73" spans="1:18" ht="69.95" customHeight="1">
      <c r="A73" s="153">
        <v>10</v>
      </c>
      <c r="B73" s="150" t="s">
        <v>210</v>
      </c>
      <c r="C73" s="150" t="s">
        <v>211</v>
      </c>
      <c r="D73" s="158" t="s">
        <v>212</v>
      </c>
      <c r="E73" s="150" t="s">
        <v>205</v>
      </c>
      <c r="F73" s="147" t="s">
        <v>206</v>
      </c>
      <c r="G73" s="164">
        <v>1.0500000000000001E-2</v>
      </c>
      <c r="H73" s="147" t="s">
        <v>179</v>
      </c>
      <c r="I73" s="22" t="s">
        <v>180</v>
      </c>
      <c r="J73" s="33" t="s">
        <v>156</v>
      </c>
      <c r="K73" s="47">
        <v>1</v>
      </c>
      <c r="L73" s="47" t="s">
        <v>180</v>
      </c>
      <c r="M73" s="47" t="s">
        <v>180</v>
      </c>
      <c r="N73" s="51">
        <v>1220</v>
      </c>
      <c r="O73" s="76"/>
      <c r="P73" s="77">
        <f t="shared" si="3"/>
        <v>0</v>
      </c>
      <c r="Q73" s="78"/>
      <c r="R73" s="51">
        <f>+ROUND(C13*G73,0)</f>
        <v>305</v>
      </c>
    </row>
    <row r="74" spans="1:18" ht="69.95" customHeight="1">
      <c r="A74" s="155"/>
      <c r="B74" s="151"/>
      <c r="C74" s="151"/>
      <c r="D74" s="166"/>
      <c r="E74" s="151"/>
      <c r="F74" s="148"/>
      <c r="G74" s="165"/>
      <c r="H74" s="148"/>
      <c r="I74" s="22" t="s">
        <v>180</v>
      </c>
      <c r="J74" s="33" t="s">
        <v>142</v>
      </c>
      <c r="K74" s="47">
        <v>1</v>
      </c>
      <c r="L74" s="47" t="s">
        <v>180</v>
      </c>
      <c r="M74" s="47" t="s">
        <v>180</v>
      </c>
      <c r="N74" s="51">
        <v>656</v>
      </c>
      <c r="O74" s="76"/>
      <c r="P74" s="77">
        <f t="shared" si="3"/>
        <v>0</v>
      </c>
      <c r="Q74" s="78"/>
      <c r="R74" s="51">
        <f>+ROUND(C16*G73,0)</f>
        <v>164</v>
      </c>
    </row>
    <row r="75" spans="1:18" ht="69.95" customHeight="1">
      <c r="A75" s="153">
        <v>11</v>
      </c>
      <c r="B75" s="149" t="s">
        <v>213</v>
      </c>
      <c r="C75" s="161" t="s">
        <v>214</v>
      </c>
      <c r="D75" s="149" t="s">
        <v>215</v>
      </c>
      <c r="E75" s="150" t="s">
        <v>205</v>
      </c>
      <c r="F75" s="147" t="s">
        <v>206</v>
      </c>
      <c r="G75" s="164">
        <v>7.3000000000000001E-3</v>
      </c>
      <c r="H75" s="147" t="s">
        <v>179</v>
      </c>
      <c r="I75" s="22" t="s">
        <v>180</v>
      </c>
      <c r="J75" s="33" t="s">
        <v>156</v>
      </c>
      <c r="K75" s="47" t="s">
        <v>207</v>
      </c>
      <c r="L75" s="47" t="s">
        <v>180</v>
      </c>
      <c r="M75" s="80" t="s">
        <v>180</v>
      </c>
      <c r="N75" s="51">
        <v>456</v>
      </c>
      <c r="O75" s="76"/>
      <c r="P75" s="77">
        <f t="shared" si="3"/>
        <v>0</v>
      </c>
      <c r="Q75" s="78"/>
      <c r="R75" s="51">
        <f>+ROUND((C16*G75),0)</f>
        <v>114</v>
      </c>
    </row>
    <row r="76" spans="1:18" ht="69.95" customHeight="1">
      <c r="A76" s="155"/>
      <c r="B76" s="149"/>
      <c r="C76" s="161"/>
      <c r="D76" s="149"/>
      <c r="E76" s="151"/>
      <c r="F76" s="148"/>
      <c r="G76" s="165"/>
      <c r="H76" s="148"/>
      <c r="I76" s="22" t="s">
        <v>180</v>
      </c>
      <c r="J76" s="33" t="s">
        <v>142</v>
      </c>
      <c r="K76" s="47" t="s">
        <v>207</v>
      </c>
      <c r="L76" s="47" t="s">
        <v>180</v>
      </c>
      <c r="M76" s="80" t="s">
        <v>180</v>
      </c>
      <c r="N76" s="51">
        <v>456</v>
      </c>
      <c r="O76" s="76"/>
      <c r="P76" s="77">
        <f t="shared" si="3"/>
        <v>0</v>
      </c>
      <c r="Q76" s="78"/>
      <c r="R76" s="51">
        <f>+ROUND((C16*G75),0)</f>
        <v>114</v>
      </c>
    </row>
    <row r="77" spans="1:18" ht="51.75" customHeight="1">
      <c r="A77" s="153">
        <v>12</v>
      </c>
      <c r="B77" s="150" t="s">
        <v>216</v>
      </c>
      <c r="C77" s="150" t="s">
        <v>217</v>
      </c>
      <c r="D77" s="158" t="s">
        <v>218</v>
      </c>
      <c r="E77" s="150" t="s">
        <v>219</v>
      </c>
      <c r="F77" s="167" t="s">
        <v>147</v>
      </c>
      <c r="G77" s="168">
        <v>0.01</v>
      </c>
      <c r="H77" s="147" t="s">
        <v>179</v>
      </c>
      <c r="I77" s="22" t="s">
        <v>180</v>
      </c>
      <c r="J77" s="33" t="s">
        <v>156</v>
      </c>
      <c r="K77" s="47" t="s">
        <v>207</v>
      </c>
      <c r="L77" s="47" t="s">
        <v>180</v>
      </c>
      <c r="M77" s="80" t="s">
        <v>180</v>
      </c>
      <c r="N77" s="51">
        <v>1160</v>
      </c>
      <c r="O77" s="76"/>
      <c r="P77" s="77">
        <f t="shared" si="3"/>
        <v>0</v>
      </c>
      <c r="Q77" s="78"/>
      <c r="R77" s="51">
        <f>+ROUND((C13*G77),0)</f>
        <v>290</v>
      </c>
    </row>
    <row r="78" spans="1:18" ht="51.75" customHeight="1">
      <c r="A78" s="154"/>
      <c r="B78" s="156"/>
      <c r="C78" s="156"/>
      <c r="D78" s="166"/>
      <c r="E78" s="151"/>
      <c r="F78" s="167"/>
      <c r="G78" s="169"/>
      <c r="H78" s="148"/>
      <c r="I78" s="22" t="s">
        <v>180</v>
      </c>
      <c r="J78" s="33" t="s">
        <v>142</v>
      </c>
      <c r="K78" s="47" t="s">
        <v>207</v>
      </c>
      <c r="L78" s="47" t="s">
        <v>180</v>
      </c>
      <c r="M78" s="80" t="s">
        <v>180</v>
      </c>
      <c r="N78" s="51">
        <v>628</v>
      </c>
      <c r="O78" s="76"/>
      <c r="P78" s="77">
        <f t="shared" si="3"/>
        <v>0</v>
      </c>
      <c r="Q78" s="78"/>
      <c r="R78" s="51">
        <f>+ROUND((C16*G77),0)</f>
        <v>157</v>
      </c>
    </row>
    <row r="79" spans="1:18" ht="78" customHeight="1">
      <c r="A79" s="154"/>
      <c r="B79" s="156"/>
      <c r="C79" s="156"/>
      <c r="D79" s="17" t="s">
        <v>220</v>
      </c>
      <c r="E79" s="12" t="s">
        <v>191</v>
      </c>
      <c r="F79" s="33" t="s">
        <v>147</v>
      </c>
      <c r="G79" s="81">
        <v>1</v>
      </c>
      <c r="H79" s="73" t="s">
        <v>181</v>
      </c>
      <c r="I79" s="22" t="s">
        <v>180</v>
      </c>
      <c r="J79" s="33" t="s">
        <v>182</v>
      </c>
      <c r="K79" s="47">
        <v>12</v>
      </c>
      <c r="L79" s="47" t="s">
        <v>180</v>
      </c>
      <c r="M79" s="80" t="s">
        <v>180</v>
      </c>
      <c r="N79" s="51">
        <v>576</v>
      </c>
      <c r="O79" s="76"/>
      <c r="P79" s="77">
        <f t="shared" si="3"/>
        <v>0</v>
      </c>
      <c r="Q79" s="78"/>
      <c r="R79" s="52">
        <f>+C18*12</f>
        <v>144</v>
      </c>
    </row>
    <row r="80" spans="1:18" ht="49.5" customHeight="1">
      <c r="A80" s="154"/>
      <c r="B80" s="156"/>
      <c r="C80" s="156"/>
      <c r="D80" s="158" t="s">
        <v>221</v>
      </c>
      <c r="E80" s="150" t="s">
        <v>222</v>
      </c>
      <c r="F80" s="167" t="s">
        <v>147</v>
      </c>
      <c r="G80" s="164">
        <v>0.01</v>
      </c>
      <c r="H80" s="147" t="s">
        <v>179</v>
      </c>
      <c r="I80" s="22" t="s">
        <v>180</v>
      </c>
      <c r="J80" s="33" t="s">
        <v>156</v>
      </c>
      <c r="K80" s="47" t="s">
        <v>207</v>
      </c>
      <c r="L80" s="47" t="s">
        <v>180</v>
      </c>
      <c r="M80" s="80" t="s">
        <v>180</v>
      </c>
      <c r="N80" s="51">
        <v>1160</v>
      </c>
      <c r="O80" s="76"/>
      <c r="P80" s="77">
        <f t="shared" si="3"/>
        <v>0</v>
      </c>
      <c r="Q80" s="78"/>
      <c r="R80" s="51">
        <f>+ROUND((C13*G80),0)</f>
        <v>290</v>
      </c>
    </row>
    <row r="81" spans="1:18" ht="49.5" customHeight="1">
      <c r="A81" s="154"/>
      <c r="B81" s="156"/>
      <c r="C81" s="156"/>
      <c r="D81" s="166"/>
      <c r="E81" s="151"/>
      <c r="F81" s="167"/>
      <c r="G81" s="165"/>
      <c r="H81" s="148"/>
      <c r="I81" s="22" t="s">
        <v>180</v>
      </c>
      <c r="J81" s="33" t="s">
        <v>142</v>
      </c>
      <c r="K81" s="47" t="s">
        <v>207</v>
      </c>
      <c r="L81" s="47" t="s">
        <v>180</v>
      </c>
      <c r="M81" s="80" t="s">
        <v>180</v>
      </c>
      <c r="N81" s="51">
        <v>628</v>
      </c>
      <c r="O81" s="76"/>
      <c r="P81" s="77">
        <f t="shared" si="3"/>
        <v>0</v>
      </c>
      <c r="Q81" s="78"/>
      <c r="R81" s="51">
        <f>+ROUND((C16*G80),0)</f>
        <v>157</v>
      </c>
    </row>
    <row r="82" spans="1:18" ht="78.75" customHeight="1">
      <c r="A82" s="154"/>
      <c r="B82" s="156"/>
      <c r="C82" s="156"/>
      <c r="D82" s="17" t="s">
        <v>223</v>
      </c>
      <c r="E82" s="12" t="s">
        <v>191</v>
      </c>
      <c r="F82" s="33" t="s">
        <v>147</v>
      </c>
      <c r="G82" s="81">
        <v>1</v>
      </c>
      <c r="H82" s="73" t="s">
        <v>181</v>
      </c>
      <c r="I82" s="22" t="s">
        <v>180</v>
      </c>
      <c r="J82" s="33" t="s">
        <v>182</v>
      </c>
      <c r="K82" s="47">
        <v>12</v>
      </c>
      <c r="L82" s="47" t="s">
        <v>180</v>
      </c>
      <c r="M82" s="80" t="s">
        <v>180</v>
      </c>
      <c r="N82" s="51">
        <v>576</v>
      </c>
      <c r="O82" s="76"/>
      <c r="P82" s="77">
        <f t="shared" si="3"/>
        <v>0</v>
      </c>
      <c r="Q82" s="78"/>
      <c r="R82" s="52">
        <f>+C18*12</f>
        <v>144</v>
      </c>
    </row>
    <row r="83" spans="1:18" ht="69.95" customHeight="1">
      <c r="A83" s="154"/>
      <c r="B83" s="156"/>
      <c r="C83" s="156"/>
      <c r="D83" s="158" t="s">
        <v>224</v>
      </c>
      <c r="E83" s="150" t="s">
        <v>225</v>
      </c>
      <c r="F83" s="167" t="s">
        <v>155</v>
      </c>
      <c r="G83" s="164">
        <v>4.0000000000000001E-3</v>
      </c>
      <c r="H83" s="147" t="s">
        <v>179</v>
      </c>
      <c r="I83" s="22" t="s">
        <v>180</v>
      </c>
      <c r="J83" s="33" t="s">
        <v>156</v>
      </c>
      <c r="K83" s="47" t="s">
        <v>180</v>
      </c>
      <c r="L83" s="47" t="s">
        <v>180</v>
      </c>
      <c r="M83" s="80" t="s">
        <v>180</v>
      </c>
      <c r="N83" s="51">
        <v>464</v>
      </c>
      <c r="O83" s="76"/>
      <c r="P83" s="77">
        <f t="shared" si="3"/>
        <v>0</v>
      </c>
      <c r="Q83" s="78"/>
      <c r="R83" s="51">
        <f>+ROUND((C13*G83),0)</f>
        <v>116</v>
      </c>
    </row>
    <row r="84" spans="1:18" ht="69.95" customHeight="1">
      <c r="A84" s="154"/>
      <c r="B84" s="156"/>
      <c r="C84" s="156"/>
      <c r="D84" s="166"/>
      <c r="E84" s="151"/>
      <c r="F84" s="167"/>
      <c r="G84" s="165"/>
      <c r="H84" s="148"/>
      <c r="I84" s="22" t="s">
        <v>180</v>
      </c>
      <c r="J84" s="33" t="s">
        <v>142</v>
      </c>
      <c r="K84" s="47" t="s">
        <v>180</v>
      </c>
      <c r="L84" s="47" t="s">
        <v>180</v>
      </c>
      <c r="M84" s="80" t="s">
        <v>180</v>
      </c>
      <c r="N84" s="51">
        <v>232</v>
      </c>
      <c r="O84" s="76"/>
      <c r="P84" s="77">
        <f t="shared" si="3"/>
        <v>0</v>
      </c>
      <c r="Q84" s="78"/>
      <c r="R84" s="51">
        <f>+ROUND((C14*G83),0)</f>
        <v>58</v>
      </c>
    </row>
    <row r="85" spans="1:18" ht="69.95" customHeight="1">
      <c r="A85" s="154"/>
      <c r="B85" s="156"/>
      <c r="C85" s="156"/>
      <c r="D85" s="158" t="s">
        <v>226</v>
      </c>
      <c r="E85" s="150" t="s">
        <v>225</v>
      </c>
      <c r="F85" s="167" t="s">
        <v>155</v>
      </c>
      <c r="G85" s="164">
        <v>4.0000000000000001E-3</v>
      </c>
      <c r="H85" s="147" t="s">
        <v>179</v>
      </c>
      <c r="I85" s="22" t="s">
        <v>180</v>
      </c>
      <c r="J85" s="33" t="s">
        <v>156</v>
      </c>
      <c r="K85" s="47" t="s">
        <v>180</v>
      </c>
      <c r="L85" s="47" t="s">
        <v>180</v>
      </c>
      <c r="M85" s="80" t="s">
        <v>180</v>
      </c>
      <c r="N85" s="51">
        <v>464</v>
      </c>
      <c r="O85" s="76"/>
      <c r="P85" s="77">
        <f t="shared" si="3"/>
        <v>0</v>
      </c>
      <c r="Q85" s="78"/>
      <c r="R85" s="51">
        <f>+ROUND((C13*G85),0)</f>
        <v>116</v>
      </c>
    </row>
    <row r="86" spans="1:18" ht="69.95" customHeight="1">
      <c r="A86" s="154"/>
      <c r="B86" s="156"/>
      <c r="C86" s="156"/>
      <c r="D86" s="166"/>
      <c r="E86" s="151"/>
      <c r="F86" s="167"/>
      <c r="G86" s="165"/>
      <c r="H86" s="148"/>
      <c r="I86" s="22" t="s">
        <v>180</v>
      </c>
      <c r="J86" s="33" t="s">
        <v>142</v>
      </c>
      <c r="K86" s="47" t="s">
        <v>180</v>
      </c>
      <c r="L86" s="47" t="s">
        <v>180</v>
      </c>
      <c r="M86" s="80" t="s">
        <v>180</v>
      </c>
      <c r="N86" s="51">
        <v>252</v>
      </c>
      <c r="O86" s="76"/>
      <c r="P86" s="77">
        <f t="shared" si="3"/>
        <v>0</v>
      </c>
      <c r="Q86" s="78"/>
      <c r="R86" s="51">
        <f>+ROUND((C16*G85),0)</f>
        <v>63</v>
      </c>
    </row>
    <row r="87" spans="1:18" ht="69.95" customHeight="1">
      <c r="A87" s="154"/>
      <c r="B87" s="156"/>
      <c r="C87" s="156"/>
      <c r="D87" s="158" t="s">
        <v>227</v>
      </c>
      <c r="E87" s="150" t="s">
        <v>225</v>
      </c>
      <c r="F87" s="167" t="s">
        <v>155</v>
      </c>
      <c r="G87" s="164">
        <v>4.0000000000000001E-3</v>
      </c>
      <c r="H87" s="147" t="s">
        <v>179</v>
      </c>
      <c r="I87" s="22" t="s">
        <v>180</v>
      </c>
      <c r="J87" s="33" t="s">
        <v>156</v>
      </c>
      <c r="K87" s="47" t="s">
        <v>180</v>
      </c>
      <c r="L87" s="47" t="s">
        <v>180</v>
      </c>
      <c r="M87" s="80" t="s">
        <v>180</v>
      </c>
      <c r="N87" s="51">
        <v>464</v>
      </c>
      <c r="O87" s="76"/>
      <c r="P87" s="77">
        <f t="shared" si="3"/>
        <v>0</v>
      </c>
      <c r="Q87" s="78"/>
      <c r="R87" s="51">
        <f>+ROUND((C13*G87),0)</f>
        <v>116</v>
      </c>
    </row>
    <row r="88" spans="1:18" ht="69.95" customHeight="1">
      <c r="A88" s="154"/>
      <c r="B88" s="156"/>
      <c r="C88" s="156"/>
      <c r="D88" s="166"/>
      <c r="E88" s="151"/>
      <c r="F88" s="167"/>
      <c r="G88" s="165"/>
      <c r="H88" s="148"/>
      <c r="I88" s="22" t="s">
        <v>180</v>
      </c>
      <c r="J88" s="33" t="s">
        <v>142</v>
      </c>
      <c r="K88" s="47" t="s">
        <v>180</v>
      </c>
      <c r="L88" s="47" t="s">
        <v>180</v>
      </c>
      <c r="M88" s="80" t="s">
        <v>180</v>
      </c>
      <c r="N88" s="51">
        <v>252</v>
      </c>
      <c r="O88" s="76"/>
      <c r="P88" s="77">
        <f t="shared" si="3"/>
        <v>0</v>
      </c>
      <c r="Q88" s="78"/>
      <c r="R88" s="51">
        <f>+ROUND((C16*G87),0)</f>
        <v>63</v>
      </c>
    </row>
    <row r="89" spans="1:18" ht="69.95" customHeight="1">
      <c r="A89" s="154"/>
      <c r="B89" s="156"/>
      <c r="C89" s="156"/>
      <c r="D89" s="158" t="s">
        <v>228</v>
      </c>
      <c r="E89" s="150" t="s">
        <v>225</v>
      </c>
      <c r="F89" s="167" t="s">
        <v>155</v>
      </c>
      <c r="G89" s="164">
        <v>4.0000000000000001E-3</v>
      </c>
      <c r="H89" s="147" t="s">
        <v>179</v>
      </c>
      <c r="I89" s="22" t="s">
        <v>180</v>
      </c>
      <c r="J89" s="33" t="s">
        <v>156</v>
      </c>
      <c r="K89" s="47" t="s">
        <v>180</v>
      </c>
      <c r="L89" s="47" t="s">
        <v>180</v>
      </c>
      <c r="M89" s="80" t="s">
        <v>180</v>
      </c>
      <c r="N89" s="51">
        <v>464</v>
      </c>
      <c r="O89" s="76"/>
      <c r="P89" s="77">
        <f t="shared" si="3"/>
        <v>0</v>
      </c>
      <c r="Q89" s="78"/>
      <c r="R89" s="51">
        <f>+ROUND((C13*G89),0)</f>
        <v>116</v>
      </c>
    </row>
    <row r="90" spans="1:18" ht="69.95" customHeight="1">
      <c r="A90" s="154"/>
      <c r="B90" s="156"/>
      <c r="C90" s="156"/>
      <c r="D90" s="166"/>
      <c r="E90" s="151"/>
      <c r="F90" s="167"/>
      <c r="G90" s="165"/>
      <c r="H90" s="148"/>
      <c r="I90" s="22" t="s">
        <v>180</v>
      </c>
      <c r="J90" s="33" t="s">
        <v>142</v>
      </c>
      <c r="K90" s="47" t="s">
        <v>180</v>
      </c>
      <c r="L90" s="47" t="s">
        <v>180</v>
      </c>
      <c r="M90" s="80" t="s">
        <v>180</v>
      </c>
      <c r="N90" s="51">
        <v>252</v>
      </c>
      <c r="O90" s="76"/>
      <c r="P90" s="77">
        <f t="shared" si="3"/>
        <v>0</v>
      </c>
      <c r="Q90" s="78"/>
      <c r="R90" s="51">
        <f>+ROUND((C16*G89),0)</f>
        <v>63</v>
      </c>
    </row>
    <row r="91" spans="1:18" ht="69.95" customHeight="1">
      <c r="A91" s="154"/>
      <c r="B91" s="156"/>
      <c r="C91" s="156"/>
      <c r="D91" s="158" t="s">
        <v>229</v>
      </c>
      <c r="E91" s="150" t="s">
        <v>225</v>
      </c>
      <c r="F91" s="167" t="s">
        <v>155</v>
      </c>
      <c r="G91" s="164">
        <v>4.0000000000000001E-3</v>
      </c>
      <c r="H91" s="147" t="s">
        <v>179</v>
      </c>
      <c r="I91" s="22" t="s">
        <v>180</v>
      </c>
      <c r="J91" s="33" t="s">
        <v>156</v>
      </c>
      <c r="K91" s="47" t="s">
        <v>180</v>
      </c>
      <c r="L91" s="47" t="s">
        <v>180</v>
      </c>
      <c r="M91" s="80" t="s">
        <v>180</v>
      </c>
      <c r="N91" s="51">
        <v>464</v>
      </c>
      <c r="O91" s="76"/>
      <c r="P91" s="77">
        <f t="shared" si="3"/>
        <v>0</v>
      </c>
      <c r="Q91" s="78"/>
      <c r="R91" s="51">
        <f>+ROUND((C13*G91),0)</f>
        <v>116</v>
      </c>
    </row>
    <row r="92" spans="1:18" ht="69.95" customHeight="1">
      <c r="A92" s="155"/>
      <c r="B92" s="151"/>
      <c r="C92" s="151"/>
      <c r="D92" s="166"/>
      <c r="E92" s="151"/>
      <c r="F92" s="167"/>
      <c r="G92" s="165"/>
      <c r="H92" s="148"/>
      <c r="I92" s="22" t="s">
        <v>180</v>
      </c>
      <c r="J92" s="33" t="s">
        <v>142</v>
      </c>
      <c r="K92" s="47" t="s">
        <v>180</v>
      </c>
      <c r="L92" s="47" t="s">
        <v>180</v>
      </c>
      <c r="M92" s="80" t="s">
        <v>180</v>
      </c>
      <c r="N92" s="51">
        <v>252</v>
      </c>
      <c r="O92" s="76"/>
      <c r="P92" s="77">
        <f t="shared" si="3"/>
        <v>0</v>
      </c>
      <c r="Q92" s="78"/>
      <c r="R92" s="51">
        <f>+ROUND((C16*G91),0)</f>
        <v>63</v>
      </c>
    </row>
    <row r="93" spans="1:18" ht="108" customHeight="1">
      <c r="A93" s="107">
        <v>13</v>
      </c>
      <c r="B93" s="25" t="s">
        <v>230</v>
      </c>
      <c r="C93" s="33" t="s">
        <v>231</v>
      </c>
      <c r="D93" s="25" t="s">
        <v>232</v>
      </c>
      <c r="E93" s="32" t="s">
        <v>233</v>
      </c>
      <c r="F93" s="73" t="s">
        <v>147</v>
      </c>
      <c r="G93" s="81">
        <v>1</v>
      </c>
      <c r="H93" s="73" t="s">
        <v>181</v>
      </c>
      <c r="I93" s="22" t="s">
        <v>180</v>
      </c>
      <c r="J93" s="33" t="s">
        <v>182</v>
      </c>
      <c r="K93" s="47">
        <v>3</v>
      </c>
      <c r="L93" s="47" t="s">
        <v>180</v>
      </c>
      <c r="M93" s="80" t="s">
        <v>180</v>
      </c>
      <c r="N93" s="51">
        <v>144</v>
      </c>
      <c r="O93" s="76"/>
      <c r="P93" s="77">
        <f t="shared" si="3"/>
        <v>0</v>
      </c>
      <c r="Q93" s="78"/>
      <c r="R93" s="52">
        <f>C18*K93</f>
        <v>36</v>
      </c>
    </row>
    <row r="94" spans="1:18" ht="14.25" customHeight="1">
      <c r="A94" s="153">
        <v>14</v>
      </c>
      <c r="B94" s="150" t="s">
        <v>234</v>
      </c>
      <c r="C94" s="150" t="s">
        <v>235</v>
      </c>
      <c r="D94" s="158" t="s">
        <v>236</v>
      </c>
      <c r="E94" s="150" t="s">
        <v>237</v>
      </c>
      <c r="F94" s="147" t="s">
        <v>155</v>
      </c>
      <c r="G94" s="81">
        <v>1</v>
      </c>
      <c r="H94" s="147" t="s">
        <v>179</v>
      </c>
      <c r="I94" s="147" t="s">
        <v>238</v>
      </c>
      <c r="J94" s="33" t="s">
        <v>156</v>
      </c>
      <c r="K94" s="47">
        <v>1</v>
      </c>
      <c r="L94" s="47" t="s">
        <v>180</v>
      </c>
      <c r="M94" s="80" t="s">
        <v>180</v>
      </c>
      <c r="N94" s="51">
        <v>32</v>
      </c>
      <c r="O94" s="76"/>
      <c r="P94" s="77">
        <f t="shared" si="3"/>
        <v>0</v>
      </c>
      <c r="Q94" s="78"/>
      <c r="R94" s="51">
        <f>+(C26*1)*G94</f>
        <v>8</v>
      </c>
    </row>
    <row r="95" spans="1:18">
      <c r="A95" s="154"/>
      <c r="B95" s="156"/>
      <c r="C95" s="156"/>
      <c r="D95" s="159"/>
      <c r="E95" s="156"/>
      <c r="F95" s="157"/>
      <c r="G95" s="84">
        <v>1</v>
      </c>
      <c r="H95" s="157"/>
      <c r="I95" s="148"/>
      <c r="J95" s="33" t="s">
        <v>142</v>
      </c>
      <c r="K95" s="47">
        <v>1</v>
      </c>
      <c r="L95" s="47" t="s">
        <v>180</v>
      </c>
      <c r="M95" s="80" t="s">
        <v>180</v>
      </c>
      <c r="N95" s="51">
        <v>32</v>
      </c>
      <c r="O95" s="76"/>
      <c r="P95" s="77">
        <f t="shared" si="3"/>
        <v>0</v>
      </c>
      <c r="Q95" s="78"/>
      <c r="R95" s="51">
        <f>+(C27*1)*G95</f>
        <v>8</v>
      </c>
    </row>
    <row r="96" spans="1:18">
      <c r="A96" s="154"/>
      <c r="B96" s="156"/>
      <c r="C96" s="156"/>
      <c r="D96" s="159"/>
      <c r="E96" s="156"/>
      <c r="F96" s="157"/>
      <c r="G96" s="81">
        <v>0.1</v>
      </c>
      <c r="H96" s="157"/>
      <c r="I96" s="147" t="s">
        <v>239</v>
      </c>
      <c r="J96" s="33" t="s">
        <v>156</v>
      </c>
      <c r="K96" s="47">
        <v>1</v>
      </c>
      <c r="L96" s="47" t="s">
        <v>180</v>
      </c>
      <c r="M96" s="80" t="s">
        <v>180</v>
      </c>
      <c r="N96" s="51">
        <v>88</v>
      </c>
      <c r="O96" s="76"/>
      <c r="P96" s="77">
        <f t="shared" si="3"/>
        <v>0</v>
      </c>
      <c r="Q96" s="78"/>
      <c r="R96" s="51">
        <f>+(C31*1)*G96</f>
        <v>22</v>
      </c>
    </row>
    <row r="97" spans="1:18">
      <c r="A97" s="154"/>
      <c r="B97" s="156"/>
      <c r="C97" s="156"/>
      <c r="D97" s="159"/>
      <c r="E97" s="156"/>
      <c r="F97" s="157"/>
      <c r="G97" s="81">
        <v>0.1</v>
      </c>
      <c r="H97" s="157"/>
      <c r="I97" s="148"/>
      <c r="J97" s="33" t="s">
        <v>142</v>
      </c>
      <c r="K97" s="47">
        <v>1</v>
      </c>
      <c r="L97" s="47" t="s">
        <v>180</v>
      </c>
      <c r="M97" s="80" t="s">
        <v>180</v>
      </c>
      <c r="N97" s="51">
        <v>24</v>
      </c>
      <c r="O97" s="76"/>
      <c r="P97" s="77">
        <f t="shared" si="3"/>
        <v>0</v>
      </c>
      <c r="Q97" s="78"/>
      <c r="R97" s="51">
        <f>+(C32*1)*G97</f>
        <v>5.6000000000000005</v>
      </c>
    </row>
    <row r="98" spans="1:18">
      <c r="A98" s="154"/>
      <c r="B98" s="156"/>
      <c r="C98" s="156"/>
      <c r="D98" s="159"/>
      <c r="E98" s="156"/>
      <c r="F98" s="157"/>
      <c r="G98" s="81">
        <v>0.1</v>
      </c>
      <c r="H98" s="157"/>
      <c r="I98" s="147" t="s">
        <v>240</v>
      </c>
      <c r="J98" s="33" t="s">
        <v>156</v>
      </c>
      <c r="K98" s="47">
        <v>1</v>
      </c>
      <c r="L98" s="47" t="s">
        <v>180</v>
      </c>
      <c r="M98" s="80" t="s">
        <v>180</v>
      </c>
      <c r="N98" s="51">
        <v>576</v>
      </c>
      <c r="O98" s="76"/>
      <c r="P98" s="77">
        <f t="shared" si="3"/>
        <v>0</v>
      </c>
      <c r="Q98" s="78"/>
      <c r="R98" s="51">
        <f>+(C36*1)*G98</f>
        <v>143.6</v>
      </c>
    </row>
    <row r="99" spans="1:18">
      <c r="A99" s="154"/>
      <c r="B99" s="156"/>
      <c r="C99" s="156"/>
      <c r="D99" s="159"/>
      <c r="E99" s="156"/>
      <c r="F99" s="157"/>
      <c r="G99" s="81">
        <v>0.04</v>
      </c>
      <c r="H99" s="157"/>
      <c r="I99" s="148"/>
      <c r="J99" s="33" t="s">
        <v>142</v>
      </c>
      <c r="K99" s="47">
        <v>1</v>
      </c>
      <c r="L99" s="47" t="s">
        <v>180</v>
      </c>
      <c r="M99" s="80" t="s">
        <v>180</v>
      </c>
      <c r="N99" s="51">
        <v>116</v>
      </c>
      <c r="O99" s="76"/>
      <c r="P99" s="77">
        <f t="shared" si="3"/>
        <v>0</v>
      </c>
      <c r="Q99" s="78"/>
      <c r="R99" s="51">
        <f>+(C37*1)*G99</f>
        <v>29.04</v>
      </c>
    </row>
    <row r="100" spans="1:18">
      <c r="A100" s="154"/>
      <c r="B100" s="156"/>
      <c r="C100" s="156"/>
      <c r="D100" s="159"/>
      <c r="E100" s="156"/>
      <c r="F100" s="157"/>
      <c r="G100" s="81">
        <v>0.1</v>
      </c>
      <c r="H100" s="157"/>
      <c r="I100" s="147" t="s">
        <v>241</v>
      </c>
      <c r="J100" s="33" t="s">
        <v>156</v>
      </c>
      <c r="K100" s="47">
        <v>1</v>
      </c>
      <c r="L100" s="47" t="s">
        <v>180</v>
      </c>
      <c r="M100" s="80" t="s">
        <v>180</v>
      </c>
      <c r="N100" s="51">
        <v>144</v>
      </c>
      <c r="O100" s="76"/>
      <c r="P100" s="77">
        <f t="shared" si="3"/>
        <v>0</v>
      </c>
      <c r="Q100" s="78"/>
      <c r="R100" s="51">
        <f>+(C41*1)*G100</f>
        <v>36.4</v>
      </c>
    </row>
    <row r="101" spans="1:18" ht="42.75" customHeight="1">
      <c r="A101" s="155"/>
      <c r="B101" s="151"/>
      <c r="C101" s="151"/>
      <c r="D101" s="166"/>
      <c r="E101" s="151"/>
      <c r="F101" s="148"/>
      <c r="G101" s="81">
        <v>0.1</v>
      </c>
      <c r="H101" s="148"/>
      <c r="I101" s="148"/>
      <c r="J101" s="33" t="s">
        <v>142</v>
      </c>
      <c r="K101" s="47">
        <v>1</v>
      </c>
      <c r="L101" s="47" t="s">
        <v>180</v>
      </c>
      <c r="M101" s="80" t="s">
        <v>180</v>
      </c>
      <c r="N101" s="51">
        <v>2320</v>
      </c>
      <c r="O101" s="76"/>
      <c r="P101" s="77">
        <f t="shared" si="3"/>
        <v>0</v>
      </c>
      <c r="Q101" s="78"/>
      <c r="R101" s="51">
        <f>+(C44*1)*G101</f>
        <v>579.6</v>
      </c>
    </row>
    <row r="102" spans="1:18" ht="14.25" customHeight="1">
      <c r="A102" s="153">
        <v>15</v>
      </c>
      <c r="B102" s="150" t="s">
        <v>242</v>
      </c>
      <c r="C102" s="150" t="s">
        <v>243</v>
      </c>
      <c r="D102" s="173" t="s">
        <v>244</v>
      </c>
      <c r="E102" s="170" t="s">
        <v>245</v>
      </c>
      <c r="F102" s="162" t="s">
        <v>155</v>
      </c>
      <c r="G102" s="84">
        <v>1</v>
      </c>
      <c r="H102" s="147" t="s">
        <v>179</v>
      </c>
      <c r="I102" s="147" t="s">
        <v>238</v>
      </c>
      <c r="J102" s="33" t="s">
        <v>156</v>
      </c>
      <c r="K102" s="47" t="s">
        <v>207</v>
      </c>
      <c r="L102" s="47" t="s">
        <v>180</v>
      </c>
      <c r="M102" s="80" t="s">
        <v>180</v>
      </c>
      <c r="N102" s="51">
        <v>32</v>
      </c>
      <c r="O102" s="76"/>
      <c r="P102" s="77">
        <f t="shared" si="3"/>
        <v>0</v>
      </c>
      <c r="Q102" s="78"/>
      <c r="R102" s="51">
        <f>+(C26*1)*G102</f>
        <v>8</v>
      </c>
    </row>
    <row r="103" spans="1:18">
      <c r="A103" s="154"/>
      <c r="B103" s="156"/>
      <c r="C103" s="156"/>
      <c r="D103" s="174"/>
      <c r="E103" s="171"/>
      <c r="F103" s="162"/>
      <c r="G103" s="84">
        <v>1</v>
      </c>
      <c r="H103" s="157"/>
      <c r="I103" s="148"/>
      <c r="J103" s="33" t="s">
        <v>142</v>
      </c>
      <c r="K103" s="47" t="s">
        <v>207</v>
      </c>
      <c r="L103" s="47" t="s">
        <v>180</v>
      </c>
      <c r="M103" s="80" t="s">
        <v>180</v>
      </c>
      <c r="N103" s="51">
        <v>32</v>
      </c>
      <c r="O103" s="76"/>
      <c r="P103" s="77">
        <f t="shared" si="3"/>
        <v>0</v>
      </c>
      <c r="Q103" s="78"/>
      <c r="R103" s="51">
        <f>+(C27*1)*G103</f>
        <v>8</v>
      </c>
    </row>
    <row r="104" spans="1:18">
      <c r="A104" s="154"/>
      <c r="B104" s="156"/>
      <c r="C104" s="156"/>
      <c r="D104" s="174"/>
      <c r="E104" s="171"/>
      <c r="F104" s="162"/>
      <c r="G104" s="81">
        <v>0.05</v>
      </c>
      <c r="H104" s="157"/>
      <c r="I104" s="147" t="s">
        <v>239</v>
      </c>
      <c r="J104" s="33" t="s">
        <v>156</v>
      </c>
      <c r="K104" s="47" t="s">
        <v>207</v>
      </c>
      <c r="L104" s="47" t="s">
        <v>180</v>
      </c>
      <c r="M104" s="80" t="s">
        <v>180</v>
      </c>
      <c r="N104" s="51">
        <v>44</v>
      </c>
      <c r="O104" s="76"/>
      <c r="P104" s="77">
        <f t="shared" si="3"/>
        <v>0</v>
      </c>
      <c r="Q104" s="78"/>
      <c r="R104" s="51">
        <f>+(C31*1)*G104</f>
        <v>11</v>
      </c>
    </row>
    <row r="105" spans="1:18">
      <c r="A105" s="154"/>
      <c r="B105" s="156"/>
      <c r="C105" s="156"/>
      <c r="D105" s="174"/>
      <c r="E105" s="171"/>
      <c r="F105" s="162"/>
      <c r="G105" s="81">
        <v>0.05</v>
      </c>
      <c r="H105" s="157"/>
      <c r="I105" s="148"/>
      <c r="J105" s="33" t="s">
        <v>142</v>
      </c>
      <c r="K105" s="47" t="s">
        <v>207</v>
      </c>
      <c r="L105" s="47" t="s">
        <v>180</v>
      </c>
      <c r="M105" s="80" t="s">
        <v>180</v>
      </c>
      <c r="N105" s="51">
        <v>12</v>
      </c>
      <c r="O105" s="76"/>
      <c r="P105" s="77">
        <f t="shared" si="3"/>
        <v>0</v>
      </c>
      <c r="Q105" s="78"/>
      <c r="R105" s="51">
        <f>+(C32*1)*G105</f>
        <v>2.8000000000000003</v>
      </c>
    </row>
    <row r="106" spans="1:18">
      <c r="A106" s="154"/>
      <c r="B106" s="156"/>
      <c r="C106" s="156"/>
      <c r="D106" s="174"/>
      <c r="E106" s="171"/>
      <c r="F106" s="162"/>
      <c r="G106" s="81">
        <v>0.05</v>
      </c>
      <c r="H106" s="157"/>
      <c r="I106" s="147" t="s">
        <v>240</v>
      </c>
      <c r="J106" s="33" t="s">
        <v>156</v>
      </c>
      <c r="K106" s="47" t="s">
        <v>207</v>
      </c>
      <c r="L106" s="47" t="s">
        <v>180</v>
      </c>
      <c r="M106" s="80" t="s">
        <v>180</v>
      </c>
      <c r="N106" s="51">
        <v>288</v>
      </c>
      <c r="O106" s="76"/>
      <c r="P106" s="77">
        <f t="shared" si="3"/>
        <v>0</v>
      </c>
      <c r="Q106" s="78"/>
      <c r="R106" s="51">
        <f>+(C36*1)*G106</f>
        <v>71.8</v>
      </c>
    </row>
    <row r="107" spans="1:18">
      <c r="A107" s="154"/>
      <c r="B107" s="156"/>
      <c r="C107" s="156"/>
      <c r="D107" s="174"/>
      <c r="E107" s="171"/>
      <c r="F107" s="162"/>
      <c r="G107" s="81">
        <v>0.05</v>
      </c>
      <c r="H107" s="157"/>
      <c r="I107" s="148"/>
      <c r="J107" s="33" t="s">
        <v>142</v>
      </c>
      <c r="K107" s="47" t="s">
        <v>207</v>
      </c>
      <c r="L107" s="47" t="s">
        <v>180</v>
      </c>
      <c r="M107" s="80" t="s">
        <v>180</v>
      </c>
      <c r="N107" s="51">
        <v>144</v>
      </c>
      <c r="O107" s="76"/>
      <c r="P107" s="77">
        <f t="shared" si="3"/>
        <v>0</v>
      </c>
      <c r="Q107" s="78"/>
      <c r="R107" s="51">
        <f>+(C37*1)*G107</f>
        <v>36.300000000000004</v>
      </c>
    </row>
    <row r="108" spans="1:18">
      <c r="A108" s="154"/>
      <c r="B108" s="156"/>
      <c r="C108" s="156"/>
      <c r="D108" s="174"/>
      <c r="E108" s="171"/>
      <c r="F108" s="162"/>
      <c r="G108" s="81">
        <v>0.05</v>
      </c>
      <c r="H108" s="157"/>
      <c r="I108" s="147" t="s">
        <v>241</v>
      </c>
      <c r="J108" s="33" t="s">
        <v>156</v>
      </c>
      <c r="K108" s="47" t="s">
        <v>207</v>
      </c>
      <c r="L108" s="47" t="s">
        <v>180</v>
      </c>
      <c r="M108" s="80" t="s">
        <v>180</v>
      </c>
      <c r="N108" s="51">
        <v>72</v>
      </c>
      <c r="O108" s="76"/>
      <c r="P108" s="77">
        <f t="shared" si="3"/>
        <v>0</v>
      </c>
      <c r="Q108" s="78"/>
      <c r="R108" s="51">
        <f>+(C41*1)*G108</f>
        <v>18.2</v>
      </c>
    </row>
    <row r="109" spans="1:18">
      <c r="A109" s="154"/>
      <c r="B109" s="156"/>
      <c r="C109" s="156"/>
      <c r="D109" s="175"/>
      <c r="E109" s="172"/>
      <c r="F109" s="162"/>
      <c r="G109" s="81">
        <v>0.05</v>
      </c>
      <c r="H109" s="148"/>
      <c r="I109" s="148"/>
      <c r="J109" s="33" t="s">
        <v>142</v>
      </c>
      <c r="K109" s="47" t="s">
        <v>207</v>
      </c>
      <c r="L109" s="47" t="s">
        <v>180</v>
      </c>
      <c r="M109" s="80" t="s">
        <v>180</v>
      </c>
      <c r="N109" s="51">
        <v>1160</v>
      </c>
      <c r="O109" s="76"/>
      <c r="P109" s="77">
        <f t="shared" si="3"/>
        <v>0</v>
      </c>
      <c r="Q109" s="78"/>
      <c r="R109" s="51">
        <f>+(C44*1)*G109</f>
        <v>289.8</v>
      </c>
    </row>
    <row r="110" spans="1:18" ht="14.25" customHeight="1">
      <c r="A110" s="154"/>
      <c r="B110" s="156"/>
      <c r="C110" s="156"/>
      <c r="D110" s="158" t="s">
        <v>246</v>
      </c>
      <c r="E110" s="170" t="s">
        <v>245</v>
      </c>
      <c r="F110" s="147" t="s">
        <v>155</v>
      </c>
      <c r="G110" s="81">
        <v>0.05</v>
      </c>
      <c r="H110" s="147" t="s">
        <v>179</v>
      </c>
      <c r="I110" s="147" t="s">
        <v>238</v>
      </c>
      <c r="J110" s="33" t="s">
        <v>156</v>
      </c>
      <c r="K110" s="47" t="s">
        <v>207</v>
      </c>
      <c r="L110" s="47" t="s">
        <v>180</v>
      </c>
      <c r="M110" s="80" t="s">
        <v>180</v>
      </c>
      <c r="N110" s="51">
        <v>0</v>
      </c>
      <c r="O110" s="76"/>
      <c r="P110" s="77">
        <f t="shared" si="3"/>
        <v>0</v>
      </c>
      <c r="Q110" s="78"/>
      <c r="R110" s="51">
        <f>+(C26*1)*G110</f>
        <v>0.4</v>
      </c>
    </row>
    <row r="111" spans="1:18">
      <c r="A111" s="154"/>
      <c r="B111" s="156"/>
      <c r="C111" s="156"/>
      <c r="D111" s="159"/>
      <c r="E111" s="171"/>
      <c r="F111" s="157"/>
      <c r="G111" s="84">
        <v>1</v>
      </c>
      <c r="H111" s="157"/>
      <c r="I111" s="148"/>
      <c r="J111" s="33" t="s">
        <v>142</v>
      </c>
      <c r="K111" s="47" t="s">
        <v>207</v>
      </c>
      <c r="L111" s="47" t="s">
        <v>180</v>
      </c>
      <c r="M111" s="80" t="s">
        <v>180</v>
      </c>
      <c r="N111" s="51">
        <v>32</v>
      </c>
      <c r="O111" s="76"/>
      <c r="P111" s="77">
        <f t="shared" si="3"/>
        <v>0</v>
      </c>
      <c r="Q111" s="78"/>
      <c r="R111" s="51">
        <f>+(C27*1)*G111</f>
        <v>8</v>
      </c>
    </row>
    <row r="112" spans="1:18">
      <c r="A112" s="154"/>
      <c r="B112" s="156"/>
      <c r="C112" s="156"/>
      <c r="D112" s="159"/>
      <c r="E112" s="171"/>
      <c r="F112" s="157"/>
      <c r="G112" s="81">
        <v>0.05</v>
      </c>
      <c r="H112" s="157"/>
      <c r="I112" s="147" t="s">
        <v>239</v>
      </c>
      <c r="J112" s="33" t="s">
        <v>156</v>
      </c>
      <c r="K112" s="47" t="s">
        <v>207</v>
      </c>
      <c r="L112" s="47" t="s">
        <v>180</v>
      </c>
      <c r="M112" s="80" t="s">
        <v>180</v>
      </c>
      <c r="N112" s="51">
        <v>44</v>
      </c>
      <c r="O112" s="76"/>
      <c r="P112" s="77">
        <f t="shared" ref="P112:P175" si="4">+O112*N112</f>
        <v>0</v>
      </c>
      <c r="Q112" s="78"/>
      <c r="R112" s="51">
        <f>+(C31*1)*G112</f>
        <v>11</v>
      </c>
    </row>
    <row r="113" spans="1:18">
      <c r="A113" s="154"/>
      <c r="B113" s="156"/>
      <c r="C113" s="156"/>
      <c r="D113" s="159"/>
      <c r="E113" s="171"/>
      <c r="F113" s="157"/>
      <c r="G113" s="81">
        <v>0.05</v>
      </c>
      <c r="H113" s="157"/>
      <c r="I113" s="148"/>
      <c r="J113" s="33" t="s">
        <v>142</v>
      </c>
      <c r="K113" s="47" t="s">
        <v>207</v>
      </c>
      <c r="L113" s="47" t="s">
        <v>180</v>
      </c>
      <c r="M113" s="80" t="s">
        <v>180</v>
      </c>
      <c r="N113" s="51">
        <v>12</v>
      </c>
      <c r="O113" s="76"/>
      <c r="P113" s="77">
        <f t="shared" si="4"/>
        <v>0</v>
      </c>
      <c r="Q113" s="78"/>
      <c r="R113" s="51">
        <f>+(C32*1)*G113</f>
        <v>2.8000000000000003</v>
      </c>
    </row>
    <row r="114" spans="1:18">
      <c r="A114" s="154"/>
      <c r="B114" s="156"/>
      <c r="C114" s="156"/>
      <c r="D114" s="159"/>
      <c r="E114" s="171"/>
      <c r="F114" s="157"/>
      <c r="G114" s="81">
        <v>0.05</v>
      </c>
      <c r="H114" s="157"/>
      <c r="I114" s="147" t="s">
        <v>240</v>
      </c>
      <c r="J114" s="33" t="s">
        <v>156</v>
      </c>
      <c r="K114" s="47" t="s">
        <v>207</v>
      </c>
      <c r="L114" s="47" t="s">
        <v>180</v>
      </c>
      <c r="M114" s="80" t="s">
        <v>180</v>
      </c>
      <c r="N114" s="51">
        <v>288</v>
      </c>
      <c r="O114" s="76"/>
      <c r="P114" s="77">
        <f t="shared" si="4"/>
        <v>0</v>
      </c>
      <c r="Q114" s="78"/>
      <c r="R114" s="51">
        <f>+(C36*1)*G114</f>
        <v>71.8</v>
      </c>
    </row>
    <row r="115" spans="1:18">
      <c r="A115" s="154"/>
      <c r="B115" s="156"/>
      <c r="C115" s="156"/>
      <c r="D115" s="159"/>
      <c r="E115" s="171"/>
      <c r="F115" s="157"/>
      <c r="G115" s="81">
        <v>0.05</v>
      </c>
      <c r="H115" s="157"/>
      <c r="I115" s="148"/>
      <c r="J115" s="33" t="s">
        <v>142</v>
      </c>
      <c r="K115" s="47" t="s">
        <v>207</v>
      </c>
      <c r="L115" s="47" t="s">
        <v>180</v>
      </c>
      <c r="M115" s="80" t="s">
        <v>180</v>
      </c>
      <c r="N115" s="51">
        <v>144</v>
      </c>
      <c r="O115" s="76"/>
      <c r="P115" s="77">
        <f t="shared" si="4"/>
        <v>0</v>
      </c>
      <c r="Q115" s="78"/>
      <c r="R115" s="51">
        <f>+(C37*1)*G115</f>
        <v>36.300000000000004</v>
      </c>
    </row>
    <row r="116" spans="1:18">
      <c r="A116" s="154"/>
      <c r="B116" s="156"/>
      <c r="C116" s="156"/>
      <c r="D116" s="159"/>
      <c r="E116" s="171"/>
      <c r="F116" s="157"/>
      <c r="G116" s="81">
        <v>0.05</v>
      </c>
      <c r="H116" s="157"/>
      <c r="I116" s="147" t="s">
        <v>241</v>
      </c>
      <c r="J116" s="33" t="s">
        <v>156</v>
      </c>
      <c r="K116" s="47" t="s">
        <v>207</v>
      </c>
      <c r="L116" s="47" t="s">
        <v>180</v>
      </c>
      <c r="M116" s="80" t="s">
        <v>180</v>
      </c>
      <c r="N116" s="51">
        <v>72</v>
      </c>
      <c r="O116" s="76"/>
      <c r="P116" s="77">
        <f t="shared" si="4"/>
        <v>0</v>
      </c>
      <c r="Q116" s="78"/>
      <c r="R116" s="51">
        <f>+(C41*1)*G116</f>
        <v>18.2</v>
      </c>
    </row>
    <row r="117" spans="1:18" ht="50.25" customHeight="1">
      <c r="A117" s="155"/>
      <c r="B117" s="151"/>
      <c r="C117" s="151"/>
      <c r="D117" s="166"/>
      <c r="E117" s="172"/>
      <c r="F117" s="148"/>
      <c r="G117" s="81">
        <v>0.05</v>
      </c>
      <c r="H117" s="148"/>
      <c r="I117" s="148" t="s">
        <v>241</v>
      </c>
      <c r="J117" s="33" t="s">
        <v>142</v>
      </c>
      <c r="K117" s="47" t="s">
        <v>207</v>
      </c>
      <c r="L117" s="47" t="s">
        <v>180</v>
      </c>
      <c r="M117" s="80" t="s">
        <v>180</v>
      </c>
      <c r="N117" s="51">
        <v>1160</v>
      </c>
      <c r="O117" s="76"/>
      <c r="P117" s="77">
        <f t="shared" si="4"/>
        <v>0</v>
      </c>
      <c r="Q117" s="78"/>
      <c r="R117" s="51">
        <f>+(C44*1)*G117</f>
        <v>289.8</v>
      </c>
    </row>
    <row r="118" spans="1:18" ht="23.25" customHeight="1">
      <c r="A118" s="153">
        <v>16</v>
      </c>
      <c r="B118" s="150" t="s">
        <v>247</v>
      </c>
      <c r="C118" s="150" t="s">
        <v>248</v>
      </c>
      <c r="D118" s="173" t="s">
        <v>249</v>
      </c>
      <c r="E118" s="150" t="s">
        <v>250</v>
      </c>
      <c r="F118" s="147" t="s">
        <v>206</v>
      </c>
      <c r="G118" s="81">
        <v>1</v>
      </c>
      <c r="H118" s="147" t="s">
        <v>179</v>
      </c>
      <c r="I118" s="147" t="s">
        <v>238</v>
      </c>
      <c r="J118" s="33" t="s">
        <v>156</v>
      </c>
      <c r="K118" s="47">
        <v>1</v>
      </c>
      <c r="L118" s="47">
        <v>2</v>
      </c>
      <c r="M118" s="80" t="s">
        <v>180</v>
      </c>
      <c r="N118" s="51">
        <v>32</v>
      </c>
      <c r="O118" s="76"/>
      <c r="P118" s="77">
        <f t="shared" si="4"/>
        <v>0</v>
      </c>
      <c r="Q118" s="78"/>
      <c r="R118" s="51">
        <f>+(C26*1)*G118</f>
        <v>8</v>
      </c>
    </row>
    <row r="119" spans="1:18" ht="23.25" customHeight="1">
      <c r="A119" s="154"/>
      <c r="B119" s="156"/>
      <c r="C119" s="156"/>
      <c r="D119" s="174"/>
      <c r="E119" s="156"/>
      <c r="F119" s="157"/>
      <c r="G119" s="83">
        <v>1</v>
      </c>
      <c r="H119" s="157"/>
      <c r="I119" s="148"/>
      <c r="J119" s="33" t="s">
        <v>142</v>
      </c>
      <c r="K119" s="47">
        <v>1</v>
      </c>
      <c r="L119" s="47">
        <v>2</v>
      </c>
      <c r="M119" s="80" t="s">
        <v>180</v>
      </c>
      <c r="N119" s="51">
        <v>32</v>
      </c>
      <c r="O119" s="76"/>
      <c r="P119" s="77">
        <f t="shared" si="4"/>
        <v>0</v>
      </c>
      <c r="Q119" s="78"/>
      <c r="R119" s="51">
        <f>+(C27*1)*G119</f>
        <v>8</v>
      </c>
    </row>
    <row r="120" spans="1:18" ht="23.25" customHeight="1">
      <c r="A120" s="154"/>
      <c r="B120" s="156"/>
      <c r="C120" s="156"/>
      <c r="D120" s="174"/>
      <c r="E120" s="156"/>
      <c r="F120" s="157"/>
      <c r="G120" s="81">
        <v>0.5</v>
      </c>
      <c r="H120" s="157"/>
      <c r="I120" s="147" t="s">
        <v>239</v>
      </c>
      <c r="J120" s="33" t="s">
        <v>156</v>
      </c>
      <c r="K120" s="47">
        <v>1</v>
      </c>
      <c r="L120" s="47">
        <v>2</v>
      </c>
      <c r="M120" s="80" t="s">
        <v>180</v>
      </c>
      <c r="N120" s="51">
        <v>440</v>
      </c>
      <c r="O120" s="76"/>
      <c r="P120" s="77">
        <f t="shared" si="4"/>
        <v>0</v>
      </c>
      <c r="Q120" s="78"/>
      <c r="R120" s="51">
        <f>+(C31*1)*G120</f>
        <v>110</v>
      </c>
    </row>
    <row r="121" spans="1:18" ht="23.25" customHeight="1">
      <c r="A121" s="154"/>
      <c r="B121" s="156"/>
      <c r="C121" s="156"/>
      <c r="D121" s="174"/>
      <c r="E121" s="156"/>
      <c r="F121" s="157"/>
      <c r="G121" s="81">
        <v>0.5</v>
      </c>
      <c r="H121" s="157"/>
      <c r="I121" s="148"/>
      <c r="J121" s="33" t="s">
        <v>142</v>
      </c>
      <c r="K121" s="47">
        <v>1</v>
      </c>
      <c r="L121" s="47">
        <v>2</v>
      </c>
      <c r="M121" s="80" t="s">
        <v>180</v>
      </c>
      <c r="N121" s="51">
        <v>112</v>
      </c>
      <c r="O121" s="76"/>
      <c r="P121" s="77">
        <f t="shared" si="4"/>
        <v>0</v>
      </c>
      <c r="Q121" s="78"/>
      <c r="R121" s="51">
        <f>+(C32*1)*G121</f>
        <v>28</v>
      </c>
    </row>
    <row r="122" spans="1:18" ht="23.25" customHeight="1">
      <c r="A122" s="154"/>
      <c r="B122" s="156"/>
      <c r="C122" s="156"/>
      <c r="D122" s="174"/>
      <c r="E122" s="156"/>
      <c r="F122" s="157"/>
      <c r="G122" s="81">
        <v>0.5</v>
      </c>
      <c r="H122" s="157"/>
      <c r="I122" s="147" t="s">
        <v>240</v>
      </c>
      <c r="J122" s="33" t="s">
        <v>156</v>
      </c>
      <c r="K122" s="47">
        <v>1</v>
      </c>
      <c r="L122" s="47">
        <v>2</v>
      </c>
      <c r="M122" s="80" t="s">
        <v>180</v>
      </c>
      <c r="N122" s="51">
        <v>2872</v>
      </c>
      <c r="O122" s="76"/>
      <c r="P122" s="77">
        <f t="shared" si="4"/>
        <v>0</v>
      </c>
      <c r="Q122" s="78"/>
      <c r="R122" s="51">
        <f>+(C36*1)*G122</f>
        <v>718</v>
      </c>
    </row>
    <row r="123" spans="1:18" ht="23.25" customHeight="1">
      <c r="A123" s="154"/>
      <c r="B123" s="156"/>
      <c r="C123" s="156"/>
      <c r="D123" s="174"/>
      <c r="E123" s="156"/>
      <c r="F123" s="157"/>
      <c r="G123" s="81">
        <v>0.5</v>
      </c>
      <c r="H123" s="157"/>
      <c r="I123" s="148"/>
      <c r="J123" s="33" t="s">
        <v>142</v>
      </c>
      <c r="K123" s="47">
        <v>1</v>
      </c>
      <c r="L123" s="47">
        <v>2</v>
      </c>
      <c r="M123" s="80" t="s">
        <v>180</v>
      </c>
      <c r="N123" s="51">
        <v>1452</v>
      </c>
      <c r="O123" s="76"/>
      <c r="P123" s="77">
        <f t="shared" si="4"/>
        <v>0</v>
      </c>
      <c r="Q123" s="78"/>
      <c r="R123" s="51">
        <f>+(C37*1)*G123</f>
        <v>363</v>
      </c>
    </row>
    <row r="124" spans="1:18" ht="23.25" customHeight="1">
      <c r="A124" s="154"/>
      <c r="B124" s="156"/>
      <c r="C124" s="156"/>
      <c r="D124" s="174"/>
      <c r="E124" s="156"/>
      <c r="F124" s="157"/>
      <c r="G124" s="81">
        <v>0.5</v>
      </c>
      <c r="H124" s="157"/>
      <c r="I124" s="147" t="s">
        <v>241</v>
      </c>
      <c r="J124" s="33" t="s">
        <v>156</v>
      </c>
      <c r="K124" s="47">
        <v>1</v>
      </c>
      <c r="L124" s="47">
        <v>2</v>
      </c>
      <c r="M124" s="80" t="s">
        <v>180</v>
      </c>
      <c r="N124" s="51">
        <v>728</v>
      </c>
      <c r="O124" s="76"/>
      <c r="P124" s="77">
        <f t="shared" si="4"/>
        <v>0</v>
      </c>
      <c r="Q124" s="78"/>
      <c r="R124" s="51">
        <f>+(C41*1)*G124</f>
        <v>182</v>
      </c>
    </row>
    <row r="125" spans="1:18" ht="28.5" customHeight="1">
      <c r="A125" s="154"/>
      <c r="B125" s="156"/>
      <c r="C125" s="156"/>
      <c r="D125" s="174"/>
      <c r="E125" s="156"/>
      <c r="F125" s="157"/>
      <c r="G125" s="81">
        <v>0.5</v>
      </c>
      <c r="H125" s="148"/>
      <c r="I125" s="148" t="s">
        <v>241</v>
      </c>
      <c r="J125" s="33" t="s">
        <v>142</v>
      </c>
      <c r="K125" s="47">
        <v>1</v>
      </c>
      <c r="L125" s="47">
        <v>2</v>
      </c>
      <c r="M125" s="80" t="s">
        <v>180</v>
      </c>
      <c r="N125" s="51">
        <v>11584</v>
      </c>
      <c r="O125" s="76"/>
      <c r="P125" s="77">
        <f t="shared" si="4"/>
        <v>0</v>
      </c>
      <c r="Q125" s="78"/>
      <c r="R125" s="51">
        <f>+(C42*1)*G125</f>
        <v>2896</v>
      </c>
    </row>
    <row r="126" spans="1:18" ht="14.25" customHeight="1">
      <c r="A126" s="153">
        <v>17</v>
      </c>
      <c r="B126" s="150" t="s">
        <v>251</v>
      </c>
      <c r="C126" s="150" t="s">
        <v>252</v>
      </c>
      <c r="D126" s="158" t="s">
        <v>253</v>
      </c>
      <c r="E126" s="150" t="s">
        <v>254</v>
      </c>
      <c r="F126" s="147" t="s">
        <v>155</v>
      </c>
      <c r="G126" s="83">
        <v>1</v>
      </c>
      <c r="H126" s="147" t="s">
        <v>179</v>
      </c>
      <c r="I126" s="147" t="s">
        <v>238</v>
      </c>
      <c r="J126" s="33" t="s">
        <v>156</v>
      </c>
      <c r="K126" s="47">
        <v>1</v>
      </c>
      <c r="L126" s="47" t="s">
        <v>180</v>
      </c>
      <c r="M126" s="80" t="s">
        <v>180</v>
      </c>
      <c r="N126" s="51">
        <v>32</v>
      </c>
      <c r="O126" s="76"/>
      <c r="P126" s="77">
        <f t="shared" si="4"/>
        <v>0</v>
      </c>
      <c r="Q126" s="78"/>
      <c r="R126" s="51">
        <f>+(C26*1)*G126</f>
        <v>8</v>
      </c>
    </row>
    <row r="127" spans="1:18" ht="14.25" customHeight="1">
      <c r="A127" s="154"/>
      <c r="B127" s="156"/>
      <c r="C127" s="156"/>
      <c r="D127" s="159"/>
      <c r="E127" s="156"/>
      <c r="F127" s="157"/>
      <c r="G127" s="81">
        <v>1</v>
      </c>
      <c r="H127" s="157"/>
      <c r="I127" s="148"/>
      <c r="J127" s="33" t="s">
        <v>142</v>
      </c>
      <c r="K127" s="47">
        <v>1</v>
      </c>
      <c r="L127" s="47" t="s">
        <v>180</v>
      </c>
      <c r="M127" s="80" t="s">
        <v>180</v>
      </c>
      <c r="N127" s="51">
        <v>32</v>
      </c>
      <c r="O127" s="76"/>
      <c r="P127" s="77">
        <f t="shared" si="4"/>
        <v>0</v>
      </c>
      <c r="Q127" s="78"/>
      <c r="R127" s="51">
        <f>+(C27*1)*G127</f>
        <v>8</v>
      </c>
    </row>
    <row r="128" spans="1:18" ht="14.25" customHeight="1">
      <c r="A128" s="154"/>
      <c r="B128" s="156"/>
      <c r="C128" s="156"/>
      <c r="D128" s="159"/>
      <c r="E128" s="156"/>
      <c r="F128" s="157"/>
      <c r="G128" s="81">
        <v>0.3</v>
      </c>
      <c r="H128" s="157"/>
      <c r="I128" s="147" t="s">
        <v>239</v>
      </c>
      <c r="J128" s="33" t="s">
        <v>156</v>
      </c>
      <c r="K128" s="47">
        <v>1</v>
      </c>
      <c r="L128" s="47" t="s">
        <v>180</v>
      </c>
      <c r="M128" s="80" t="s">
        <v>180</v>
      </c>
      <c r="N128" s="51">
        <v>264</v>
      </c>
      <c r="O128" s="76"/>
      <c r="P128" s="77">
        <f t="shared" si="4"/>
        <v>0</v>
      </c>
      <c r="Q128" s="78"/>
      <c r="R128" s="51">
        <f>+(C31*1)*G128</f>
        <v>66</v>
      </c>
    </row>
    <row r="129" spans="1:18" ht="14.25" customHeight="1">
      <c r="A129" s="154"/>
      <c r="B129" s="156"/>
      <c r="C129" s="156"/>
      <c r="D129" s="159"/>
      <c r="E129" s="156"/>
      <c r="F129" s="157"/>
      <c r="G129" s="81">
        <v>0.3</v>
      </c>
      <c r="H129" s="157"/>
      <c r="I129" s="148"/>
      <c r="J129" s="33" t="s">
        <v>142</v>
      </c>
      <c r="K129" s="47">
        <v>1</v>
      </c>
      <c r="L129" s="47" t="s">
        <v>180</v>
      </c>
      <c r="M129" s="80" t="s">
        <v>180</v>
      </c>
      <c r="N129" s="51">
        <v>68</v>
      </c>
      <c r="O129" s="76"/>
      <c r="P129" s="77">
        <f t="shared" si="4"/>
        <v>0</v>
      </c>
      <c r="Q129" s="78"/>
      <c r="R129" s="51">
        <f>+(C32*1)*G129</f>
        <v>16.8</v>
      </c>
    </row>
    <row r="130" spans="1:18" ht="14.25" customHeight="1">
      <c r="A130" s="154"/>
      <c r="B130" s="156"/>
      <c r="C130" s="156"/>
      <c r="D130" s="159"/>
      <c r="E130" s="156"/>
      <c r="F130" s="157"/>
      <c r="G130" s="81">
        <v>0.3</v>
      </c>
      <c r="H130" s="157"/>
      <c r="I130" s="147" t="s">
        <v>240</v>
      </c>
      <c r="J130" s="33" t="s">
        <v>156</v>
      </c>
      <c r="K130" s="47">
        <v>1</v>
      </c>
      <c r="L130" s="47" t="s">
        <v>180</v>
      </c>
      <c r="M130" s="80" t="s">
        <v>180</v>
      </c>
      <c r="N130" s="51">
        <v>1724</v>
      </c>
      <c r="O130" s="76"/>
      <c r="P130" s="77">
        <f t="shared" si="4"/>
        <v>0</v>
      </c>
      <c r="Q130" s="78"/>
      <c r="R130" s="51">
        <f>+(C36*1)*G130</f>
        <v>430.8</v>
      </c>
    </row>
    <row r="131" spans="1:18" ht="14.25" customHeight="1">
      <c r="A131" s="154"/>
      <c r="B131" s="156"/>
      <c r="C131" s="156"/>
      <c r="D131" s="159"/>
      <c r="E131" s="156"/>
      <c r="F131" s="157"/>
      <c r="G131" s="81">
        <v>0.3</v>
      </c>
      <c r="H131" s="157"/>
      <c r="I131" s="148"/>
      <c r="J131" s="33" t="s">
        <v>142</v>
      </c>
      <c r="K131" s="47">
        <v>1</v>
      </c>
      <c r="L131" s="47" t="s">
        <v>180</v>
      </c>
      <c r="M131" s="80" t="s">
        <v>180</v>
      </c>
      <c r="N131" s="51">
        <v>872</v>
      </c>
      <c r="O131" s="76"/>
      <c r="P131" s="77">
        <f t="shared" si="4"/>
        <v>0</v>
      </c>
      <c r="Q131" s="78"/>
      <c r="R131" s="51">
        <f>+(C37*1)*G131</f>
        <v>217.79999999999998</v>
      </c>
    </row>
    <row r="132" spans="1:18" ht="14.25" customHeight="1">
      <c r="A132" s="154"/>
      <c r="B132" s="156"/>
      <c r="C132" s="156"/>
      <c r="D132" s="159"/>
      <c r="E132" s="156"/>
      <c r="F132" s="157"/>
      <c r="G132" s="81">
        <v>0.3</v>
      </c>
      <c r="H132" s="157"/>
      <c r="I132" s="147" t="s">
        <v>241</v>
      </c>
      <c r="J132" s="33" t="s">
        <v>156</v>
      </c>
      <c r="K132" s="47">
        <v>1</v>
      </c>
      <c r="L132" s="47" t="s">
        <v>180</v>
      </c>
      <c r="M132" s="80" t="s">
        <v>180</v>
      </c>
      <c r="N132" s="51">
        <v>436</v>
      </c>
      <c r="O132" s="76"/>
      <c r="P132" s="77">
        <f t="shared" si="4"/>
        <v>0</v>
      </c>
      <c r="Q132" s="78"/>
      <c r="R132" s="51">
        <f>+(C41*1)*G132</f>
        <v>109.2</v>
      </c>
    </row>
    <row r="133" spans="1:18" ht="15" customHeight="1">
      <c r="A133" s="154"/>
      <c r="B133" s="156"/>
      <c r="C133" s="156"/>
      <c r="D133" s="159"/>
      <c r="E133" s="156"/>
      <c r="F133" s="157"/>
      <c r="G133" s="81">
        <v>0.3</v>
      </c>
      <c r="H133" s="157"/>
      <c r="I133" s="148" t="s">
        <v>241</v>
      </c>
      <c r="J133" s="33" t="s">
        <v>142</v>
      </c>
      <c r="K133" s="47">
        <v>1</v>
      </c>
      <c r="L133" s="47" t="s">
        <v>180</v>
      </c>
      <c r="M133" s="80" t="s">
        <v>180</v>
      </c>
      <c r="N133" s="51">
        <v>6952</v>
      </c>
      <c r="O133" s="76"/>
      <c r="P133" s="77">
        <f t="shared" si="4"/>
        <v>0</v>
      </c>
      <c r="Q133" s="78"/>
      <c r="R133" s="51">
        <f>+(C42*1)*G133</f>
        <v>1737.6</v>
      </c>
    </row>
    <row r="134" spans="1:18" ht="14.25" customHeight="1">
      <c r="A134" s="154"/>
      <c r="B134" s="156"/>
      <c r="C134" s="156"/>
      <c r="D134" s="159"/>
      <c r="E134" s="150" t="s">
        <v>255</v>
      </c>
      <c r="F134" s="147" t="s">
        <v>155</v>
      </c>
      <c r="G134" s="83">
        <v>1</v>
      </c>
      <c r="H134" s="147" t="s">
        <v>179</v>
      </c>
      <c r="I134" s="147" t="s">
        <v>238</v>
      </c>
      <c r="J134" s="33" t="s">
        <v>156</v>
      </c>
      <c r="K134" s="47">
        <v>1</v>
      </c>
      <c r="L134" s="47" t="s">
        <v>180</v>
      </c>
      <c r="M134" s="80" t="s">
        <v>180</v>
      </c>
      <c r="N134" s="51">
        <v>32</v>
      </c>
      <c r="O134" s="76"/>
      <c r="P134" s="77">
        <f t="shared" si="4"/>
        <v>0</v>
      </c>
      <c r="Q134" s="78"/>
      <c r="R134" s="51">
        <f>+(C26*1)*G134</f>
        <v>8</v>
      </c>
    </row>
    <row r="135" spans="1:18" ht="14.25" customHeight="1">
      <c r="A135" s="154"/>
      <c r="B135" s="156"/>
      <c r="C135" s="156"/>
      <c r="D135" s="159"/>
      <c r="E135" s="156"/>
      <c r="F135" s="157"/>
      <c r="G135" s="84">
        <v>1</v>
      </c>
      <c r="H135" s="157"/>
      <c r="I135" s="148"/>
      <c r="J135" s="33" t="s">
        <v>142</v>
      </c>
      <c r="K135" s="47">
        <v>1</v>
      </c>
      <c r="L135" s="47" t="s">
        <v>180</v>
      </c>
      <c r="M135" s="80" t="s">
        <v>180</v>
      </c>
      <c r="N135" s="51">
        <v>32</v>
      </c>
      <c r="O135" s="76"/>
      <c r="P135" s="77">
        <f t="shared" si="4"/>
        <v>0</v>
      </c>
      <c r="Q135" s="78"/>
      <c r="R135" s="51">
        <f>+(C27*1)*G135</f>
        <v>8</v>
      </c>
    </row>
    <row r="136" spans="1:18" ht="14.25" customHeight="1">
      <c r="A136" s="154"/>
      <c r="B136" s="156"/>
      <c r="C136" s="156"/>
      <c r="D136" s="159"/>
      <c r="E136" s="156"/>
      <c r="F136" s="157"/>
      <c r="G136" s="81">
        <v>0.3</v>
      </c>
      <c r="H136" s="157"/>
      <c r="I136" s="147" t="s">
        <v>239</v>
      </c>
      <c r="J136" s="33" t="s">
        <v>156</v>
      </c>
      <c r="K136" s="47">
        <v>1</v>
      </c>
      <c r="L136" s="47" t="s">
        <v>180</v>
      </c>
      <c r="M136" s="80" t="s">
        <v>180</v>
      </c>
      <c r="N136" s="51">
        <v>264</v>
      </c>
      <c r="O136" s="76"/>
      <c r="P136" s="77">
        <f t="shared" si="4"/>
        <v>0</v>
      </c>
      <c r="Q136" s="78"/>
      <c r="R136" s="51">
        <f>+(C31*1)*G136</f>
        <v>66</v>
      </c>
    </row>
    <row r="137" spans="1:18" ht="14.25" customHeight="1">
      <c r="A137" s="154"/>
      <c r="B137" s="156"/>
      <c r="C137" s="156"/>
      <c r="D137" s="159"/>
      <c r="E137" s="156"/>
      <c r="F137" s="157"/>
      <c r="G137" s="81">
        <v>0.3</v>
      </c>
      <c r="H137" s="157"/>
      <c r="I137" s="148"/>
      <c r="J137" s="33" t="s">
        <v>142</v>
      </c>
      <c r="K137" s="47">
        <v>1</v>
      </c>
      <c r="L137" s="47" t="s">
        <v>180</v>
      </c>
      <c r="M137" s="80" t="s">
        <v>180</v>
      </c>
      <c r="N137" s="51">
        <v>68</v>
      </c>
      <c r="O137" s="76"/>
      <c r="P137" s="77">
        <f t="shared" si="4"/>
        <v>0</v>
      </c>
      <c r="Q137" s="78"/>
      <c r="R137" s="51">
        <f>+(C32*1)*G137</f>
        <v>16.8</v>
      </c>
    </row>
    <row r="138" spans="1:18" ht="14.25" customHeight="1">
      <c r="A138" s="154"/>
      <c r="B138" s="156"/>
      <c r="C138" s="156"/>
      <c r="D138" s="159"/>
      <c r="E138" s="156"/>
      <c r="F138" s="157"/>
      <c r="G138" s="81">
        <v>0.3</v>
      </c>
      <c r="H138" s="157"/>
      <c r="I138" s="147" t="s">
        <v>240</v>
      </c>
      <c r="J138" s="33" t="s">
        <v>156</v>
      </c>
      <c r="K138" s="47">
        <v>1</v>
      </c>
      <c r="L138" s="47" t="s">
        <v>180</v>
      </c>
      <c r="M138" s="80" t="s">
        <v>180</v>
      </c>
      <c r="N138" s="51">
        <v>1724</v>
      </c>
      <c r="O138" s="76"/>
      <c r="P138" s="77">
        <f t="shared" si="4"/>
        <v>0</v>
      </c>
      <c r="Q138" s="78"/>
      <c r="R138" s="51">
        <f>+(C36*1)*G138</f>
        <v>430.8</v>
      </c>
    </row>
    <row r="139" spans="1:18" ht="14.25" customHeight="1">
      <c r="A139" s="154"/>
      <c r="B139" s="156"/>
      <c r="C139" s="156"/>
      <c r="D139" s="159"/>
      <c r="E139" s="156"/>
      <c r="F139" s="157"/>
      <c r="G139" s="81">
        <v>0.3</v>
      </c>
      <c r="H139" s="157"/>
      <c r="I139" s="148"/>
      <c r="J139" s="33" t="s">
        <v>142</v>
      </c>
      <c r="K139" s="47">
        <v>1</v>
      </c>
      <c r="L139" s="47" t="s">
        <v>180</v>
      </c>
      <c r="M139" s="80" t="s">
        <v>180</v>
      </c>
      <c r="N139" s="51">
        <v>872</v>
      </c>
      <c r="O139" s="76"/>
      <c r="P139" s="77">
        <f t="shared" si="4"/>
        <v>0</v>
      </c>
      <c r="Q139" s="78"/>
      <c r="R139" s="51">
        <f>+(C37*1)*G139</f>
        <v>217.79999999999998</v>
      </c>
    </row>
    <row r="140" spans="1:18" ht="14.25" customHeight="1">
      <c r="A140" s="154"/>
      <c r="B140" s="156"/>
      <c r="C140" s="156"/>
      <c r="D140" s="159"/>
      <c r="E140" s="156"/>
      <c r="F140" s="157"/>
      <c r="G140" s="81">
        <v>0.3</v>
      </c>
      <c r="H140" s="157"/>
      <c r="I140" s="147" t="s">
        <v>241</v>
      </c>
      <c r="J140" s="33" t="s">
        <v>156</v>
      </c>
      <c r="K140" s="47">
        <v>1</v>
      </c>
      <c r="L140" s="47" t="s">
        <v>180</v>
      </c>
      <c r="M140" s="80" t="s">
        <v>180</v>
      </c>
      <c r="N140" s="51">
        <v>436</v>
      </c>
      <c r="O140" s="76"/>
      <c r="P140" s="77">
        <f t="shared" si="4"/>
        <v>0</v>
      </c>
      <c r="Q140" s="78"/>
      <c r="R140" s="51">
        <f>+(C41*1)*G140</f>
        <v>109.2</v>
      </c>
    </row>
    <row r="141" spans="1:18" ht="15" customHeight="1">
      <c r="A141" s="155"/>
      <c r="B141" s="151"/>
      <c r="C141" s="151"/>
      <c r="D141" s="166"/>
      <c r="E141" s="156"/>
      <c r="F141" s="157"/>
      <c r="G141" s="81">
        <v>0.3</v>
      </c>
      <c r="H141" s="157"/>
      <c r="I141" s="148" t="s">
        <v>241</v>
      </c>
      <c r="J141" s="33" t="s">
        <v>142</v>
      </c>
      <c r="K141" s="47">
        <v>1</v>
      </c>
      <c r="L141" s="47" t="s">
        <v>180</v>
      </c>
      <c r="M141" s="80" t="s">
        <v>180</v>
      </c>
      <c r="N141" s="51">
        <v>6952</v>
      </c>
      <c r="O141" s="76"/>
      <c r="P141" s="77">
        <f t="shared" si="4"/>
        <v>0</v>
      </c>
      <c r="Q141" s="78"/>
      <c r="R141" s="51">
        <f>+(C42*1)*G141</f>
        <v>1737.6</v>
      </c>
    </row>
    <row r="142" spans="1:18" ht="14.25" customHeight="1">
      <c r="A142" s="153">
        <v>18</v>
      </c>
      <c r="B142" s="150" t="s">
        <v>256</v>
      </c>
      <c r="C142" s="170" t="s">
        <v>257</v>
      </c>
      <c r="D142" s="173" t="s">
        <v>258</v>
      </c>
      <c r="E142" s="150" t="s">
        <v>259</v>
      </c>
      <c r="F142" s="147" t="s">
        <v>155</v>
      </c>
      <c r="G142" s="81">
        <v>1</v>
      </c>
      <c r="H142" s="147" t="s">
        <v>179</v>
      </c>
      <c r="I142" s="147" t="s">
        <v>238</v>
      </c>
      <c r="J142" s="33" t="s">
        <v>156</v>
      </c>
      <c r="K142" s="47">
        <v>1</v>
      </c>
      <c r="L142" s="47" t="s">
        <v>180</v>
      </c>
      <c r="M142" s="80" t="s">
        <v>180</v>
      </c>
      <c r="N142" s="51">
        <v>32</v>
      </c>
      <c r="O142" s="76"/>
      <c r="P142" s="77">
        <f t="shared" si="4"/>
        <v>0</v>
      </c>
      <c r="Q142" s="78"/>
      <c r="R142" s="51">
        <f>+(C26*1)*G142</f>
        <v>8</v>
      </c>
    </row>
    <row r="143" spans="1:18">
      <c r="A143" s="154"/>
      <c r="B143" s="156"/>
      <c r="C143" s="171"/>
      <c r="D143" s="174"/>
      <c r="E143" s="156"/>
      <c r="F143" s="157"/>
      <c r="G143" s="84">
        <v>1</v>
      </c>
      <c r="H143" s="157"/>
      <c r="I143" s="148"/>
      <c r="J143" s="33" t="s">
        <v>142</v>
      </c>
      <c r="K143" s="47">
        <v>1</v>
      </c>
      <c r="L143" s="47" t="s">
        <v>180</v>
      </c>
      <c r="M143" s="80" t="s">
        <v>180</v>
      </c>
      <c r="N143" s="51">
        <v>32</v>
      </c>
      <c r="O143" s="76"/>
      <c r="P143" s="77">
        <f t="shared" si="4"/>
        <v>0</v>
      </c>
      <c r="Q143" s="78"/>
      <c r="R143" s="51">
        <f>+(C27*1)*G143</f>
        <v>8</v>
      </c>
    </row>
    <row r="144" spans="1:18">
      <c r="A144" s="154"/>
      <c r="B144" s="156"/>
      <c r="C144" s="171"/>
      <c r="D144" s="174"/>
      <c r="E144" s="156"/>
      <c r="F144" s="157"/>
      <c r="G144" s="81">
        <v>0.2</v>
      </c>
      <c r="H144" s="157"/>
      <c r="I144" s="147" t="s">
        <v>239</v>
      </c>
      <c r="J144" s="33" t="s">
        <v>156</v>
      </c>
      <c r="K144" s="47">
        <v>1</v>
      </c>
      <c r="L144" s="47" t="s">
        <v>180</v>
      </c>
      <c r="M144" s="80" t="s">
        <v>180</v>
      </c>
      <c r="N144" s="51">
        <v>176</v>
      </c>
      <c r="O144" s="76"/>
      <c r="P144" s="77">
        <f t="shared" si="4"/>
        <v>0</v>
      </c>
      <c r="Q144" s="78"/>
      <c r="R144" s="51">
        <f>+(C31*1)*G144</f>
        <v>44</v>
      </c>
    </row>
    <row r="145" spans="1:18">
      <c r="A145" s="154"/>
      <c r="B145" s="156"/>
      <c r="C145" s="171"/>
      <c r="D145" s="174"/>
      <c r="E145" s="156"/>
      <c r="F145" s="157"/>
      <c r="G145" s="81">
        <v>0.2</v>
      </c>
      <c r="H145" s="157"/>
      <c r="I145" s="148"/>
      <c r="J145" s="33" t="s">
        <v>142</v>
      </c>
      <c r="K145" s="47">
        <v>1</v>
      </c>
      <c r="L145" s="47" t="s">
        <v>180</v>
      </c>
      <c r="M145" s="80" t="s">
        <v>180</v>
      </c>
      <c r="N145" s="51">
        <v>44</v>
      </c>
      <c r="O145" s="76"/>
      <c r="P145" s="77">
        <f t="shared" si="4"/>
        <v>0</v>
      </c>
      <c r="Q145" s="78"/>
      <c r="R145" s="51">
        <f>+(C32*1)*G145</f>
        <v>11.200000000000001</v>
      </c>
    </row>
    <row r="146" spans="1:18">
      <c r="A146" s="154"/>
      <c r="B146" s="156"/>
      <c r="C146" s="171"/>
      <c r="D146" s="174"/>
      <c r="E146" s="156"/>
      <c r="F146" s="157"/>
      <c r="G146" s="81">
        <v>0.2</v>
      </c>
      <c r="H146" s="157"/>
      <c r="I146" s="147" t="s">
        <v>240</v>
      </c>
      <c r="J146" s="33" t="s">
        <v>156</v>
      </c>
      <c r="K146" s="47">
        <v>1</v>
      </c>
      <c r="L146" s="47" t="s">
        <v>180</v>
      </c>
      <c r="M146" s="80" t="s">
        <v>180</v>
      </c>
      <c r="N146" s="51">
        <v>1148</v>
      </c>
      <c r="O146" s="76"/>
      <c r="P146" s="77">
        <f t="shared" si="4"/>
        <v>0</v>
      </c>
      <c r="Q146" s="78"/>
      <c r="R146" s="51">
        <f>+(C36*1)*G146</f>
        <v>287.2</v>
      </c>
    </row>
    <row r="147" spans="1:18">
      <c r="A147" s="154"/>
      <c r="B147" s="156"/>
      <c r="C147" s="171"/>
      <c r="D147" s="174"/>
      <c r="E147" s="156"/>
      <c r="F147" s="157"/>
      <c r="G147" s="81">
        <v>0.2</v>
      </c>
      <c r="H147" s="157"/>
      <c r="I147" s="148"/>
      <c r="J147" s="33" t="s">
        <v>142</v>
      </c>
      <c r="K147" s="47">
        <v>1</v>
      </c>
      <c r="L147" s="47" t="s">
        <v>180</v>
      </c>
      <c r="M147" s="80" t="s">
        <v>180</v>
      </c>
      <c r="N147" s="51">
        <v>580</v>
      </c>
      <c r="O147" s="76"/>
      <c r="P147" s="77">
        <f t="shared" si="4"/>
        <v>0</v>
      </c>
      <c r="Q147" s="78"/>
      <c r="R147" s="51">
        <f>+(C37*1)*G147</f>
        <v>145.20000000000002</v>
      </c>
    </row>
    <row r="148" spans="1:18">
      <c r="A148" s="154"/>
      <c r="B148" s="156"/>
      <c r="C148" s="171"/>
      <c r="D148" s="174"/>
      <c r="E148" s="156"/>
      <c r="F148" s="157"/>
      <c r="G148" s="81">
        <v>0.2</v>
      </c>
      <c r="H148" s="157"/>
      <c r="I148" s="147" t="s">
        <v>241</v>
      </c>
      <c r="J148" s="33" t="s">
        <v>156</v>
      </c>
      <c r="K148" s="47">
        <v>1</v>
      </c>
      <c r="L148" s="47" t="s">
        <v>180</v>
      </c>
      <c r="M148" s="80" t="s">
        <v>180</v>
      </c>
      <c r="N148" s="51">
        <v>292</v>
      </c>
      <c r="O148" s="76"/>
      <c r="P148" s="77">
        <f t="shared" si="4"/>
        <v>0</v>
      </c>
      <c r="Q148" s="78"/>
      <c r="R148" s="51">
        <f>+(C41*1)*G148</f>
        <v>72.8</v>
      </c>
    </row>
    <row r="149" spans="1:18">
      <c r="A149" s="155"/>
      <c r="B149" s="151"/>
      <c r="C149" s="172"/>
      <c r="D149" s="175"/>
      <c r="E149" s="151"/>
      <c r="F149" s="148"/>
      <c r="G149" s="81">
        <v>0.2</v>
      </c>
      <c r="H149" s="148"/>
      <c r="I149" s="148" t="s">
        <v>241</v>
      </c>
      <c r="J149" s="33" t="s">
        <v>142</v>
      </c>
      <c r="K149" s="47">
        <v>1</v>
      </c>
      <c r="L149" s="47" t="s">
        <v>180</v>
      </c>
      <c r="M149" s="80" t="s">
        <v>180</v>
      </c>
      <c r="N149" s="51">
        <v>4632</v>
      </c>
      <c r="O149" s="76"/>
      <c r="P149" s="77">
        <f t="shared" si="4"/>
        <v>0</v>
      </c>
      <c r="Q149" s="78"/>
      <c r="R149" s="51">
        <f>+(C42*1)*G149</f>
        <v>1158.4000000000001</v>
      </c>
    </row>
    <row r="150" spans="1:18" ht="14.25" customHeight="1">
      <c r="A150" s="153">
        <v>19</v>
      </c>
      <c r="B150" s="150" t="s">
        <v>260</v>
      </c>
      <c r="C150" s="170" t="s">
        <v>261</v>
      </c>
      <c r="D150" s="158" t="s">
        <v>262</v>
      </c>
      <c r="E150" s="150" t="s">
        <v>263</v>
      </c>
      <c r="F150" s="162" t="s">
        <v>264</v>
      </c>
      <c r="G150" s="83">
        <v>1</v>
      </c>
      <c r="H150" s="162" t="s">
        <v>179</v>
      </c>
      <c r="I150" s="147" t="s">
        <v>238</v>
      </c>
      <c r="J150" s="33" t="s">
        <v>156</v>
      </c>
      <c r="K150" s="47">
        <v>1</v>
      </c>
      <c r="L150" s="47" t="s">
        <v>180</v>
      </c>
      <c r="M150" s="80" t="s">
        <v>180</v>
      </c>
      <c r="N150" s="51">
        <v>32</v>
      </c>
      <c r="O150" s="76"/>
      <c r="P150" s="77">
        <f t="shared" si="4"/>
        <v>0</v>
      </c>
      <c r="Q150" s="78"/>
      <c r="R150" s="51">
        <f>+(C26*1)*G150</f>
        <v>8</v>
      </c>
    </row>
    <row r="151" spans="1:18">
      <c r="A151" s="154"/>
      <c r="B151" s="156"/>
      <c r="C151" s="171"/>
      <c r="D151" s="159"/>
      <c r="E151" s="156"/>
      <c r="F151" s="162"/>
      <c r="G151" s="83">
        <v>1</v>
      </c>
      <c r="H151" s="162"/>
      <c r="I151" s="148"/>
      <c r="J151" s="33" t="s">
        <v>142</v>
      </c>
      <c r="K151" s="47">
        <v>1</v>
      </c>
      <c r="L151" s="47" t="s">
        <v>180</v>
      </c>
      <c r="M151" s="80" t="s">
        <v>180</v>
      </c>
      <c r="N151" s="51">
        <v>32</v>
      </c>
      <c r="O151" s="76"/>
      <c r="P151" s="77">
        <f t="shared" si="4"/>
        <v>0</v>
      </c>
      <c r="Q151" s="78"/>
      <c r="R151" s="51">
        <f>+(C27*1)*G151</f>
        <v>8</v>
      </c>
    </row>
    <row r="152" spans="1:18">
      <c r="A152" s="154"/>
      <c r="B152" s="156"/>
      <c r="C152" s="171"/>
      <c r="D152" s="159"/>
      <c r="E152" s="156"/>
      <c r="F152" s="162"/>
      <c r="G152" s="83">
        <v>0.1</v>
      </c>
      <c r="H152" s="162"/>
      <c r="I152" s="147" t="s">
        <v>239</v>
      </c>
      <c r="J152" s="33" t="s">
        <v>156</v>
      </c>
      <c r="K152" s="47">
        <v>1</v>
      </c>
      <c r="L152" s="47" t="s">
        <v>180</v>
      </c>
      <c r="M152" s="80" t="s">
        <v>180</v>
      </c>
      <c r="N152" s="51">
        <v>88</v>
      </c>
      <c r="O152" s="76"/>
      <c r="P152" s="77">
        <f t="shared" si="4"/>
        <v>0</v>
      </c>
      <c r="Q152" s="78"/>
      <c r="R152" s="51">
        <f>+(C31*1)*G152</f>
        <v>22</v>
      </c>
    </row>
    <row r="153" spans="1:18">
      <c r="A153" s="154"/>
      <c r="B153" s="156"/>
      <c r="C153" s="171"/>
      <c r="D153" s="159"/>
      <c r="E153" s="156"/>
      <c r="F153" s="162"/>
      <c r="G153" s="83">
        <v>0.1</v>
      </c>
      <c r="H153" s="162"/>
      <c r="I153" s="148"/>
      <c r="J153" s="33" t="s">
        <v>142</v>
      </c>
      <c r="K153" s="47">
        <v>1</v>
      </c>
      <c r="L153" s="47" t="s">
        <v>180</v>
      </c>
      <c r="M153" s="80" t="s">
        <v>180</v>
      </c>
      <c r="N153" s="51">
        <v>24</v>
      </c>
      <c r="O153" s="76"/>
      <c r="P153" s="77">
        <f t="shared" si="4"/>
        <v>0</v>
      </c>
      <c r="Q153" s="78"/>
      <c r="R153" s="51">
        <f>+(C32*1)*G153</f>
        <v>5.6000000000000005</v>
      </c>
    </row>
    <row r="154" spans="1:18">
      <c r="A154" s="154"/>
      <c r="B154" s="156"/>
      <c r="C154" s="171"/>
      <c r="D154" s="159"/>
      <c r="E154" s="156"/>
      <c r="F154" s="162"/>
      <c r="G154" s="83">
        <v>0.1</v>
      </c>
      <c r="H154" s="162"/>
      <c r="I154" s="147" t="s">
        <v>240</v>
      </c>
      <c r="J154" s="33" t="s">
        <v>156</v>
      </c>
      <c r="K154" s="47">
        <v>1</v>
      </c>
      <c r="L154" s="47" t="s">
        <v>180</v>
      </c>
      <c r="M154" s="80" t="s">
        <v>180</v>
      </c>
      <c r="N154" s="51">
        <v>576</v>
      </c>
      <c r="O154" s="76"/>
      <c r="P154" s="77">
        <f t="shared" si="4"/>
        <v>0</v>
      </c>
      <c r="Q154" s="78"/>
      <c r="R154" s="51">
        <f>+(C36*1)*G154</f>
        <v>143.6</v>
      </c>
    </row>
    <row r="155" spans="1:18">
      <c r="A155" s="154"/>
      <c r="B155" s="156"/>
      <c r="C155" s="171"/>
      <c r="D155" s="159"/>
      <c r="E155" s="156"/>
      <c r="F155" s="162"/>
      <c r="G155" s="83">
        <v>0.1</v>
      </c>
      <c r="H155" s="162"/>
      <c r="I155" s="148"/>
      <c r="J155" s="33" t="s">
        <v>142</v>
      </c>
      <c r="K155" s="47">
        <v>1</v>
      </c>
      <c r="L155" s="47" t="s">
        <v>180</v>
      </c>
      <c r="M155" s="80" t="s">
        <v>180</v>
      </c>
      <c r="N155" s="51">
        <v>292</v>
      </c>
      <c r="O155" s="76"/>
      <c r="P155" s="77">
        <f t="shared" si="4"/>
        <v>0</v>
      </c>
      <c r="Q155" s="78"/>
      <c r="R155" s="51">
        <f>+(C37*1)*G155</f>
        <v>72.600000000000009</v>
      </c>
    </row>
    <row r="156" spans="1:18">
      <c r="A156" s="154"/>
      <c r="B156" s="156"/>
      <c r="C156" s="171"/>
      <c r="D156" s="159"/>
      <c r="E156" s="156"/>
      <c r="F156" s="162"/>
      <c r="G156" s="83">
        <v>0.1</v>
      </c>
      <c r="H156" s="162"/>
      <c r="I156" s="147" t="s">
        <v>241</v>
      </c>
      <c r="J156" s="33" t="s">
        <v>156</v>
      </c>
      <c r="K156" s="47">
        <v>1</v>
      </c>
      <c r="L156" s="47" t="s">
        <v>180</v>
      </c>
      <c r="M156" s="80" t="s">
        <v>180</v>
      </c>
      <c r="N156" s="51">
        <v>144</v>
      </c>
      <c r="O156" s="76"/>
      <c r="P156" s="77">
        <f t="shared" si="4"/>
        <v>0</v>
      </c>
      <c r="Q156" s="78"/>
      <c r="R156" s="51">
        <f>+(C41*1)*G156</f>
        <v>36.4</v>
      </c>
    </row>
    <row r="157" spans="1:18">
      <c r="A157" s="154"/>
      <c r="B157" s="156"/>
      <c r="C157" s="171"/>
      <c r="D157" s="166"/>
      <c r="E157" s="151"/>
      <c r="F157" s="162"/>
      <c r="G157" s="83">
        <v>0.1</v>
      </c>
      <c r="H157" s="162"/>
      <c r="I157" s="148"/>
      <c r="J157" s="33" t="s">
        <v>142</v>
      </c>
      <c r="K157" s="47">
        <v>1</v>
      </c>
      <c r="L157" s="47" t="s">
        <v>180</v>
      </c>
      <c r="M157" s="80" t="s">
        <v>180</v>
      </c>
      <c r="N157" s="51">
        <v>2316</v>
      </c>
      <c r="O157" s="76"/>
      <c r="P157" s="77">
        <f t="shared" si="4"/>
        <v>0</v>
      </c>
      <c r="Q157" s="78"/>
      <c r="R157" s="51">
        <f>+(C42*1)*G157</f>
        <v>579.20000000000005</v>
      </c>
    </row>
    <row r="158" spans="1:18" ht="14.25" customHeight="1">
      <c r="A158" s="154"/>
      <c r="B158" s="156"/>
      <c r="C158" s="171"/>
      <c r="D158" s="150" t="s">
        <v>265</v>
      </c>
      <c r="E158" s="150" t="s">
        <v>263</v>
      </c>
      <c r="F158" s="147" t="s">
        <v>264</v>
      </c>
      <c r="G158" s="83">
        <v>1</v>
      </c>
      <c r="H158" s="162" t="s">
        <v>179</v>
      </c>
      <c r="I158" s="147" t="s">
        <v>238</v>
      </c>
      <c r="J158" s="33" t="s">
        <v>156</v>
      </c>
      <c r="K158" s="47">
        <v>1</v>
      </c>
      <c r="L158" s="47" t="s">
        <v>180</v>
      </c>
      <c r="M158" s="80" t="s">
        <v>180</v>
      </c>
      <c r="N158" s="51">
        <v>32</v>
      </c>
      <c r="O158" s="76"/>
      <c r="P158" s="77">
        <f t="shared" si="4"/>
        <v>0</v>
      </c>
      <c r="Q158" s="78"/>
      <c r="R158" s="51">
        <f>+(C26*1)*G158</f>
        <v>8</v>
      </c>
    </row>
    <row r="159" spans="1:18">
      <c r="A159" s="154"/>
      <c r="B159" s="156"/>
      <c r="C159" s="171"/>
      <c r="D159" s="156"/>
      <c r="E159" s="156"/>
      <c r="F159" s="157"/>
      <c r="G159" s="83">
        <v>1</v>
      </c>
      <c r="H159" s="162"/>
      <c r="I159" s="148"/>
      <c r="J159" s="33" t="s">
        <v>142</v>
      </c>
      <c r="K159" s="47">
        <v>1</v>
      </c>
      <c r="L159" s="47" t="s">
        <v>180</v>
      </c>
      <c r="M159" s="80" t="s">
        <v>180</v>
      </c>
      <c r="N159" s="51">
        <v>32</v>
      </c>
      <c r="O159" s="76"/>
      <c r="P159" s="77">
        <f t="shared" si="4"/>
        <v>0</v>
      </c>
      <c r="Q159" s="78"/>
      <c r="R159" s="51">
        <f>+(C27*1)*G159</f>
        <v>8</v>
      </c>
    </row>
    <row r="160" spans="1:18">
      <c r="A160" s="154"/>
      <c r="B160" s="156"/>
      <c r="C160" s="171"/>
      <c r="D160" s="156"/>
      <c r="E160" s="156"/>
      <c r="F160" s="157"/>
      <c r="G160" s="83">
        <v>0.1</v>
      </c>
      <c r="H160" s="162"/>
      <c r="I160" s="147" t="s">
        <v>239</v>
      </c>
      <c r="J160" s="33" t="s">
        <v>156</v>
      </c>
      <c r="K160" s="47">
        <v>1</v>
      </c>
      <c r="L160" s="47" t="s">
        <v>180</v>
      </c>
      <c r="M160" s="80" t="s">
        <v>180</v>
      </c>
      <c r="N160" s="51">
        <v>88</v>
      </c>
      <c r="O160" s="76"/>
      <c r="P160" s="77">
        <f t="shared" si="4"/>
        <v>0</v>
      </c>
      <c r="Q160" s="78"/>
      <c r="R160" s="51">
        <f>+(C31*1)*G160</f>
        <v>22</v>
      </c>
    </row>
    <row r="161" spans="1:18">
      <c r="A161" s="154"/>
      <c r="B161" s="156"/>
      <c r="C161" s="171"/>
      <c r="D161" s="156"/>
      <c r="E161" s="156"/>
      <c r="F161" s="157"/>
      <c r="G161" s="83">
        <v>0.1</v>
      </c>
      <c r="H161" s="162"/>
      <c r="I161" s="148"/>
      <c r="J161" s="33" t="s">
        <v>142</v>
      </c>
      <c r="K161" s="47">
        <v>1</v>
      </c>
      <c r="L161" s="47" t="s">
        <v>180</v>
      </c>
      <c r="M161" s="80" t="s">
        <v>180</v>
      </c>
      <c r="N161" s="51">
        <v>24</v>
      </c>
      <c r="O161" s="76"/>
      <c r="P161" s="77">
        <f t="shared" si="4"/>
        <v>0</v>
      </c>
      <c r="Q161" s="78"/>
      <c r="R161" s="51">
        <f>+(C32*1)*G161</f>
        <v>5.6000000000000005</v>
      </c>
    </row>
    <row r="162" spans="1:18">
      <c r="A162" s="154"/>
      <c r="B162" s="156"/>
      <c r="C162" s="171"/>
      <c r="D162" s="156"/>
      <c r="E162" s="156"/>
      <c r="F162" s="157"/>
      <c r="G162" s="83">
        <v>0.1</v>
      </c>
      <c r="H162" s="162"/>
      <c r="I162" s="147" t="s">
        <v>240</v>
      </c>
      <c r="J162" s="33" t="s">
        <v>156</v>
      </c>
      <c r="K162" s="47">
        <v>1</v>
      </c>
      <c r="L162" s="47" t="s">
        <v>180</v>
      </c>
      <c r="M162" s="80" t="s">
        <v>180</v>
      </c>
      <c r="N162" s="51">
        <v>576</v>
      </c>
      <c r="O162" s="76"/>
      <c r="P162" s="77">
        <f t="shared" si="4"/>
        <v>0</v>
      </c>
      <c r="Q162" s="78"/>
      <c r="R162" s="51">
        <f>+(C36*1)*G162</f>
        <v>143.6</v>
      </c>
    </row>
    <row r="163" spans="1:18">
      <c r="A163" s="154"/>
      <c r="B163" s="156"/>
      <c r="C163" s="171"/>
      <c r="D163" s="156"/>
      <c r="E163" s="156"/>
      <c r="F163" s="157"/>
      <c r="G163" s="83">
        <v>0.1</v>
      </c>
      <c r="H163" s="162"/>
      <c r="I163" s="148"/>
      <c r="J163" s="33" t="s">
        <v>142</v>
      </c>
      <c r="K163" s="47">
        <v>1</v>
      </c>
      <c r="L163" s="47" t="s">
        <v>180</v>
      </c>
      <c r="M163" s="80" t="s">
        <v>180</v>
      </c>
      <c r="N163" s="51">
        <v>292</v>
      </c>
      <c r="O163" s="76"/>
      <c r="P163" s="77">
        <f t="shared" si="4"/>
        <v>0</v>
      </c>
      <c r="Q163" s="78"/>
      <c r="R163" s="51">
        <f>+(C37*1)*G163</f>
        <v>72.600000000000009</v>
      </c>
    </row>
    <row r="164" spans="1:18">
      <c r="A164" s="154"/>
      <c r="B164" s="156"/>
      <c r="C164" s="171"/>
      <c r="D164" s="156"/>
      <c r="E164" s="156"/>
      <c r="F164" s="157"/>
      <c r="G164" s="83">
        <v>0.1</v>
      </c>
      <c r="H164" s="162"/>
      <c r="I164" s="147" t="s">
        <v>241</v>
      </c>
      <c r="J164" s="33" t="s">
        <v>156</v>
      </c>
      <c r="K164" s="47">
        <v>1</v>
      </c>
      <c r="L164" s="47" t="s">
        <v>180</v>
      </c>
      <c r="M164" s="80" t="s">
        <v>180</v>
      </c>
      <c r="N164" s="51">
        <v>144</v>
      </c>
      <c r="O164" s="76"/>
      <c r="P164" s="77">
        <f t="shared" si="4"/>
        <v>0</v>
      </c>
      <c r="Q164" s="78"/>
      <c r="R164" s="51">
        <f>+(C41*1)*G164</f>
        <v>36.4</v>
      </c>
    </row>
    <row r="165" spans="1:18">
      <c r="A165" s="154"/>
      <c r="B165" s="156"/>
      <c r="C165" s="171"/>
      <c r="D165" s="151"/>
      <c r="E165" s="151"/>
      <c r="F165" s="148"/>
      <c r="G165" s="83">
        <v>0.1</v>
      </c>
      <c r="H165" s="162"/>
      <c r="I165" s="148"/>
      <c r="J165" s="33" t="s">
        <v>142</v>
      </c>
      <c r="K165" s="47">
        <v>1</v>
      </c>
      <c r="L165" s="47" t="s">
        <v>180</v>
      </c>
      <c r="M165" s="80" t="s">
        <v>180</v>
      </c>
      <c r="N165" s="51">
        <v>2316</v>
      </c>
      <c r="O165" s="76"/>
      <c r="P165" s="77">
        <f t="shared" si="4"/>
        <v>0</v>
      </c>
      <c r="Q165" s="78"/>
      <c r="R165" s="51">
        <f>+(C42*1)*G165</f>
        <v>579.20000000000005</v>
      </c>
    </row>
    <row r="166" spans="1:18" ht="15" customHeight="1">
      <c r="A166" s="154"/>
      <c r="B166" s="156"/>
      <c r="C166" s="171"/>
      <c r="D166" s="150" t="s">
        <v>266</v>
      </c>
      <c r="E166" s="150" t="s">
        <v>263</v>
      </c>
      <c r="F166" s="147" t="s">
        <v>264</v>
      </c>
      <c r="G166" s="83">
        <v>1</v>
      </c>
      <c r="H166" s="162" t="s">
        <v>179</v>
      </c>
      <c r="I166" s="147" t="s">
        <v>238</v>
      </c>
      <c r="J166" s="33" t="s">
        <v>156</v>
      </c>
      <c r="K166" s="47">
        <v>1</v>
      </c>
      <c r="L166" s="47" t="s">
        <v>180</v>
      </c>
      <c r="M166" s="80" t="s">
        <v>180</v>
      </c>
      <c r="N166" s="51">
        <v>32</v>
      </c>
      <c r="O166" s="76"/>
      <c r="P166" s="77">
        <f t="shared" si="4"/>
        <v>0</v>
      </c>
      <c r="Q166" s="78"/>
      <c r="R166" s="51">
        <f>+(C26*1)*G166</f>
        <v>8</v>
      </c>
    </row>
    <row r="167" spans="1:18" ht="15" customHeight="1">
      <c r="A167" s="154"/>
      <c r="B167" s="156"/>
      <c r="C167" s="171"/>
      <c r="D167" s="156"/>
      <c r="E167" s="156"/>
      <c r="F167" s="157"/>
      <c r="G167" s="83">
        <v>1</v>
      </c>
      <c r="H167" s="162"/>
      <c r="I167" s="148"/>
      <c r="J167" s="33" t="s">
        <v>142</v>
      </c>
      <c r="K167" s="47">
        <v>1</v>
      </c>
      <c r="L167" s="47" t="s">
        <v>180</v>
      </c>
      <c r="M167" s="80" t="s">
        <v>180</v>
      </c>
      <c r="N167" s="51">
        <v>32</v>
      </c>
      <c r="O167" s="76"/>
      <c r="P167" s="77">
        <f t="shared" si="4"/>
        <v>0</v>
      </c>
      <c r="Q167" s="78"/>
      <c r="R167" s="51">
        <f>+(C27*1)*G167</f>
        <v>8</v>
      </c>
    </row>
    <row r="168" spans="1:18" ht="15" customHeight="1">
      <c r="A168" s="154"/>
      <c r="B168" s="156"/>
      <c r="C168" s="171"/>
      <c r="D168" s="156"/>
      <c r="E168" s="156"/>
      <c r="F168" s="157"/>
      <c r="G168" s="83">
        <v>0.1</v>
      </c>
      <c r="H168" s="162"/>
      <c r="I168" s="147" t="s">
        <v>239</v>
      </c>
      <c r="J168" s="33" t="s">
        <v>156</v>
      </c>
      <c r="K168" s="47">
        <v>1</v>
      </c>
      <c r="L168" s="47" t="s">
        <v>180</v>
      </c>
      <c r="M168" s="80" t="s">
        <v>180</v>
      </c>
      <c r="N168" s="51">
        <v>88</v>
      </c>
      <c r="O168" s="76"/>
      <c r="P168" s="77">
        <f t="shared" si="4"/>
        <v>0</v>
      </c>
      <c r="Q168" s="78"/>
      <c r="R168" s="51">
        <f>+(C31*1)*G168</f>
        <v>22</v>
      </c>
    </row>
    <row r="169" spans="1:18" ht="15" customHeight="1">
      <c r="A169" s="154"/>
      <c r="B169" s="156"/>
      <c r="C169" s="171"/>
      <c r="D169" s="156"/>
      <c r="E169" s="156"/>
      <c r="F169" s="157"/>
      <c r="G169" s="83">
        <v>0.1</v>
      </c>
      <c r="H169" s="162"/>
      <c r="I169" s="148"/>
      <c r="J169" s="33" t="s">
        <v>142</v>
      </c>
      <c r="K169" s="47">
        <v>1</v>
      </c>
      <c r="L169" s="47" t="s">
        <v>180</v>
      </c>
      <c r="M169" s="80" t="s">
        <v>180</v>
      </c>
      <c r="N169" s="51">
        <v>24</v>
      </c>
      <c r="O169" s="76"/>
      <c r="P169" s="77">
        <f t="shared" si="4"/>
        <v>0</v>
      </c>
      <c r="Q169" s="78"/>
      <c r="R169" s="51">
        <f>+(C32*1)*G169</f>
        <v>5.6000000000000005</v>
      </c>
    </row>
    <row r="170" spans="1:18" ht="15" customHeight="1">
      <c r="A170" s="154"/>
      <c r="B170" s="156"/>
      <c r="C170" s="171"/>
      <c r="D170" s="156"/>
      <c r="E170" s="156"/>
      <c r="F170" s="157"/>
      <c r="G170" s="83">
        <v>0.1</v>
      </c>
      <c r="H170" s="162"/>
      <c r="I170" s="147" t="s">
        <v>240</v>
      </c>
      <c r="J170" s="33" t="s">
        <v>156</v>
      </c>
      <c r="K170" s="47">
        <v>1</v>
      </c>
      <c r="L170" s="47" t="s">
        <v>180</v>
      </c>
      <c r="M170" s="80" t="s">
        <v>180</v>
      </c>
      <c r="N170" s="51">
        <v>576</v>
      </c>
      <c r="O170" s="76"/>
      <c r="P170" s="77">
        <f t="shared" si="4"/>
        <v>0</v>
      </c>
      <c r="Q170" s="78"/>
      <c r="R170" s="51">
        <f>+(C36*1)*G170</f>
        <v>143.6</v>
      </c>
    </row>
    <row r="171" spans="1:18" ht="15" customHeight="1">
      <c r="A171" s="154"/>
      <c r="B171" s="156"/>
      <c r="C171" s="171"/>
      <c r="D171" s="156"/>
      <c r="E171" s="156"/>
      <c r="F171" s="157"/>
      <c r="G171" s="83">
        <v>0.1</v>
      </c>
      <c r="H171" s="162"/>
      <c r="I171" s="148"/>
      <c r="J171" s="33" t="s">
        <v>142</v>
      </c>
      <c r="K171" s="47">
        <v>1</v>
      </c>
      <c r="L171" s="47" t="s">
        <v>180</v>
      </c>
      <c r="M171" s="80" t="s">
        <v>180</v>
      </c>
      <c r="N171" s="51">
        <v>292</v>
      </c>
      <c r="O171" s="76"/>
      <c r="P171" s="77">
        <f t="shared" si="4"/>
        <v>0</v>
      </c>
      <c r="Q171" s="78"/>
      <c r="R171" s="51">
        <f>+(C37*1)*G171</f>
        <v>72.600000000000009</v>
      </c>
    </row>
    <row r="172" spans="1:18" ht="15" customHeight="1">
      <c r="A172" s="154"/>
      <c r="B172" s="156"/>
      <c r="C172" s="171"/>
      <c r="D172" s="156"/>
      <c r="E172" s="156"/>
      <c r="F172" s="157"/>
      <c r="G172" s="83">
        <v>0.1</v>
      </c>
      <c r="H172" s="162"/>
      <c r="I172" s="147" t="s">
        <v>241</v>
      </c>
      <c r="J172" s="33" t="s">
        <v>156</v>
      </c>
      <c r="K172" s="47">
        <v>1</v>
      </c>
      <c r="L172" s="47" t="s">
        <v>180</v>
      </c>
      <c r="M172" s="80" t="s">
        <v>180</v>
      </c>
      <c r="N172" s="51">
        <v>144</v>
      </c>
      <c r="O172" s="76"/>
      <c r="P172" s="77">
        <f t="shared" si="4"/>
        <v>0</v>
      </c>
      <c r="Q172" s="78"/>
      <c r="R172" s="51">
        <f>+(C41*1)*G172</f>
        <v>36.4</v>
      </c>
    </row>
    <row r="173" spans="1:18" ht="22.5" customHeight="1">
      <c r="A173" s="155"/>
      <c r="B173" s="151"/>
      <c r="C173" s="172"/>
      <c r="D173" s="151"/>
      <c r="E173" s="151"/>
      <c r="F173" s="148"/>
      <c r="G173" s="83">
        <v>0.1</v>
      </c>
      <c r="H173" s="162"/>
      <c r="I173" s="148"/>
      <c r="J173" s="33" t="s">
        <v>142</v>
      </c>
      <c r="K173" s="47">
        <v>1</v>
      </c>
      <c r="L173" s="47" t="s">
        <v>180</v>
      </c>
      <c r="M173" s="80" t="s">
        <v>180</v>
      </c>
      <c r="N173" s="51">
        <v>2316</v>
      </c>
      <c r="O173" s="76"/>
      <c r="P173" s="77">
        <f t="shared" si="4"/>
        <v>0</v>
      </c>
      <c r="Q173" s="78"/>
      <c r="R173" s="51">
        <f>+(C42*1)*G173</f>
        <v>579.20000000000005</v>
      </c>
    </row>
    <row r="174" spans="1:18" ht="69.75" customHeight="1">
      <c r="A174" s="153">
        <v>20</v>
      </c>
      <c r="B174" s="150" t="s">
        <v>267</v>
      </c>
      <c r="C174" s="170" t="s">
        <v>268</v>
      </c>
      <c r="D174" s="173" t="s">
        <v>269</v>
      </c>
      <c r="E174" s="170" t="s">
        <v>259</v>
      </c>
      <c r="F174" s="162" t="s">
        <v>206</v>
      </c>
      <c r="G174" s="83">
        <v>0.01</v>
      </c>
      <c r="H174" s="147" t="s">
        <v>179</v>
      </c>
      <c r="I174" s="47" t="s">
        <v>180</v>
      </c>
      <c r="J174" s="33" t="s">
        <v>156</v>
      </c>
      <c r="K174" s="47">
        <v>1</v>
      </c>
      <c r="L174" s="47" t="s">
        <v>180</v>
      </c>
      <c r="M174" s="80" t="s">
        <v>180</v>
      </c>
      <c r="N174" s="51">
        <v>4</v>
      </c>
      <c r="O174" s="76"/>
      <c r="P174" s="77">
        <f t="shared" si="4"/>
        <v>0</v>
      </c>
      <c r="Q174" s="78"/>
      <c r="R174" s="51">
        <f t="shared" ref="R174:R179" si="5">K174</f>
        <v>1</v>
      </c>
    </row>
    <row r="175" spans="1:18" ht="92.25" customHeight="1">
      <c r="A175" s="154"/>
      <c r="B175" s="156"/>
      <c r="C175" s="171"/>
      <c r="D175" s="174"/>
      <c r="E175" s="171"/>
      <c r="F175" s="162"/>
      <c r="G175" s="83">
        <v>0.01</v>
      </c>
      <c r="H175" s="148"/>
      <c r="I175" s="47" t="s">
        <v>180</v>
      </c>
      <c r="J175" s="33" t="s">
        <v>142</v>
      </c>
      <c r="K175" s="47">
        <v>1</v>
      </c>
      <c r="L175" s="47" t="s">
        <v>180</v>
      </c>
      <c r="M175" s="80" t="s">
        <v>180</v>
      </c>
      <c r="N175" s="51">
        <v>4</v>
      </c>
      <c r="O175" s="76"/>
      <c r="P175" s="77">
        <f t="shared" si="4"/>
        <v>0</v>
      </c>
      <c r="Q175" s="78"/>
      <c r="R175" s="51">
        <f t="shared" si="5"/>
        <v>1</v>
      </c>
    </row>
    <row r="176" spans="1:18" ht="69.75" customHeight="1">
      <c r="A176" s="154"/>
      <c r="B176" s="156"/>
      <c r="C176" s="170" t="s">
        <v>270</v>
      </c>
      <c r="D176" s="173" t="s">
        <v>271</v>
      </c>
      <c r="E176" s="170" t="s">
        <v>259</v>
      </c>
      <c r="F176" s="162" t="s">
        <v>206</v>
      </c>
      <c r="G176" s="83">
        <v>0.01</v>
      </c>
      <c r="H176" s="147" t="s">
        <v>179</v>
      </c>
      <c r="I176" s="47" t="s">
        <v>180</v>
      </c>
      <c r="J176" s="33" t="s">
        <v>156</v>
      </c>
      <c r="K176" s="47">
        <v>1</v>
      </c>
      <c r="L176" s="47" t="s">
        <v>180</v>
      </c>
      <c r="M176" s="80" t="s">
        <v>180</v>
      </c>
      <c r="N176" s="51">
        <v>4</v>
      </c>
      <c r="O176" s="76"/>
      <c r="P176" s="77">
        <f t="shared" ref="P176:P179" si="6">+O176*N176</f>
        <v>0</v>
      </c>
      <c r="Q176" s="78"/>
      <c r="R176" s="51">
        <f t="shared" si="5"/>
        <v>1</v>
      </c>
    </row>
    <row r="177" spans="1:18" ht="78" customHeight="1">
      <c r="A177" s="154"/>
      <c r="B177" s="156"/>
      <c r="C177" s="171"/>
      <c r="D177" s="174"/>
      <c r="E177" s="171"/>
      <c r="F177" s="162"/>
      <c r="G177" s="83">
        <v>0.01</v>
      </c>
      <c r="H177" s="148"/>
      <c r="I177" s="47" t="s">
        <v>180</v>
      </c>
      <c r="J177" s="33" t="s">
        <v>142</v>
      </c>
      <c r="K177" s="47">
        <v>1</v>
      </c>
      <c r="L177" s="47" t="s">
        <v>180</v>
      </c>
      <c r="M177" s="80" t="s">
        <v>180</v>
      </c>
      <c r="N177" s="51">
        <v>4</v>
      </c>
      <c r="O177" s="76"/>
      <c r="P177" s="77">
        <f t="shared" si="6"/>
        <v>0</v>
      </c>
      <c r="Q177" s="78"/>
      <c r="R177" s="51">
        <f t="shared" si="5"/>
        <v>1</v>
      </c>
    </row>
    <row r="178" spans="1:18" ht="69.75" customHeight="1">
      <c r="A178" s="154"/>
      <c r="B178" s="156"/>
      <c r="C178" s="170" t="s">
        <v>272</v>
      </c>
      <c r="D178" s="173" t="s">
        <v>273</v>
      </c>
      <c r="E178" s="170" t="s">
        <v>259</v>
      </c>
      <c r="F178" s="162" t="s">
        <v>206</v>
      </c>
      <c r="G178" s="83">
        <v>0.01</v>
      </c>
      <c r="H178" s="147" t="s">
        <v>179</v>
      </c>
      <c r="I178" s="47" t="s">
        <v>180</v>
      </c>
      <c r="J178" s="33" t="s">
        <v>156</v>
      </c>
      <c r="K178" s="47">
        <v>1</v>
      </c>
      <c r="L178" s="47" t="s">
        <v>180</v>
      </c>
      <c r="M178" s="80" t="s">
        <v>180</v>
      </c>
      <c r="N178" s="51">
        <v>4</v>
      </c>
      <c r="O178" s="76"/>
      <c r="P178" s="77">
        <f t="shared" si="6"/>
        <v>0</v>
      </c>
      <c r="Q178" s="78"/>
      <c r="R178" s="51">
        <f t="shared" si="5"/>
        <v>1</v>
      </c>
    </row>
    <row r="179" spans="1:18" ht="87.75" customHeight="1">
      <c r="A179" s="155"/>
      <c r="B179" s="156"/>
      <c r="C179" s="171"/>
      <c r="D179" s="174"/>
      <c r="E179" s="171"/>
      <c r="F179" s="162"/>
      <c r="G179" s="83">
        <v>0.01</v>
      </c>
      <c r="H179" s="148"/>
      <c r="I179" s="47" t="s">
        <v>180</v>
      </c>
      <c r="J179" s="33" t="s">
        <v>142</v>
      </c>
      <c r="K179" s="47">
        <v>1</v>
      </c>
      <c r="L179" s="47" t="s">
        <v>180</v>
      </c>
      <c r="M179" s="80" t="s">
        <v>180</v>
      </c>
      <c r="N179" s="51">
        <v>4</v>
      </c>
      <c r="O179" s="76"/>
      <c r="P179" s="77">
        <f t="shared" si="6"/>
        <v>0</v>
      </c>
      <c r="Q179" s="78"/>
      <c r="R179" s="51">
        <f t="shared" si="5"/>
        <v>1</v>
      </c>
    </row>
    <row r="180" spans="1:18" ht="14.25" customHeight="1">
      <c r="A180" s="153">
        <v>21</v>
      </c>
      <c r="B180" s="161" t="s">
        <v>274</v>
      </c>
      <c r="C180" s="150" t="s">
        <v>275</v>
      </c>
      <c r="D180" s="158" t="s">
        <v>276</v>
      </c>
      <c r="E180" s="150" t="s">
        <v>277</v>
      </c>
      <c r="F180" s="147" t="s">
        <v>206</v>
      </c>
      <c r="G180" s="83">
        <v>1</v>
      </c>
      <c r="H180" s="162" t="s">
        <v>181</v>
      </c>
      <c r="I180" s="73" t="s">
        <v>238</v>
      </c>
      <c r="J180" s="33" t="s">
        <v>182</v>
      </c>
      <c r="K180" s="98">
        <v>1</v>
      </c>
      <c r="L180" s="98">
        <v>2</v>
      </c>
      <c r="M180" s="176">
        <v>500</v>
      </c>
      <c r="N180" s="97">
        <v>104</v>
      </c>
      <c r="O180" s="179"/>
      <c r="P180" s="179"/>
      <c r="Q180" s="182"/>
      <c r="R180" s="85">
        <f>+(C20*G180)</f>
        <v>26</v>
      </c>
    </row>
    <row r="181" spans="1:18">
      <c r="A181" s="154"/>
      <c r="B181" s="161"/>
      <c r="C181" s="156"/>
      <c r="D181" s="159"/>
      <c r="E181" s="156"/>
      <c r="F181" s="157"/>
      <c r="G181" s="83">
        <v>1</v>
      </c>
      <c r="H181" s="162"/>
      <c r="I181" s="73" t="s">
        <v>239</v>
      </c>
      <c r="J181" s="33" t="s">
        <v>182</v>
      </c>
      <c r="K181" s="98">
        <v>1</v>
      </c>
      <c r="L181" s="98">
        <v>2</v>
      </c>
      <c r="M181" s="177"/>
      <c r="N181" s="97">
        <v>1120</v>
      </c>
      <c r="O181" s="180"/>
      <c r="P181" s="180"/>
      <c r="Q181" s="183"/>
      <c r="R181" s="85">
        <f>+(C21*G181)</f>
        <v>280</v>
      </c>
    </row>
    <row r="182" spans="1:18">
      <c r="A182" s="154"/>
      <c r="B182" s="161"/>
      <c r="C182" s="156"/>
      <c r="D182" s="159"/>
      <c r="E182" s="156"/>
      <c r="F182" s="157"/>
      <c r="G182" s="83">
        <v>1</v>
      </c>
      <c r="H182" s="162"/>
      <c r="I182" s="73" t="s">
        <v>240</v>
      </c>
      <c r="J182" s="33" t="s">
        <v>182</v>
      </c>
      <c r="K182" s="98">
        <v>1</v>
      </c>
      <c r="L182" s="98">
        <v>2</v>
      </c>
      <c r="M182" s="177"/>
      <c r="N182" s="97">
        <v>2848</v>
      </c>
      <c r="O182" s="180"/>
      <c r="P182" s="180"/>
      <c r="Q182" s="183"/>
      <c r="R182" s="85">
        <f>+(C22*G182)</f>
        <v>712</v>
      </c>
    </row>
    <row r="183" spans="1:18">
      <c r="A183" s="154"/>
      <c r="B183" s="161"/>
      <c r="C183" s="156"/>
      <c r="D183" s="159"/>
      <c r="E183" s="156"/>
      <c r="F183" s="157"/>
      <c r="G183" s="83">
        <v>1</v>
      </c>
      <c r="H183" s="162"/>
      <c r="I183" s="73" t="s">
        <v>241</v>
      </c>
      <c r="J183" s="33" t="s">
        <v>182</v>
      </c>
      <c r="K183" s="98">
        <v>1</v>
      </c>
      <c r="L183" s="98">
        <v>2</v>
      </c>
      <c r="M183" s="177"/>
      <c r="N183" s="97">
        <v>460</v>
      </c>
      <c r="O183" s="181"/>
      <c r="P183" s="181"/>
      <c r="Q183" s="184"/>
      <c r="R183" s="85">
        <f>+(C23*G183)</f>
        <v>115</v>
      </c>
    </row>
    <row r="184" spans="1:18" ht="15">
      <c r="A184" s="155"/>
      <c r="B184" s="161"/>
      <c r="C184" s="151"/>
      <c r="D184" s="166"/>
      <c r="E184" s="151"/>
      <c r="F184" s="148"/>
      <c r="G184" s="83">
        <v>1</v>
      </c>
      <c r="H184" s="162"/>
      <c r="I184" s="86" t="s">
        <v>278</v>
      </c>
      <c r="J184" s="33" t="s">
        <v>182</v>
      </c>
      <c r="K184" s="87">
        <v>1</v>
      </c>
      <c r="L184" s="87">
        <v>2</v>
      </c>
      <c r="M184" s="178"/>
      <c r="N184" s="88">
        <v>8</v>
      </c>
      <c r="O184" s="90"/>
      <c r="P184" s="90">
        <f t="shared" ref="P184:P189" si="7">+O184*R184</f>
        <v>0</v>
      </c>
      <c r="Q184" s="91"/>
      <c r="R184" s="88">
        <f>(R180+R181+R182+R183)/M180</f>
        <v>2.266</v>
      </c>
    </row>
    <row r="185" spans="1:18" ht="14.25" customHeight="1">
      <c r="A185" s="153">
        <v>22</v>
      </c>
      <c r="B185" s="161"/>
      <c r="C185" s="150" t="s">
        <v>279</v>
      </c>
      <c r="D185" s="173" t="s">
        <v>280</v>
      </c>
      <c r="E185" s="150" t="s">
        <v>250</v>
      </c>
      <c r="F185" s="147" t="s">
        <v>206</v>
      </c>
      <c r="G185" s="83">
        <v>1</v>
      </c>
      <c r="H185" s="147" t="s">
        <v>179</v>
      </c>
      <c r="I185" s="73" t="s">
        <v>238</v>
      </c>
      <c r="J185" s="33" t="s">
        <v>182</v>
      </c>
      <c r="K185" s="47">
        <v>2</v>
      </c>
      <c r="L185" s="47">
        <v>1</v>
      </c>
      <c r="M185" s="80">
        <v>50</v>
      </c>
      <c r="N185" s="51">
        <v>4</v>
      </c>
      <c r="O185" s="76"/>
      <c r="P185" s="77">
        <f t="shared" si="7"/>
        <v>0</v>
      </c>
      <c r="Q185" s="78"/>
      <c r="R185" s="79">
        <f>+ROUND(((C20*G185)/M185)*K185,0)</f>
        <v>1</v>
      </c>
    </row>
    <row r="186" spans="1:18">
      <c r="A186" s="154"/>
      <c r="B186" s="161"/>
      <c r="C186" s="156"/>
      <c r="D186" s="174"/>
      <c r="E186" s="156"/>
      <c r="F186" s="157"/>
      <c r="G186" s="83">
        <v>1</v>
      </c>
      <c r="H186" s="157"/>
      <c r="I186" s="73" t="s">
        <v>239</v>
      </c>
      <c r="J186" s="33" t="s">
        <v>182</v>
      </c>
      <c r="K186" s="47">
        <v>2</v>
      </c>
      <c r="L186" s="47">
        <v>1</v>
      </c>
      <c r="M186" s="80">
        <v>50</v>
      </c>
      <c r="N186" s="51">
        <v>44</v>
      </c>
      <c r="O186" s="76"/>
      <c r="P186" s="77">
        <f t="shared" si="7"/>
        <v>0</v>
      </c>
      <c r="Q186" s="78"/>
      <c r="R186" s="79">
        <f>+ROUND(((C21*G186)/M186)*K186,0)</f>
        <v>11</v>
      </c>
    </row>
    <row r="187" spans="1:18" ht="46.5" customHeight="1">
      <c r="A187" s="154"/>
      <c r="B187" s="161"/>
      <c r="C187" s="156"/>
      <c r="D187" s="174"/>
      <c r="E187" s="156"/>
      <c r="F187" s="157"/>
      <c r="G187" s="83">
        <v>1</v>
      </c>
      <c r="H187" s="157"/>
      <c r="I187" s="73" t="s">
        <v>240</v>
      </c>
      <c r="J187" s="33" t="s">
        <v>182</v>
      </c>
      <c r="K187" s="47">
        <v>2</v>
      </c>
      <c r="L187" s="47">
        <v>1</v>
      </c>
      <c r="M187" s="80">
        <v>50</v>
      </c>
      <c r="N187" s="51">
        <v>112</v>
      </c>
      <c r="O187" s="76"/>
      <c r="P187" s="77">
        <f t="shared" si="7"/>
        <v>0</v>
      </c>
      <c r="Q187" s="78"/>
      <c r="R187" s="79">
        <f>+ROUND(((C22*G187)/M187)*K187,0)</f>
        <v>28</v>
      </c>
    </row>
    <row r="188" spans="1:18" ht="74.25" customHeight="1">
      <c r="A188" s="154"/>
      <c r="B188" s="161"/>
      <c r="C188" s="156"/>
      <c r="D188" s="174"/>
      <c r="E188" s="156"/>
      <c r="F188" s="157"/>
      <c r="G188" s="83">
        <v>1</v>
      </c>
      <c r="H188" s="157"/>
      <c r="I188" s="73" t="s">
        <v>241</v>
      </c>
      <c r="J188" s="33" t="s">
        <v>182</v>
      </c>
      <c r="K188" s="47">
        <v>2</v>
      </c>
      <c r="L188" s="47">
        <v>1</v>
      </c>
      <c r="M188" s="80">
        <v>25</v>
      </c>
      <c r="N188" s="51">
        <v>36</v>
      </c>
      <c r="O188" s="76"/>
      <c r="P188" s="77">
        <f t="shared" si="7"/>
        <v>0</v>
      </c>
      <c r="Q188" s="78"/>
      <c r="R188" s="79">
        <f>+ROUND(((C23*G188)/M188)*K188,0)</f>
        <v>9</v>
      </c>
    </row>
    <row r="189" spans="1:18" ht="95.25" customHeight="1">
      <c r="A189" s="107">
        <v>23</v>
      </c>
      <c r="B189" s="161"/>
      <c r="C189" s="12" t="s">
        <v>281</v>
      </c>
      <c r="D189" s="17" t="s">
        <v>282</v>
      </c>
      <c r="E189" s="12" t="s">
        <v>191</v>
      </c>
      <c r="F189" s="73" t="s">
        <v>147</v>
      </c>
      <c r="G189" s="81">
        <v>1</v>
      </c>
      <c r="H189" s="47" t="s">
        <v>181</v>
      </c>
      <c r="I189" s="47" t="s">
        <v>180</v>
      </c>
      <c r="J189" s="33" t="s">
        <v>182</v>
      </c>
      <c r="K189" s="47">
        <v>1</v>
      </c>
      <c r="L189" s="47">
        <v>2</v>
      </c>
      <c r="M189" s="80" t="s">
        <v>180</v>
      </c>
      <c r="N189" s="51">
        <v>48</v>
      </c>
      <c r="O189" s="76"/>
      <c r="P189" s="77">
        <f t="shared" si="7"/>
        <v>0</v>
      </c>
      <c r="Q189" s="78"/>
      <c r="R189" s="51">
        <f>+C18</f>
        <v>12</v>
      </c>
    </row>
    <row r="190" spans="1:18" ht="28.5" customHeight="1">
      <c r="A190" s="153">
        <v>24</v>
      </c>
      <c r="B190" s="161"/>
      <c r="C190" s="150" t="s">
        <v>283</v>
      </c>
      <c r="D190" s="158" t="s">
        <v>284</v>
      </c>
      <c r="E190" s="150" t="s">
        <v>250</v>
      </c>
      <c r="F190" s="147" t="s">
        <v>206</v>
      </c>
      <c r="G190" s="81">
        <v>1</v>
      </c>
      <c r="H190" s="147" t="s">
        <v>181</v>
      </c>
      <c r="I190" s="99" t="s">
        <v>238</v>
      </c>
      <c r="J190" s="100" t="s">
        <v>182</v>
      </c>
      <c r="K190" s="98">
        <v>2</v>
      </c>
      <c r="L190" s="98">
        <v>1</v>
      </c>
      <c r="M190" s="176">
        <v>500</v>
      </c>
      <c r="N190" s="97">
        <v>208</v>
      </c>
      <c r="O190" s="182"/>
      <c r="P190" s="182"/>
      <c r="Q190" s="182"/>
      <c r="R190" s="89">
        <f>+ROUND(((C20*G190))*K190,0)</f>
        <v>52</v>
      </c>
    </row>
    <row r="191" spans="1:18" ht="28.5" customHeight="1">
      <c r="A191" s="154"/>
      <c r="B191" s="161"/>
      <c r="C191" s="156"/>
      <c r="D191" s="159"/>
      <c r="E191" s="156"/>
      <c r="F191" s="157"/>
      <c r="G191" s="81">
        <v>1</v>
      </c>
      <c r="H191" s="157"/>
      <c r="I191" s="99" t="s">
        <v>239</v>
      </c>
      <c r="J191" s="100" t="s">
        <v>182</v>
      </c>
      <c r="K191" s="98">
        <v>2</v>
      </c>
      <c r="L191" s="98">
        <v>1</v>
      </c>
      <c r="M191" s="177"/>
      <c r="N191" s="97">
        <v>2240</v>
      </c>
      <c r="O191" s="183"/>
      <c r="P191" s="183"/>
      <c r="Q191" s="183"/>
      <c r="R191" s="89">
        <f>+ROUND(((C21*G191))*K191,0)</f>
        <v>560</v>
      </c>
    </row>
    <row r="192" spans="1:18" ht="28.5" customHeight="1">
      <c r="A192" s="154"/>
      <c r="B192" s="161"/>
      <c r="C192" s="156"/>
      <c r="D192" s="159"/>
      <c r="E192" s="156"/>
      <c r="F192" s="157"/>
      <c r="G192" s="81">
        <v>1</v>
      </c>
      <c r="H192" s="157"/>
      <c r="I192" s="99" t="s">
        <v>240</v>
      </c>
      <c r="J192" s="100" t="s">
        <v>182</v>
      </c>
      <c r="K192" s="98">
        <v>2</v>
      </c>
      <c r="L192" s="98">
        <v>1</v>
      </c>
      <c r="M192" s="177"/>
      <c r="N192" s="97">
        <v>5696</v>
      </c>
      <c r="O192" s="183"/>
      <c r="P192" s="183"/>
      <c r="Q192" s="183"/>
      <c r="R192" s="89">
        <f>+ROUND(((C22*G192))*K192,0)</f>
        <v>1424</v>
      </c>
    </row>
    <row r="193" spans="1:18" ht="28.5" customHeight="1">
      <c r="A193" s="154"/>
      <c r="B193" s="161"/>
      <c r="C193" s="156"/>
      <c r="D193" s="159"/>
      <c r="E193" s="156"/>
      <c r="F193" s="157"/>
      <c r="G193" s="81">
        <v>1</v>
      </c>
      <c r="H193" s="157"/>
      <c r="I193" s="99" t="s">
        <v>241</v>
      </c>
      <c r="J193" s="100" t="s">
        <v>182</v>
      </c>
      <c r="K193" s="98">
        <v>2</v>
      </c>
      <c r="L193" s="98">
        <v>1</v>
      </c>
      <c r="M193" s="177"/>
      <c r="N193" s="97">
        <v>920</v>
      </c>
      <c r="O193" s="184"/>
      <c r="P193" s="184"/>
      <c r="Q193" s="184"/>
      <c r="R193" s="89">
        <f>+ROUND(((C23*G193))*K193,0)</f>
        <v>230</v>
      </c>
    </row>
    <row r="194" spans="1:18" ht="25.5" customHeight="1">
      <c r="A194" s="155"/>
      <c r="B194" s="161"/>
      <c r="C194" s="151"/>
      <c r="D194" s="166"/>
      <c r="E194" s="151"/>
      <c r="F194" s="157"/>
      <c r="G194" s="81">
        <v>1</v>
      </c>
      <c r="H194" s="148"/>
      <c r="I194" s="92" t="s">
        <v>278</v>
      </c>
      <c r="J194" s="93" t="s">
        <v>182</v>
      </c>
      <c r="K194" s="87">
        <v>2</v>
      </c>
      <c r="L194" s="87">
        <v>1</v>
      </c>
      <c r="M194" s="178"/>
      <c r="N194" s="88">
        <v>20</v>
      </c>
      <c r="O194" s="90"/>
      <c r="P194" s="90">
        <f>+O194*R194</f>
        <v>0</v>
      </c>
      <c r="Q194" s="91"/>
      <c r="R194" s="88">
        <f>(R190+R191+R192+R193)/M190</f>
        <v>4.532</v>
      </c>
    </row>
    <row r="195" spans="1:18" ht="95.25" customHeight="1">
      <c r="A195" s="107">
        <v>25</v>
      </c>
      <c r="B195" s="161"/>
      <c r="C195" s="12" t="s">
        <v>285</v>
      </c>
      <c r="D195" s="17" t="s">
        <v>286</v>
      </c>
      <c r="E195" s="12" t="s">
        <v>277</v>
      </c>
      <c r="F195" s="73" t="s">
        <v>147</v>
      </c>
      <c r="G195" s="81">
        <v>1</v>
      </c>
      <c r="H195" s="47" t="s">
        <v>181</v>
      </c>
      <c r="I195" s="47" t="s">
        <v>180</v>
      </c>
      <c r="J195" s="33" t="s">
        <v>182</v>
      </c>
      <c r="K195" s="47">
        <v>4</v>
      </c>
      <c r="L195" s="47">
        <v>1</v>
      </c>
      <c r="M195" s="80" t="s">
        <v>287</v>
      </c>
      <c r="N195" s="51">
        <v>192</v>
      </c>
      <c r="O195" s="76"/>
      <c r="P195" s="77">
        <f>+O195*R195</f>
        <v>0</v>
      </c>
      <c r="Q195" s="78"/>
      <c r="R195" s="51">
        <f>C18*K195</f>
        <v>48</v>
      </c>
    </row>
    <row r="196" spans="1:18" ht="199.5" customHeight="1">
      <c r="A196" s="2">
        <v>27</v>
      </c>
      <c r="B196" s="5"/>
      <c r="C196" s="5"/>
      <c r="D196" s="56" t="s">
        <v>288</v>
      </c>
      <c r="E196" s="5" t="s">
        <v>289</v>
      </c>
      <c r="F196" s="47" t="s">
        <v>178</v>
      </c>
      <c r="G196" s="83">
        <v>1</v>
      </c>
      <c r="H196" s="47" t="s">
        <v>181</v>
      </c>
      <c r="I196" s="47" t="s">
        <v>180</v>
      </c>
      <c r="J196" s="33" t="s">
        <v>182</v>
      </c>
      <c r="K196" s="47">
        <v>1</v>
      </c>
      <c r="L196" s="47" t="s">
        <v>290</v>
      </c>
      <c r="M196" s="80" t="s">
        <v>180</v>
      </c>
      <c r="N196" s="51">
        <v>4</v>
      </c>
      <c r="O196" s="76"/>
      <c r="P196" s="77">
        <f>+O196*R196</f>
        <v>0</v>
      </c>
      <c r="Q196" s="78"/>
      <c r="R196" s="51">
        <v>1</v>
      </c>
    </row>
    <row r="197" spans="1:18" ht="37.5" customHeight="1">
      <c r="A197" s="185" t="s">
        <v>291</v>
      </c>
      <c r="B197" s="186"/>
      <c r="C197" s="186"/>
      <c r="D197" s="186"/>
      <c r="E197" s="186"/>
      <c r="F197" s="186"/>
      <c r="G197" s="186"/>
      <c r="H197" s="186"/>
      <c r="I197" s="186"/>
      <c r="J197" s="186"/>
      <c r="K197" s="186"/>
      <c r="L197" s="186"/>
      <c r="M197" s="186"/>
      <c r="N197" s="186"/>
      <c r="P197" s="31">
        <f>+SUM(P47:P196)</f>
        <v>0</v>
      </c>
    </row>
    <row r="198" spans="1:18" ht="57" customHeight="1">
      <c r="B198" s="10"/>
    </row>
    <row r="199" spans="1:18" ht="49.5" customHeight="1">
      <c r="B199" s="45"/>
    </row>
  </sheetData>
  <mergeCells count="279">
    <mergeCell ref="P190:P193"/>
    <mergeCell ref="Q190:Q193"/>
    <mergeCell ref="A197:N197"/>
    <mergeCell ref="D190:D194"/>
    <mergeCell ref="E190:E194"/>
    <mergeCell ref="F190:F194"/>
    <mergeCell ref="H190:H194"/>
    <mergeCell ref="M190:M194"/>
    <mergeCell ref="O190:O193"/>
    <mergeCell ref="M180:M184"/>
    <mergeCell ref="O180:O183"/>
    <mergeCell ref="P180:P183"/>
    <mergeCell ref="Q180:Q183"/>
    <mergeCell ref="A185:A188"/>
    <mergeCell ref="C185:C188"/>
    <mergeCell ref="D185:D188"/>
    <mergeCell ref="E185:E188"/>
    <mergeCell ref="F185:F188"/>
    <mergeCell ref="H185:H188"/>
    <mergeCell ref="H178:H179"/>
    <mergeCell ref="A180:A184"/>
    <mergeCell ref="B180:B195"/>
    <mergeCell ref="C180:C184"/>
    <mergeCell ref="D180:D184"/>
    <mergeCell ref="E180:E184"/>
    <mergeCell ref="F180:F184"/>
    <mergeCell ref="H180:H184"/>
    <mergeCell ref="A190:A194"/>
    <mergeCell ref="C190:C194"/>
    <mergeCell ref="A174:A179"/>
    <mergeCell ref="B174:B179"/>
    <mergeCell ref="C174:C175"/>
    <mergeCell ref="D174:D175"/>
    <mergeCell ref="E174:E175"/>
    <mergeCell ref="F174:F175"/>
    <mergeCell ref="C178:C179"/>
    <mergeCell ref="D178:D179"/>
    <mergeCell ref="E178:E179"/>
    <mergeCell ref="F178:F179"/>
    <mergeCell ref="I168:I169"/>
    <mergeCell ref="I170:I171"/>
    <mergeCell ref="I172:I173"/>
    <mergeCell ref="H174:H175"/>
    <mergeCell ref="C176:C177"/>
    <mergeCell ref="D176:D177"/>
    <mergeCell ref="E176:E177"/>
    <mergeCell ref="F176:F177"/>
    <mergeCell ref="H176:H177"/>
    <mergeCell ref="A150:A173"/>
    <mergeCell ref="B150:B173"/>
    <mergeCell ref="C150:C173"/>
    <mergeCell ref="D150:D157"/>
    <mergeCell ref="E150:E157"/>
    <mergeCell ref="F150:F157"/>
    <mergeCell ref="H150:H157"/>
    <mergeCell ref="I150:I151"/>
    <mergeCell ref="I152:I153"/>
    <mergeCell ref="I154:I155"/>
    <mergeCell ref="I156:I157"/>
    <mergeCell ref="D158:D165"/>
    <mergeCell ref="E158:E165"/>
    <mergeCell ref="F158:F165"/>
    <mergeCell ref="H158:H165"/>
    <mergeCell ref="I158:I159"/>
    <mergeCell ref="I160:I161"/>
    <mergeCell ref="I162:I163"/>
    <mergeCell ref="I164:I165"/>
    <mergeCell ref="D166:D173"/>
    <mergeCell ref="E166:E173"/>
    <mergeCell ref="F166:F173"/>
    <mergeCell ref="H166:H173"/>
    <mergeCell ref="I166:I167"/>
    <mergeCell ref="A142:A149"/>
    <mergeCell ref="B142:B149"/>
    <mergeCell ref="C142:C149"/>
    <mergeCell ref="D142:D149"/>
    <mergeCell ref="E142:E149"/>
    <mergeCell ref="F142:F149"/>
    <mergeCell ref="H142:H149"/>
    <mergeCell ref="I142:I143"/>
    <mergeCell ref="I144:I145"/>
    <mergeCell ref="I146:I147"/>
    <mergeCell ref="I148:I149"/>
    <mergeCell ref="I118:I119"/>
    <mergeCell ref="I120:I121"/>
    <mergeCell ref="I122:I123"/>
    <mergeCell ref="I124:I125"/>
    <mergeCell ref="A126:A141"/>
    <mergeCell ref="B126:B141"/>
    <mergeCell ref="C126:C141"/>
    <mergeCell ref="D126:D141"/>
    <mergeCell ref="E126:E133"/>
    <mergeCell ref="F126:F133"/>
    <mergeCell ref="H126:H133"/>
    <mergeCell ref="I126:I127"/>
    <mergeCell ref="I128:I129"/>
    <mergeCell ref="I130:I131"/>
    <mergeCell ref="I132:I133"/>
    <mergeCell ref="E134:E141"/>
    <mergeCell ref="F134:F141"/>
    <mergeCell ref="H134:H141"/>
    <mergeCell ref="I134:I135"/>
    <mergeCell ref="I136:I137"/>
    <mergeCell ref="I138:I139"/>
    <mergeCell ref="I140:I141"/>
    <mergeCell ref="A118:A125"/>
    <mergeCell ref="B118:B125"/>
    <mergeCell ref="C118:C125"/>
    <mergeCell ref="D118:D125"/>
    <mergeCell ref="E118:E125"/>
    <mergeCell ref="F118:F125"/>
    <mergeCell ref="H118:H125"/>
    <mergeCell ref="A102:A117"/>
    <mergeCell ref="B102:B117"/>
    <mergeCell ref="C102:C117"/>
    <mergeCell ref="H102:H109"/>
    <mergeCell ref="I102:I103"/>
    <mergeCell ref="I104:I105"/>
    <mergeCell ref="I106:I107"/>
    <mergeCell ref="I108:I109"/>
    <mergeCell ref="D110:D117"/>
    <mergeCell ref="E110:E117"/>
    <mergeCell ref="F110:F117"/>
    <mergeCell ref="H110:H117"/>
    <mergeCell ref="I110:I111"/>
    <mergeCell ref="D102:D109"/>
    <mergeCell ref="E102:E109"/>
    <mergeCell ref="F102:F109"/>
    <mergeCell ref="I112:I113"/>
    <mergeCell ref="I114:I115"/>
    <mergeCell ref="I116:I117"/>
    <mergeCell ref="I94:I95"/>
    <mergeCell ref="I96:I97"/>
    <mergeCell ref="I98:I99"/>
    <mergeCell ref="I100:I101"/>
    <mergeCell ref="D91:D92"/>
    <mergeCell ref="E91:E92"/>
    <mergeCell ref="F91:F92"/>
    <mergeCell ref="G91:G92"/>
    <mergeCell ref="H91:H92"/>
    <mergeCell ref="A94:A101"/>
    <mergeCell ref="B94:B101"/>
    <mergeCell ref="C94:C101"/>
    <mergeCell ref="D94:D101"/>
    <mergeCell ref="E94:E101"/>
    <mergeCell ref="E87:E88"/>
    <mergeCell ref="F87:F88"/>
    <mergeCell ref="G87:G88"/>
    <mergeCell ref="H87:H88"/>
    <mergeCell ref="D89:D90"/>
    <mergeCell ref="E89:E90"/>
    <mergeCell ref="F89:F90"/>
    <mergeCell ref="G89:G90"/>
    <mergeCell ref="H89:H90"/>
    <mergeCell ref="A77:A92"/>
    <mergeCell ref="B77:B92"/>
    <mergeCell ref="C77:C92"/>
    <mergeCell ref="D87:D88"/>
    <mergeCell ref="F94:F101"/>
    <mergeCell ref="H94:H101"/>
    <mergeCell ref="G83:G84"/>
    <mergeCell ref="H83:H84"/>
    <mergeCell ref="D85:D86"/>
    <mergeCell ref="E85:E86"/>
    <mergeCell ref="F85:F86"/>
    <mergeCell ref="G85:G86"/>
    <mergeCell ref="H85:H86"/>
    <mergeCell ref="G77:G78"/>
    <mergeCell ref="H77:H78"/>
    <mergeCell ref="D80:D81"/>
    <mergeCell ref="E80:E81"/>
    <mergeCell ref="F80:F81"/>
    <mergeCell ref="G80:G81"/>
    <mergeCell ref="H80:H81"/>
    <mergeCell ref="D77:D78"/>
    <mergeCell ref="E77:E78"/>
    <mergeCell ref="F77:F78"/>
    <mergeCell ref="D83:D84"/>
    <mergeCell ref="E83:E84"/>
    <mergeCell ref="F83:F84"/>
    <mergeCell ref="G73:G74"/>
    <mergeCell ref="H73:H74"/>
    <mergeCell ref="A75:A76"/>
    <mergeCell ref="B75:B76"/>
    <mergeCell ref="C75:C76"/>
    <mergeCell ref="D75:D76"/>
    <mergeCell ref="E75:E76"/>
    <mergeCell ref="F75:F76"/>
    <mergeCell ref="G75:G76"/>
    <mergeCell ref="H75:H76"/>
    <mergeCell ref="A73:A74"/>
    <mergeCell ref="B73:B74"/>
    <mergeCell ref="C73:C74"/>
    <mergeCell ref="D73:D74"/>
    <mergeCell ref="E73:E74"/>
    <mergeCell ref="F73:F74"/>
    <mergeCell ref="G69:G70"/>
    <mergeCell ref="H69:H70"/>
    <mergeCell ref="A71:A72"/>
    <mergeCell ref="B71:B72"/>
    <mergeCell ref="C71:C72"/>
    <mergeCell ref="D71:D72"/>
    <mergeCell ref="E71:E72"/>
    <mergeCell ref="F71:F72"/>
    <mergeCell ref="G71:G72"/>
    <mergeCell ref="H71:H72"/>
    <mergeCell ref="A69:A70"/>
    <mergeCell ref="B69:B70"/>
    <mergeCell ref="C69:C70"/>
    <mergeCell ref="D69:D70"/>
    <mergeCell ref="E69:E70"/>
    <mergeCell ref="F69:F70"/>
    <mergeCell ref="G63:G65"/>
    <mergeCell ref="H63:H64"/>
    <mergeCell ref="A66:A68"/>
    <mergeCell ref="B66:B68"/>
    <mergeCell ref="C66:C68"/>
    <mergeCell ref="D66:D68"/>
    <mergeCell ref="E66:E68"/>
    <mergeCell ref="F66:F68"/>
    <mergeCell ref="G66:G68"/>
    <mergeCell ref="H66:H67"/>
    <mergeCell ref="A63:A65"/>
    <mergeCell ref="B63:B65"/>
    <mergeCell ref="C63:C65"/>
    <mergeCell ref="D63:D65"/>
    <mergeCell ref="E63:E65"/>
    <mergeCell ref="F63:F65"/>
    <mergeCell ref="G58:G60"/>
    <mergeCell ref="H58:H59"/>
    <mergeCell ref="D61:D62"/>
    <mergeCell ref="E61:E62"/>
    <mergeCell ref="F61:F62"/>
    <mergeCell ref="G61:G62"/>
    <mergeCell ref="H61:H62"/>
    <mergeCell ref="A58:A62"/>
    <mergeCell ref="B58:B62"/>
    <mergeCell ref="C58:C62"/>
    <mergeCell ref="D58:D60"/>
    <mergeCell ref="E58:E60"/>
    <mergeCell ref="F58:F60"/>
    <mergeCell ref="G52:G54"/>
    <mergeCell ref="H52:H53"/>
    <mergeCell ref="D55:D56"/>
    <mergeCell ref="E55:E56"/>
    <mergeCell ref="F55:F56"/>
    <mergeCell ref="G55:G56"/>
    <mergeCell ref="H55:H56"/>
    <mergeCell ref="A52:A56"/>
    <mergeCell ref="B52:B56"/>
    <mergeCell ref="C52:C56"/>
    <mergeCell ref="D52:D54"/>
    <mergeCell ref="E52:E54"/>
    <mergeCell ref="F52:F54"/>
    <mergeCell ref="G47:G49"/>
    <mergeCell ref="H47:H48"/>
    <mergeCell ref="D50:D51"/>
    <mergeCell ref="E50:E51"/>
    <mergeCell ref="F50:F51"/>
    <mergeCell ref="G50:G51"/>
    <mergeCell ref="H50:H51"/>
    <mergeCell ref="A47:A51"/>
    <mergeCell ref="B47:B51"/>
    <mergeCell ref="C47:C51"/>
    <mergeCell ref="D47:D49"/>
    <mergeCell ref="E47:E49"/>
    <mergeCell ref="F47:F49"/>
    <mergeCell ref="F10:G10"/>
    <mergeCell ref="B17:B18"/>
    <mergeCell ref="F17:F18"/>
    <mergeCell ref="G17:G18"/>
    <mergeCell ref="H17:H18"/>
    <mergeCell ref="F46:G46"/>
    <mergeCell ref="B2:M2"/>
    <mergeCell ref="B3:M3"/>
    <mergeCell ref="B4:M4"/>
    <mergeCell ref="B5:M5"/>
    <mergeCell ref="B6:M6"/>
    <mergeCell ref="B9:M9"/>
  </mergeCells>
  <dataValidations count="4">
    <dataValidation type="list" allowBlank="1" showInputMessage="1" showErrorMessage="1" sqref="J47:J196" xr:uid="{2A670EBB-0A6B-44EE-A91B-2A9AA1CFF80A}">
      <formula1>"Rural,Urbano,Rural y urbano"</formula1>
    </dataValidation>
    <dataValidation type="list" allowBlank="1" showInputMessage="1" showErrorMessage="1" sqref="H54:H55 H49:H50 H52 H47 H60:H61 H63 H93:H94 H79:H80 H82:H83 H85 H87 H89 H91 H71 H180 H110:H111 H102:H103 H118 H126 H134 H142 H150 H158 H174 H176 H178 H195:H196 H185 H166 H189:H190 H73 H77 H75 H57:H58 H65:H66 H68:H69" xr:uid="{76196730-565C-47E5-B98E-D08614CA2B36}">
      <formula1>"Presencial,Virtual"</formula1>
    </dataValidation>
    <dataValidation type="list" allowBlank="1" showInputMessage="1" showErrorMessage="1" sqref="F150:F156 F158 F166" xr:uid="{F82BDC5E-AF76-4EDD-8563-C2B7262BE5A5}">
      <formula1>"Población muestra,Población Total,ETC,Establecimientos,Sedes,Porcentaje de sedes"</formula1>
    </dataValidation>
    <dataValidation type="list" allowBlank="1" showInputMessage="1" showErrorMessage="1" sqref="F47:F48 F50 F55 F79:F80 F82:F83 F85 F87 F89 F91 F52:F53 F61 F63:F64 F110:F116 F93:F94 F102:F108 F118:F126 F142:F149 F134 F174:F196 F57:F59 F66:F67 F69:F77" xr:uid="{C46B0366-A847-439B-874C-3679D7F992B8}">
      <formula1>"Población muestra,Población Total,ETC,Establecimientos,Sedes"</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11</vt:i4>
      </vt:variant>
    </vt:vector>
  </HeadingPairs>
  <TitlesOfParts>
    <vt:vector size="11" baseType="lpstr">
      <vt:lpstr>Anexo 1_DISEÑO y ESTRUCTURA</vt:lpstr>
      <vt:lpstr>R1</vt:lpstr>
      <vt:lpstr>R2</vt:lpstr>
      <vt:lpstr>R3</vt:lpstr>
      <vt:lpstr>R4</vt:lpstr>
      <vt:lpstr>R5</vt:lpstr>
      <vt:lpstr>R6</vt:lpstr>
      <vt:lpstr>R7</vt:lpstr>
      <vt:lpstr>R8</vt:lpstr>
      <vt:lpstr>R9</vt:lpstr>
      <vt:lpstr>R10</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Erika</dc:creator>
  <cp:keywords/>
  <dc:description/>
  <cp:lastModifiedBy>Sanchez Alvarez Angelica Maria</cp:lastModifiedBy>
  <cp:revision/>
  <dcterms:created xsi:type="dcterms:W3CDTF">2022-10-07T13:58:53Z</dcterms:created>
  <dcterms:modified xsi:type="dcterms:W3CDTF">2023-05-18T23:51:28Z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02f1bf27-0e0c-49cf-b9bd-55b5d676f728_Enabled">
    <vt:lpwstr>true</vt:lpwstr>
  </property>
  <property fmtid="{D5CDD505-2E9C-101B-9397-08002B2CF9AE}" pid="3" name="MSIP_Label_02f1bf27-0e0c-49cf-b9bd-55b5d676f728_SetDate">
    <vt:lpwstr>2023-03-21T03:04:08Z</vt:lpwstr>
  </property>
  <property fmtid="{D5CDD505-2E9C-101B-9397-08002B2CF9AE}" pid="4" name="MSIP_Label_02f1bf27-0e0c-49cf-b9bd-55b5d676f728_Method">
    <vt:lpwstr>Standard</vt:lpwstr>
  </property>
  <property fmtid="{D5CDD505-2E9C-101B-9397-08002B2CF9AE}" pid="5" name="MSIP_Label_02f1bf27-0e0c-49cf-b9bd-55b5d676f728_Name">
    <vt:lpwstr>slNoClasificado</vt:lpwstr>
  </property>
  <property fmtid="{D5CDD505-2E9C-101B-9397-08002B2CF9AE}" pid="6" name="MSIP_Label_02f1bf27-0e0c-49cf-b9bd-55b5d676f728_SiteId">
    <vt:lpwstr>31fcfb3f-8a0b-4ab5-b792-74c9062b9c8e</vt:lpwstr>
  </property>
  <property fmtid="{D5CDD505-2E9C-101B-9397-08002B2CF9AE}" pid="7" name="MSIP_Label_02f1bf27-0e0c-49cf-b9bd-55b5d676f728_ActionId">
    <vt:lpwstr>d80718e8-2a53-4ecc-a325-c0066e6d3ed8</vt:lpwstr>
  </property>
  <property fmtid="{D5CDD505-2E9C-101B-9397-08002B2CF9AE}" pid="8" name="MSIP_Label_02f1bf27-0e0c-49cf-b9bd-55b5d676f728_ContentBits">
    <vt:lpwstr>0</vt:lpwstr>
  </property>
</Properties>
</file>