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t_ihernandez\Desktop\"/>
    </mc:Choice>
  </mc:AlternateContent>
  <xr:revisionPtr revIDLastSave="0" documentId="13_ncr:1_{89715E75-8AA3-4EEF-B04A-F897984EAF26}" xr6:coauthVersionLast="47" xr6:coauthVersionMax="47" xr10:uidLastSave="{00000000-0000-0000-0000-000000000000}"/>
  <bookViews>
    <workbookView xWindow="-120" yWindow="-120" windowWidth="20730" windowHeight="11040" firstSheet="8" activeTab="11" xr2:uid="{FE76EE5C-9298-49DF-BE8C-3BF84EC45564}"/>
  </bookViews>
  <sheets>
    <sheet name="Integración_PAA" sheetId="4" r:id="rId1"/>
    <sheet name="PINAR" sheetId="2" r:id="rId2"/>
    <sheet name="Plan_Anual_Adquisiciones" sheetId="3" r:id="rId3"/>
    <sheet name="PETH" sheetId="8" r:id="rId4"/>
    <sheet name="PIC 2024" sheetId="5" r:id="rId5"/>
    <sheet name="PLAN BIENESTAR 2024" sheetId="6" r:id="rId6"/>
    <sheet name="PLAN DE TRABAJO SST 2024" sheetId="7" r:id="rId7"/>
    <sheet name="Plan_de_Previsión" sheetId="9" r:id="rId8"/>
    <sheet name="Plan_de_Vacantes" sheetId="10" r:id="rId9"/>
    <sheet name="PETI " sheetId="11" r:id="rId10"/>
    <sheet name="Tratamiento_de_riesgos" sheetId="12" r:id="rId11"/>
    <sheet name="Seguridad_de_Información" sheetId="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4" hidden="1">'PIC 2024'!$B$7:$P$102</definedName>
    <definedName name="_xlnm._FilterDatabase" localSheetId="5" hidden="1">'PLAN BIENESTAR 2024'!$A$9:$I$31</definedName>
    <definedName name="_xlnm._FilterDatabase" localSheetId="6" hidden="1">'PLAN DE TRABAJO SST 2024'!$A$15:$V$167</definedName>
    <definedName name="_xlnm._FilterDatabase" localSheetId="11" hidden="1">Seguridad_de_Información!$A$15:$H$15</definedName>
    <definedName name="_xlnm._FilterDatabase" localSheetId="10" hidden="1">Tratamiento_de_riesgos!$A$17:$G$18</definedName>
    <definedName name="A_IMPRESIÓN_IM" localSheetId="0">#REF!</definedName>
    <definedName name="A_IMPRESIÓN_IM" localSheetId="3">#REF!</definedName>
    <definedName name="A_IMPRESIÓN_IM" localSheetId="9">#REF!</definedName>
    <definedName name="A_IMPRESIÓN_IM" localSheetId="4">#REF!</definedName>
    <definedName name="A_IMPRESIÓN_IM" localSheetId="5">#REF!</definedName>
    <definedName name="A_IMPRESIÓN_IM" localSheetId="2">#REF!</definedName>
    <definedName name="A_IMPRESIÓN_IM" localSheetId="7">#REF!</definedName>
    <definedName name="A_IMPRESIÓN_IM" localSheetId="8">#REF!</definedName>
    <definedName name="A_IMPRESIÓN_IM" localSheetId="11">#REF!</definedName>
    <definedName name="A_IMPRESIÓN_IM" localSheetId="10">#REF!</definedName>
    <definedName name="A_IMPRESIÓN_IM">#REF!</definedName>
    <definedName name="calificacion" localSheetId="9">[1]Datos!$A$2:$A$5</definedName>
    <definedName name="calificacion" localSheetId="2">[1]Datos!$A$2:$A$5</definedName>
    <definedName name="calificacion" localSheetId="11">[10]Datos!$A$2:$A$5</definedName>
    <definedName name="calificacion" localSheetId="10">[10]Datos!$A$2:$A$5</definedName>
    <definedName name="calificacion">[2]Datos!$A$2:$A$5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11" l="1"/>
  <c r="M19" i="11"/>
  <c r="M18" i="11"/>
  <c r="M17" i="11"/>
  <c r="M16" i="11"/>
  <c r="M21" i="11" s="1"/>
  <c r="F26" i="11" s="1"/>
  <c r="G164" i="7"/>
  <c r="E163" i="7"/>
  <c r="E165" i="7" s="1"/>
  <c r="P154" i="7"/>
  <c r="P164" i="7" s="1"/>
  <c r="O154" i="7"/>
  <c r="O164" i="7" s="1"/>
  <c r="N154" i="7"/>
  <c r="N164" i="7" s="1"/>
  <c r="M154" i="7"/>
  <c r="M164" i="7" s="1"/>
  <c r="L154" i="7"/>
  <c r="L164" i="7" s="1"/>
  <c r="K154" i="7"/>
  <c r="K164" i="7" s="1"/>
  <c r="J154" i="7"/>
  <c r="J164" i="7" s="1"/>
  <c r="I154" i="7"/>
  <c r="I164" i="7" s="1"/>
  <c r="H154" i="7"/>
  <c r="H164" i="7" s="1"/>
  <c r="G154" i="7"/>
  <c r="F154" i="7"/>
  <c r="F164" i="7" s="1"/>
  <c r="E154" i="7"/>
  <c r="E164" i="7" s="1"/>
  <c r="P153" i="7"/>
  <c r="P163" i="7" s="1"/>
  <c r="P165" i="7" s="1"/>
  <c r="O153" i="7"/>
  <c r="O163" i="7" s="1"/>
  <c r="O165" i="7" s="1"/>
  <c r="N153" i="7"/>
  <c r="N163" i="7" s="1"/>
  <c r="N165" i="7" s="1"/>
  <c r="M153" i="7"/>
  <c r="M163" i="7" s="1"/>
  <c r="M165" i="7" s="1"/>
  <c r="L153" i="7"/>
  <c r="L163" i="7" s="1"/>
  <c r="L165" i="7" s="1"/>
  <c r="K153" i="7"/>
  <c r="K163" i="7" s="1"/>
  <c r="K165" i="7" s="1"/>
  <c r="J153" i="7"/>
  <c r="J163" i="7" s="1"/>
  <c r="J165" i="7" s="1"/>
  <c r="I153" i="7"/>
  <c r="I163" i="7" s="1"/>
  <c r="I165" i="7" s="1"/>
  <c r="H153" i="7"/>
  <c r="H163" i="7" s="1"/>
  <c r="H165" i="7" s="1"/>
  <c r="G153" i="7"/>
  <c r="G163" i="7" s="1"/>
  <c r="G165" i="7" s="1"/>
  <c r="F153" i="7"/>
  <c r="F163" i="7" s="1"/>
  <c r="F165" i="7" s="1"/>
  <c r="E153" i="7"/>
  <c r="Q151" i="7"/>
  <c r="Q149" i="7"/>
  <c r="R149" i="7" s="1"/>
  <c r="Q146" i="7"/>
  <c r="R146" i="7" s="1"/>
  <c r="Q144" i="7"/>
  <c r="R144" i="7" s="1"/>
  <c r="Q141" i="7"/>
  <c r="R139" i="7"/>
  <c r="Q139" i="7"/>
  <c r="R136" i="7"/>
  <c r="Q136" i="7"/>
  <c r="Q133" i="7"/>
  <c r="Q131" i="7"/>
  <c r="R131" i="7" s="1"/>
  <c r="Q128" i="7"/>
  <c r="R128" i="7" s="1"/>
  <c r="Q125" i="7"/>
  <c r="Q123" i="7"/>
  <c r="Q120" i="7"/>
  <c r="Q118" i="7"/>
  <c r="Q116" i="7"/>
  <c r="Q113" i="7"/>
  <c r="Q111" i="7"/>
  <c r="Q109" i="7"/>
  <c r="R109" i="7" s="1"/>
  <c r="Q107" i="7"/>
  <c r="Q105" i="7"/>
  <c r="Q103" i="7"/>
  <c r="Q101" i="7"/>
  <c r="R101" i="7" s="1"/>
  <c r="Q99" i="7"/>
  <c r="Q96" i="7"/>
  <c r="Q94" i="7"/>
  <c r="Q92" i="7"/>
  <c r="Q90" i="7"/>
  <c r="Q88" i="7"/>
  <c r="Q86" i="7"/>
  <c r="Q84" i="7"/>
  <c r="Q82" i="7"/>
  <c r="R82" i="7" s="1"/>
  <c r="Q79" i="7"/>
  <c r="Q77" i="7"/>
  <c r="Q75" i="7"/>
  <c r="Q73" i="7"/>
  <c r="R69" i="7" s="1"/>
  <c r="Q71" i="7"/>
  <c r="Q69" i="7"/>
  <c r="Q66" i="7"/>
  <c r="Q64" i="7"/>
  <c r="Q62" i="7"/>
  <c r="Q58" i="7"/>
  <c r="Q54" i="7"/>
  <c r="Q52" i="7"/>
  <c r="Q50" i="7"/>
  <c r="Q48" i="7"/>
  <c r="R42" i="7"/>
  <c r="Q42" i="7"/>
  <c r="Q39" i="7"/>
  <c r="Q37" i="7"/>
  <c r="Q35" i="7"/>
  <c r="Q33" i="7"/>
  <c r="R33" i="7" s="1"/>
  <c r="Q30" i="7"/>
  <c r="Q28" i="7"/>
  <c r="R28" i="7" s="1"/>
  <c r="Q25" i="7"/>
  <c r="R25" i="7" s="1"/>
  <c r="R22" i="7"/>
  <c r="Q22" i="7"/>
  <c r="R20" i="7"/>
  <c r="Q20" i="7"/>
  <c r="Q18" i="7"/>
  <c r="R18" i="7" s="1"/>
  <c r="Q164" i="7" l="1"/>
  <c r="Q163" i="7"/>
  <c r="Q165" i="7" s="1"/>
  <c r="N101" i="5" l="1"/>
  <c r="N102" i="5" s="1"/>
  <c r="P100" i="5"/>
  <c r="Q98" i="5"/>
  <c r="Q96" i="5"/>
  <c r="Q94" i="5"/>
  <c r="Q92" i="5"/>
  <c r="Q90" i="5"/>
  <c r="P101" i="5" s="1"/>
  <c r="P102" i="5" s="1"/>
  <c r="Q88" i="5"/>
  <c r="Q86" i="5"/>
  <c r="Q84" i="5"/>
  <c r="Q82" i="5"/>
  <c r="Q80" i="5"/>
  <c r="Q78" i="5"/>
  <c r="Q76" i="5"/>
  <c r="Q74" i="5"/>
  <c r="Q72" i="5"/>
  <c r="Q70" i="5"/>
  <c r="Q68" i="5"/>
  <c r="Q66" i="5"/>
  <c r="Q64" i="5"/>
  <c r="Q62" i="5"/>
  <c r="Q60" i="5"/>
  <c r="Q58" i="5"/>
  <c r="Q56" i="5"/>
  <c r="Q54" i="5"/>
  <c r="Q52" i="5"/>
  <c r="Q50" i="5"/>
  <c r="Q48" i="5"/>
  <c r="Q46" i="5"/>
  <c r="Q44" i="5"/>
  <c r="Q42" i="5"/>
  <c r="Q40" i="5"/>
  <c r="Q38" i="5"/>
  <c r="Q36" i="5"/>
  <c r="Q34" i="5"/>
  <c r="Q32" i="5"/>
  <c r="Q30" i="5"/>
  <c r="Q28" i="5"/>
  <c r="Q26" i="5"/>
  <c r="Q24" i="5"/>
  <c r="Q22" i="5"/>
  <c r="Q20" i="5"/>
  <c r="Q18" i="5"/>
  <c r="Q16" i="5"/>
  <c r="Q14" i="5"/>
  <c r="Q12" i="5"/>
  <c r="Q10" i="5"/>
  <c r="Q8" i="5"/>
  <c r="O101" i="5" l="1"/>
  <c r="O102" i="5" s="1"/>
</calcChain>
</file>

<file path=xl/sharedStrings.xml><?xml version="1.0" encoding="utf-8"?>
<sst xmlns="http://schemas.openxmlformats.org/spreadsheetml/2006/main" count="1437" uniqueCount="615">
  <si>
    <t>Área Organizativa o Dependencia</t>
  </si>
  <si>
    <t>Nombre de la tarea</t>
  </si>
  <si>
    <t>Descripción de la tarea</t>
  </si>
  <si>
    <t xml:space="preserve">Responsable de ejecutar tarea </t>
  </si>
  <si>
    <t>Fecha Inicio</t>
  </si>
  <si>
    <t>Fecha Fin</t>
  </si>
  <si>
    <t>Fuente de Financiación 
(Inversión, Funcionamiento, otros)</t>
  </si>
  <si>
    <t>Política de Gestión y Desempeño</t>
  </si>
  <si>
    <t>Entregable</t>
  </si>
  <si>
    <t>Indicador</t>
  </si>
  <si>
    <t xml:space="preserve">Gerencia de Gestión Documental </t>
  </si>
  <si>
    <t>Recursos Propios</t>
  </si>
  <si>
    <t>Gestión Documental</t>
  </si>
  <si>
    <t xml:space="preserve">Programa. Implantación Sistema de Gestión de Documentos Electrónicos de Archivo SGDEA </t>
  </si>
  <si>
    <t xml:space="preserve">                          PLAN INSTITUCIONAL DE ARCHIVOS - PINAR 2024</t>
  </si>
  <si>
    <t xml:space="preserve">Actualización del Plan Institucional de Archivos PINAR </t>
  </si>
  <si>
    <t xml:space="preserve">Progama de Actualización de Instrumentos Archivisticos </t>
  </si>
  <si>
    <t xml:space="preserve">Publicación del Plan Institucional de Archivos PINAR en el portal de transparencia y acceso a la información en el sitio web de Fiduprevisora </t>
  </si>
  <si>
    <t>Enlace de Publicación del PINAR  en la página web(1)</t>
  </si>
  <si>
    <t>Enlace de Publicación del PINAR en la página web portal de transparencia y acceso a la información</t>
  </si>
  <si>
    <t>Acta del Comité Institucional de Gestión y Desempeño mediante la cual se aprueba el PINAR</t>
  </si>
  <si>
    <t>Acta del Comité Institucional de Gestión y Desempeño (1)</t>
  </si>
  <si>
    <t xml:space="preserve">Actualización del Programa de Gestión Documental PGD </t>
  </si>
  <si>
    <t xml:space="preserve">Publicación del Programa de Gestión Documental PGD en el portal de transparencia y acceso a la información en el sitio web de Fiduprevisora </t>
  </si>
  <si>
    <t>Acta del Comité Institucional de Gestión y Desempeño mediante la cual se aprueba el PGD</t>
  </si>
  <si>
    <t>Enlace de Publicación del PGD  en la página web portal de transparencia y acceso a la información</t>
  </si>
  <si>
    <t>Enlace de Publicación del PGD  en la página web(1)</t>
  </si>
  <si>
    <t>Iniciar el proceso de socialización y capacitación del modulo de administración Documental</t>
  </si>
  <si>
    <t xml:space="preserve">* Informe de capacitaciones realizadas 
*Presentaciones de las capacitaciones </t>
  </si>
  <si>
    <t xml:space="preserve"> Número de capacitaciomes ejecutadas / Número de capacitaciones planeadas</t>
  </si>
  <si>
    <t>Plan Anual de Adquisiciones 2024</t>
  </si>
  <si>
    <t>META, INDICADOR Y/O ENTREGABLE</t>
  </si>
  <si>
    <t>Vicepresidencia de Desarrollo y Soporte Organizacional</t>
  </si>
  <si>
    <t>Publicación del Plan Anual de Adquisiciones</t>
  </si>
  <si>
    <t>Consolidar, revisar y aprobar el Plan Anual de Adquisiciones 2024 y publicarlo en la página web y en el SECOP</t>
  </si>
  <si>
    <t>Gerencia de Adquisiciones y Contratos</t>
  </si>
  <si>
    <t>1 de enero de 2024</t>
  </si>
  <si>
    <t>31 de enero de 2024</t>
  </si>
  <si>
    <t>Plan publicado:
1. Página Web
2. SECOP</t>
  </si>
  <si>
    <t xml:space="preserve">Seguimiento al Plan Anual de Adquisiciones </t>
  </si>
  <si>
    <t>Realizar seguimiento, actualización (en caso de que haya lugar) y publicación del Plan Anual de Adquisiciones correspondiente al primer trimestre de 2024 (en caso de que haya lugar).</t>
  </si>
  <si>
    <t>31 de marzo de 2024</t>
  </si>
  <si>
    <t xml:space="preserve">Reporte primer trimestre 
Seguimiento: % de avance ejecutado / % de avance esperado 
Actualización y publicación del Plan (en caso de que haya lugar) </t>
  </si>
  <si>
    <t>Realizar seguimiento, actualización (en caso de que haya lugar) y publicación del Plan Anual de Adquisiciones correspondiente al segundo trimestre de 2024 (en caso de que haya lugar).</t>
  </si>
  <si>
    <t>1 de abril 2024</t>
  </si>
  <si>
    <t>30 de junio de 2024</t>
  </si>
  <si>
    <t xml:space="preserve">Reporte segundo trimestre
Seguimiento: % de avance ejecutado / % de avance esperado 
Actualización y publicación del Plan (en caso de que haya lugar) </t>
  </si>
  <si>
    <t>Realizar seguimiento, actualización (en caso de que haya lugar) y publicación del Plan Anual de Adquisiciones correspondiente al tercer trimestre de 2024 (en caso de que haya lugar).</t>
  </si>
  <si>
    <t>1 de julio 2024</t>
  </si>
  <si>
    <t>30 de septiembre de 2024</t>
  </si>
  <si>
    <t xml:space="preserve">Reporte tercer trimestre
Seguimiento: % de avance ejecutado / % de avance esperado 
Actualización y publicación del Plan (en caso de que haya lugar) </t>
  </si>
  <si>
    <t>Realizar seguimiento, actualización (en caso de que haya lugar) y publicación del Plan Anual de Adquisiciones correspondiente al cuarto trimestre de 2024 (en caso de que haya lugar).</t>
  </si>
  <si>
    <t>1 de octubre 2024</t>
  </si>
  <si>
    <t>31 de dicimbre de 2024</t>
  </si>
  <si>
    <t xml:space="preserve">Reporte cuarto trimestre
Seguimiento: % de avance ejecutado / % de avance esperado 
Actualización y publicación del Plan (en caso de que haya lugar) </t>
  </si>
  <si>
    <t xml:space="preserve">Versión X - Fecha </t>
  </si>
  <si>
    <t>PLAN INSTITUCIONAL DE CAPACITACIÓN - PIC 2024</t>
  </si>
  <si>
    <t>El objetivo principal del Plan Institucional de Capacitación (PIC), es fortalecer las capacidades, habilidades y conocimientos de los funcionarios, para propiciar un talento humano más competente y comprometido con el aprendizaje continuo y el desempeño laboral en la organización.</t>
  </si>
  <si>
    <t>Actividad/Capacitación</t>
  </si>
  <si>
    <t>Eje de Conocimiento</t>
  </si>
  <si>
    <t>Equipos a impactar</t>
  </si>
  <si>
    <t>Descripción de la capacitación/Objetivo</t>
  </si>
  <si>
    <t>Intensidad horaria</t>
  </si>
  <si>
    <t>Fuente de financiación</t>
  </si>
  <si>
    <t>N funcionarios a impactar</t>
  </si>
  <si>
    <t>Meta</t>
  </si>
  <si>
    <t>Resultado Meta</t>
  </si>
  <si>
    <t>Colaboradores que asistieron</t>
  </si>
  <si>
    <t>I cuatrimestre</t>
  </si>
  <si>
    <t xml:space="preserve">II Cuatrimestre </t>
  </si>
  <si>
    <t>III Cuatrimestre</t>
  </si>
  <si>
    <t>RESULTADO</t>
  </si>
  <si>
    <t>CAPACITACIONES TÉCNICAS</t>
  </si>
  <si>
    <t>Tableros de control en excel</t>
  </si>
  <si>
    <t>Transformación Digital y Cibercultura</t>
  </si>
  <si>
    <t xml:space="preserve">Vic fondo de prestaciones </t>
  </si>
  <si>
    <t>Métodos y herramientas de reporte en Excel para mostrar información relevante y de fácil lectura</t>
  </si>
  <si>
    <t xml:space="preserve">'Presupuesto de Capacitación </t>
  </si>
  <si>
    <t>Reporte de asistencia y  de evaluación</t>
  </si>
  <si>
    <t>N de funcionarios  que asistieron /N  funcionarios a impactar</t>
  </si>
  <si>
    <t>p</t>
  </si>
  <si>
    <t>P</t>
  </si>
  <si>
    <t>E</t>
  </si>
  <si>
    <t>Argumentación y redacción de textos jurídicos</t>
  </si>
  <si>
    <t>Probidad, ética e identidad de lo público</t>
  </si>
  <si>
    <t xml:space="preserve">Vic fondo de prestaciones/ Ger servicio al cliente </t>
  </si>
  <si>
    <t>Fortalecer competencias sobre las distintas prácticas argumentativas del derecho y sobre los diversos regímenes de verdad del razonamiento jurídico.</t>
  </si>
  <si>
    <t>Apoyo en la supervisión e interventoría de contratos</t>
  </si>
  <si>
    <t>El objetivo del proceso de Administración de Servicios de Salud de la Gerencia de Servicios de Salud incluye la supervisión de contratos, para ello se cuenta con un grupo de profesionales de apoyo a la supervisión que deben conocer las generalidades de la contratación y su rol como apoyo a la supervisión.</t>
  </si>
  <si>
    <t xml:space="preserve">Asistencia a congreso </t>
  </si>
  <si>
    <t xml:space="preserve">Vic Desarrollo y soporte/ Negocios/Juridica/Contratación derivada/ </t>
  </si>
  <si>
    <t>Asistencia a congreso relacionado con la contratación estatal.</t>
  </si>
  <si>
    <t>Inscripción al congreso</t>
  </si>
  <si>
    <t>Continuidad de Negocio</t>
  </si>
  <si>
    <t>Gerencia de riesgos</t>
  </si>
  <si>
    <t>Fortalecimiento y actualización de conocimientos del personal responsable del SGCN. Casos practicos y metodologías.</t>
  </si>
  <si>
    <t>Seguridad y ciberseguridad de la información 27001</t>
  </si>
  <si>
    <t>Fortalecimiento y actualización de conocimientos del personal responsable del SGSI. Cambio de versión nuevos controles.</t>
  </si>
  <si>
    <t>Tratamiento de datos personales</t>
  </si>
  <si>
    <t>Fortalecimiento y actualización normativa para el equipo de seguridad de la información enfocado la custodia y el adecuado tratamiento en datos personales.</t>
  </si>
  <si>
    <t>Riesgos de inversión</t>
  </si>
  <si>
    <t>Gerencia de riesgos/Back Office</t>
  </si>
  <si>
    <t>Fortalecimiento y actualización del personal en materia de programación en el lenguaje visual Basic.</t>
  </si>
  <si>
    <t>Fundamentos del PRI (Principales of responsable investment)</t>
  </si>
  <si>
    <t>Paz Total, memoria y derechos humanos/ Habilidades y competencias</t>
  </si>
  <si>
    <t>Vicepresidencia de Inversiones</t>
  </si>
  <si>
    <t>El aumento de la investigación académica y de la industria indica que existe una relación entre las cuestiones ASG y el rendimiento financiero. La investigación encargada por el PRI también ha descubierto que la participación de las empresas en cuestiones ASG puede crear valor para las empresas y sus inversores al fomentar una mejor gestión de riesgos y prácticas más sostenibles. Los problemas de sostenibilidad pueden afectar significativamente a los rendimientos del mercado y de la cartera y, en algunos casos, plantear riesgos más allá de una sola empresa, sector o geografía. Se requiere adelantar el curso de inversiones sostenibles ASG, dictado por PRI Academy Cursos que se requieren: 1. Understanding ESG. 2. Applied RI. 3. ESG in alternative investments: private equity and debt. 4.  ESG in alternative investments: Real assets.</t>
  </si>
  <si>
    <t>Curso de Formacion y Acreditacion para certificacion en CGEIT (Certificacion en gobierno empresarial)</t>
  </si>
  <si>
    <t>Vicepresidencia de Tecnología</t>
  </si>
  <si>
    <t>La certificación denominada "Certified in the Governance of Enterprise IT" o, en español: "Certificación en Gobierno Empresarial
de la TI" (CGEIT), permite a las empresas disponer de profesionales capaces de aplicar las mejores prácticas y obtener los mejores resultados en el gobierno empresarial y la gestión de los Sistemas de Información y Comunicaciones.
CGEIT acredita los conocimientos y aplicación de prácticas y principios de gobierno de TI corporativo de una amplia diversidad de profesionales. Esta certificación se basa en los cuatro dominios de la práctica del gobierno TI, así como también en los estándares y los marcos de buenas prácticas que que respaldan el buen gobierno de las TI ((entre los que figuran COSO, ISO, COBIT e ITIL).</t>
  </si>
  <si>
    <t>Curso de actualización en derecho laboral</t>
  </si>
  <si>
    <t>Vicepresidencia Jurídica</t>
  </si>
  <si>
    <t xml:space="preserve">Actualización normativa y legal en materia procesal, en aras de fortalecer los conocimietos de las áreas para su respectiva aplicación </t>
  </si>
  <si>
    <t>Curso de actualización en derecho procesal</t>
  </si>
  <si>
    <t>Participación en congreso relacionado con temas jurídicos.</t>
  </si>
  <si>
    <t>Diplomado SARLAFT</t>
  </si>
  <si>
    <t>Dirección de Sarlaft</t>
  </si>
  <si>
    <t>El objetivo fundamental del diplomado formar de manera integral, profesionales tengan relación a áreas del Gobierno Corporativo clave en la gestión SARLAFT en entidades vigiladas y/o controladas por la Superintendencia Financiera u otras que deseen capacitarse en la última normativa con relación al Sarlaft.</t>
  </si>
  <si>
    <t>Diploma</t>
  </si>
  <si>
    <t>Asistencia a congreso relacionado con temas del área.</t>
  </si>
  <si>
    <t>Metodologias agiles: SCRUM, PROPOTIPADO, Kamban</t>
  </si>
  <si>
    <t xml:space="preserve">Vicepresidencia de Transformación </t>
  </si>
  <si>
    <t>Formar al equipo de la gerencia de innovacion y desarrollo en metdologias agiles con el fin de aplicarlas en los retos y proyectos de innovacion</t>
  </si>
  <si>
    <t>Gestión de la cultura de la innovación: Desingn thinking , lean startup</t>
  </si>
  <si>
    <t xml:space="preserve">Formar al equipo de la gerencia de innovacion y desarrollo en Gestion de la cultura de la innovacion orientado a metodologias para la ejecucion del proceso de definicion, ideacion, experimentacion e implementacion de los proyecto de innovacion </t>
  </si>
  <si>
    <t xml:space="preserve">Gestion de Procesos y Arquitectura Organizacional </t>
  </si>
  <si>
    <t>Formacion propia para la mejora de las competencias de los colaboradores de la Gerencia de Innovacion y Desarrollo, que impacta directamente en su quehacer diario, con el fin de lograr una myor eficiencia estrategica y operativa</t>
  </si>
  <si>
    <t>Nuevos modelos de atención al cliente</t>
  </si>
  <si>
    <t>Territorio, vida y ambiente</t>
  </si>
  <si>
    <t>Fortalecer el servicio al cliente interno y externo de los funcionarios de la entidad, de acuerdo con la normatividad vigente y nuevos modelos de atención surgidos a raíz de la pandemia. Se requiere fortalecer las habilidades de los funcionarios que atienden público presencial, teniendo en cuenta las características de los usuarios de los diferentes negocios de la entidad. Políticas vigentes en materia racionalización de trámites</t>
  </si>
  <si>
    <t>Seminario taller estrategias comerciales</t>
  </si>
  <si>
    <t>Habilidades y competencias</t>
  </si>
  <si>
    <t>Vicepresidencia Comercial</t>
  </si>
  <si>
    <t>Proporcionar a los participantes conocimientos prácticos y habilidades para desarrollar e implementar estrategias efectivas que impulsen el rendimineto comercial.</t>
  </si>
  <si>
    <t>Reporte de asistencia</t>
  </si>
  <si>
    <t>Participación en congreso relacionado con temas comerciales</t>
  </si>
  <si>
    <t>Gestión del cambio</t>
  </si>
  <si>
    <t>Probidad, ética e identidad de lo público/ Habilidades y competencias</t>
  </si>
  <si>
    <t>Entidad/transversal</t>
  </si>
  <si>
    <t>El objetivo de este curso es proporcionar a los funcionarios las habilidades y conocimientos necesarios para liderar y facilitar eficazmente procesos de cambio en la entidad.</t>
  </si>
  <si>
    <t>Grupos focales</t>
  </si>
  <si>
    <t xml:space="preserve">CAPACITACIONES CON IMPACTO TRANSVERSAL    </t>
  </si>
  <si>
    <t>Coaching de Trabajo en Equipo y comunicación acsertiva</t>
  </si>
  <si>
    <t xml:space="preserve">Fortalecimiento del trabajo en equipo y comunicación entre areas entendiendo que estas areas son entradas y salidas de información es imporante el granaje para el cumplimiento de los objetivos estrategicos de la entidad. </t>
  </si>
  <si>
    <t>Liderazgo estratégico</t>
  </si>
  <si>
    <t>Alta y media dirección</t>
  </si>
  <si>
    <t>Fortalecer las habilidades de los líderes y , contribuir al éxito organizacional, optimizando la toma de decisiones, alineación de objetivos estrategicos, fortalecer el pensamiento estrategico.</t>
  </si>
  <si>
    <t>Para lideres</t>
  </si>
  <si>
    <t>Aplicativos de la entidad</t>
  </si>
  <si>
    <t>Grupos Focales</t>
  </si>
  <si>
    <t>Capacitaciones sobre las funcionalidades claves de los diferentes aplicativos que maneja la entidad.</t>
  </si>
  <si>
    <t>Interna</t>
  </si>
  <si>
    <t>Creación y gestión de Expedientes electrónicos Fifudgestor /Modulo de prestamos y trasferencias en el Fidugestor</t>
  </si>
  <si>
    <t xml:space="preserve">Socializar a todos los funcionarios de la entidad el proceso de creación y gestión de expedientes electrónicos en el Fidugestor </t>
  </si>
  <si>
    <t xml:space="preserve">Aplicación Tablas de Retención Documental </t>
  </si>
  <si>
    <t>Explicar los procesos de producción y clasificación de información de acuerdo a lo establecido en las Tablas de Retención Documental</t>
  </si>
  <si>
    <t>Planes de mejoramiento</t>
  </si>
  <si>
    <t>Fortalecer los conocimientos en la definición, gestión y cierre de los planes de mejoramiento producto de las auditorías de los entes internos y externos y seguimiento a los procesos, con el fin de garantizar la eficacia de los planes de mejoramiento y mejorar el desempeño de la entidad y los sistemas de gestión.</t>
  </si>
  <si>
    <t>Servicio al ciudadano</t>
  </si>
  <si>
    <t>Servicio al ciudadano (recepción y tiempos de respuesta de PQRSD, protocolos de servicios y servicio al ciudadano, protocolo de administración por cada uno de los canales de atención dispuestos por la entidad).</t>
  </si>
  <si>
    <t>Personal activo para la fecha de capacitación.</t>
  </si>
  <si>
    <t>Lenguaje Claro</t>
  </si>
  <si>
    <t>Mujeres, inclusión y diversidad</t>
  </si>
  <si>
    <t>Conocer métodos de comunicación asertiva por vías presenciales y escritas, para mejorar la experiencia entre los usuarios y la entidad.</t>
  </si>
  <si>
    <t>Alianza Estrategica</t>
  </si>
  <si>
    <t>Integridad, transparencia y lucha contra la corrupción</t>
  </si>
  <si>
    <t>Trabajadores oficiales</t>
  </si>
  <si>
    <t>Orientar a los funcionariosen la importancia de actuar con base en estos principios Función Pública y la Escuela Superior de Administración Pública, ESAP, dan a conocer el nuevo Curso de Integridad, Transparencia y Lucha contra la Corrupción.</t>
  </si>
  <si>
    <t>Personal de planta activo para la fecha de capacitación.</t>
  </si>
  <si>
    <t>Violencia basada en género (Ley 1257/2008 sensibilización, prevención y sanción formas de violencia)</t>
  </si>
  <si>
    <t>En él se desarrollan conceptos básicos como: género, sexo, estereotipos basados en género, roles de género, identidad de género, perspectiva de género, sistema sexo-género, patriarcado, relaciones de poder, interseccionalidad, entre otros.</t>
  </si>
  <si>
    <t xml:space="preserve">Proceso de contratación interna y supervisión de contratos </t>
  </si>
  <si>
    <t>Fortalecer los conocimientos de asuntos normativos y de seguimiento a los contratos que deben realizar los supervisores.</t>
  </si>
  <si>
    <t>Capacitación SIAR</t>
  </si>
  <si>
    <t xml:space="preserve">Gestión del conocimiento y la innovación </t>
  </si>
  <si>
    <t>Fortalecimiento y actualización de conocimientos al personal de planta la entidad.</t>
  </si>
  <si>
    <t xml:space="preserve">INDUCCIÓN Y RE-INDUCCIÓN INSTITUCIONAL      </t>
  </si>
  <si>
    <t xml:space="preserve">Direccionamiento Estratégico  </t>
  </si>
  <si>
    <t>Socializar y divulgar actualización sobre el direccionamiento estratégico de la entidad</t>
  </si>
  <si>
    <t>Sistema Integrado de Gestión (SGC – SGA - SST- SI -EFR)</t>
  </si>
  <si>
    <t>Asegurar que los colaboradores tomen conciencia del SIG, conozcan la  contribución en el desempeño  e implicaciones del incumplimiento de los requisitos.</t>
  </si>
  <si>
    <t>Actualización en material de control disciplinario</t>
  </si>
  <si>
    <t>Probidad y ética de lo público</t>
  </si>
  <si>
    <t>Sensibilización  y actualización sobre el código disciplinario, conocimiento de la ley para evitar que el personal realice acciones que conlleven a la violación de la ley disciplinaria</t>
  </si>
  <si>
    <t>Control Interno</t>
  </si>
  <si>
    <t>Surge de la necesidad de fortalecer el conocimiento en cuanto a control interno, auditoría interna y aspectos claves en la formulación de planes de mejoramiento (causa raíz y como estructurar un plan de acción).</t>
  </si>
  <si>
    <t>Capacitación anual SARO - SARLAFT</t>
  </si>
  <si>
    <t>Dar cumplimiento a las disposiciones normativas expedidas por la SFC, las cuales señalan que se debe realizar capacitación SARO (Capitulo XXIII de la circular Básica Contable, numeral 3.2.9) y SARLAFT (Circular básica jurídica Parte I Titulo IV, capitulo IV, numeral 4.2.8.) a todas las áreas y funcionarios de la entidad con periodicidad anual.</t>
  </si>
  <si>
    <t>Sistema de seguridad de l información</t>
  </si>
  <si>
    <t>Transferir conocimientos y lineamientos de seguridad de la información y ciberseguridad a personal responsable de administrar la infraestructura y servicios tecnológicos de la entidad.</t>
  </si>
  <si>
    <t>RPDP
(Régimen de Protección de Datos personales)</t>
  </si>
  <si>
    <t xml:space="preserve"> Dar a conocer a los funcionarios de la Fiduciaria información como: formatos autorizados para la autorización de los datos personales, multas o sanciones en las que puede incurrir la Fiduciaria por el incumplimiento de la política de tratamiento de datos personales, directrices impartidas en la política interna de la Fiduciaria, entre otros.</t>
  </si>
  <si>
    <t>Sistema de Atención al Consumidor Financiero -  SAC</t>
  </si>
  <si>
    <t>Creación de valor público</t>
  </si>
  <si>
    <t>Actualizar al personal en el tema de atención al consumidor financiero</t>
  </si>
  <si>
    <t xml:space="preserve">Código de Buen Gobierno Corporativo. </t>
  </si>
  <si>
    <t>Socializar y sensibilizar a los funcionarios  sobre el código de buen gobierno corporativo</t>
  </si>
  <si>
    <t>SGCN
(Sistema Gestión de continuidad del Negocio)</t>
  </si>
  <si>
    <t>Dar cumplimiento a la sensibilización de la seguridad de la información a todos aquellos colaboradores  que interactúen con  información de la entidad.</t>
  </si>
  <si>
    <t>Código de conducta ética y Conflictos de interés</t>
  </si>
  <si>
    <t>Dar cumplimiento a la sensibilización en temas de código de integridad y conflictos de interes.</t>
  </si>
  <si>
    <t>Inducción Corporativa</t>
  </si>
  <si>
    <t>Funcionarios nuevos</t>
  </si>
  <si>
    <t>Dar a conocer al funcionario nuevo y antiguo un conocimiento general de la entidad proporcionándole información de cada una de los temas normativos  de Fiduprevisora S.A</t>
  </si>
  <si>
    <t xml:space="preserve">GERENTE DE TALENTO HUMANO </t>
  </si>
  <si>
    <t>LILIBETH IMPERIO ROJAS FLOREZ</t>
  </si>
  <si>
    <t>Actividades Programadas</t>
  </si>
  <si>
    <t xml:space="preserve">COORDINADORA DESARROLLO </t>
  </si>
  <si>
    <t>JOHANNA ALDANA ARCINIEGAS</t>
  </si>
  <si>
    <t>Actividades Ejecutadas</t>
  </si>
  <si>
    <t>PROFESIONAL DE BIENESTAR Y DESARROLLO</t>
  </si>
  <si>
    <t>CINDY LORENA GAITAN REYES</t>
  </si>
  <si>
    <t>% de Ejecución</t>
  </si>
  <si>
    <t xml:space="preserve"> </t>
  </si>
  <si>
    <t>INDICADOR DE CUMPLIMIENTO</t>
  </si>
  <si>
    <t>Actividades Ejecutadas * 100 / Actividades Programadas</t>
  </si>
  <si>
    <t>PLAN DE BIENESTAR E INCENTIVOS 2024</t>
  </si>
  <si>
    <r>
      <t xml:space="preserve">Objetivo: </t>
    </r>
    <r>
      <rPr>
        <sz val="14"/>
        <rFont val="Arial Narrow"/>
        <family val="2"/>
      </rPr>
      <t>Contribuir al mejoramiento de la calidad de la vida personal, familiar y laboral de los funcionarios, buscando fortalecer los niveles de satisfacción, motivación y sentido de pertenencia con la entidad y conllevando de manera conjunta al mejoramiento de la gestión y del desempeño individual e institucional</t>
    </r>
  </si>
  <si>
    <t>EJES ESTRATEGICOS DE BIENESTAR</t>
  </si>
  <si>
    <t>ACTIVIDAD</t>
  </si>
  <si>
    <t xml:space="preserve">DESCRIPCION
</t>
  </si>
  <si>
    <t xml:space="preserve">RUTA CREACIÓN DE VALOR </t>
  </si>
  <si>
    <t>TIEMPO DE EJECUCIÓN</t>
  </si>
  <si>
    <t xml:space="preserve">FUENTE DE FINANCIACIÓN
</t>
  </si>
  <si>
    <t>POBLACIÓN A IMPACTAR</t>
  </si>
  <si>
    <t xml:space="preserve">ENTREGABLE </t>
  </si>
  <si>
    <t>INDICADOR</t>
  </si>
  <si>
    <t>META (actividades o calificación esperada)</t>
  </si>
  <si>
    <t>EJECUCIÓN (actividades o calificación de la actividad)</t>
  </si>
  <si>
    <t>Resultado  del Indicador</t>
  </si>
  <si>
    <t>Actividades programadas</t>
  </si>
  <si>
    <t xml:space="preserve">actividades ejecutadas </t>
  </si>
  <si>
    <t>% cumplimiento real</t>
  </si>
  <si>
    <t>Seguimiento</t>
  </si>
  <si>
    <t>EJE 1: EQUILIBRIO PSICOSOCIAL</t>
  </si>
  <si>
    <t xml:space="preserve">Calidad de vida personal –familiar 
</t>
  </si>
  <si>
    <t xml:space="preserve">Eventos deportivos, artisticos y culturales </t>
  </si>
  <si>
    <t>Actividades que estimulen el mejoramiento de la salud fisica y mental mediante el fomento de la recreación y el uso adecuado del tiempo libre.</t>
  </si>
  <si>
    <t>Ruta de felicidad</t>
  </si>
  <si>
    <t>II y III Cuatrimestre</t>
  </si>
  <si>
    <t>Aliados, convenios , caja de compensación</t>
  </si>
  <si>
    <t>Funcionarios</t>
  </si>
  <si>
    <t xml:space="preserve">*Difusión de la actividad  en los medios de comunicación internos
*Listado de los funcionarios participantes
</t>
  </si>
  <si>
    <t>Actividades ejecutadas / Actividades programadas</t>
  </si>
  <si>
    <t xml:space="preserve">Celebración fechas especiales </t>
  </si>
  <si>
    <t xml:space="preserve">Realizar una actividad en conmemoración de las  fechas especiales de la vigencia </t>
  </si>
  <si>
    <t>I, II, III cuatrimestre</t>
  </si>
  <si>
    <t xml:space="preserve">Funcionarios y/o familia </t>
  </si>
  <si>
    <t>*Difusión de la actividad  en los medios de comunicación internos
*Soportes de la ejecución de la actividad</t>
  </si>
  <si>
    <t>Actividad día de la niñez</t>
  </si>
  <si>
    <t xml:space="preserve">Actividades ludicas dirigida a los hijos de los funcionarios menores de 12 años </t>
  </si>
  <si>
    <t>II y III cuatrimestre</t>
  </si>
  <si>
    <t>Hijos de funcionarios</t>
  </si>
  <si>
    <t>Día de la familia</t>
  </si>
  <si>
    <t xml:space="preserve">Realizar una actividad en conmemoración a la familia, promover espacio de integración entre el funcionario y su familia </t>
  </si>
  <si>
    <t>III cuatrimestre</t>
  </si>
  <si>
    <t>*Difusión de la actividad  en los medios de comunicación internos
*Listado de los funcionarios participantes
.  Resultados encuesta de satisfacción</t>
  </si>
  <si>
    <t>Calificación promedio 4.0</t>
  </si>
  <si>
    <t>4.0</t>
  </si>
  <si>
    <t xml:space="preserve">Factores Psicosociales
</t>
  </si>
  <si>
    <t xml:space="preserve">Educación financiera </t>
  </si>
  <si>
    <t>Actividades que contribuyan a mejorar la gestión  financiera de los empleados y sus familias</t>
  </si>
  <si>
    <t xml:space="preserve">Ruta de crecimiento </t>
  </si>
  <si>
    <t>Bienestar Espiritual</t>
  </si>
  <si>
    <t>Espacio de reflexión como yoga o meditación</t>
  </si>
  <si>
    <t>I y II cuatrimestre</t>
  </si>
  <si>
    <t>Presupuesto de Bienestar</t>
  </si>
  <si>
    <t>Programa de jubilación y prepensión.</t>
  </si>
  <si>
    <t>Programa para funcionarios que se encuentran próximos a pensionarse para brindarles orientaciones con el objetivo de faciliar la transición en esta etapa.</t>
  </si>
  <si>
    <t>Calidad de vida Laboral</t>
  </si>
  <si>
    <t xml:space="preserve">Integrando ando </t>
  </si>
  <si>
    <t>Actividades de integración de los equipos  para promover el trabajo en equipo , creatividad y recursividad.</t>
  </si>
  <si>
    <t xml:space="preserve">Taller para alineación de equipos. </t>
  </si>
  <si>
    <t>Taller para el cierre de brechas de las diferentes dependencias de acuerdo con los resultados de ambiente laboral y alineación de competencias en los equipos de trabajo.</t>
  </si>
  <si>
    <t>II Cuatrimestre</t>
  </si>
  <si>
    <t>*Listado de los funcionarios participantes                        *Divulgación de la actividad- invitación
.  Resultados encuesta de satisfacción</t>
  </si>
  <si>
    <t>EJE 2: SALUD MENTAL</t>
  </si>
  <si>
    <t>Prevención de nuevos riesgos a la salud</t>
  </si>
  <si>
    <t>Semana de la Salud</t>
  </si>
  <si>
    <t>Actividades enfocadas a promover y fomentar prácticas saludables .</t>
  </si>
  <si>
    <t xml:space="preserve">Plan Activate </t>
  </si>
  <si>
    <t>Promoción de hábitos de vida saludable y la practica de actividad física .</t>
  </si>
  <si>
    <t xml:space="preserve">Promoción de espacio de lectura
</t>
  </si>
  <si>
    <t xml:space="preserve">Generar espacios de cultura en familia a tráves de ferias de intercambio de libros 
</t>
  </si>
  <si>
    <t>I  cuatrimestre</t>
  </si>
  <si>
    <t>Higiene mental y psicologica</t>
  </si>
  <si>
    <t>Habitos y estilos de vida saludable</t>
  </si>
  <si>
    <t>Actividades de hábitos y estilos de vida saludable: manejo ansiedad, depresión, trabajo bajo presión</t>
  </si>
  <si>
    <t>EJE 3: DIVERSIDAD E INCLUSIÓN</t>
  </si>
  <si>
    <t xml:space="preserve">Fomento de inclusión, diversidad y la equidad
</t>
  </si>
  <si>
    <t xml:space="preserve">Promoción y sensibilización Social
</t>
  </si>
  <si>
    <t>Actividades para promover la atención y medidas de protección de todas las formas de violencia contra las mujeres y aquellas basadas en el género.</t>
  </si>
  <si>
    <t>Prevención, atención y medida de proteción</t>
  </si>
  <si>
    <t>Actividades para promover la inclusión laboral, diversidad y equidad.</t>
  </si>
  <si>
    <t>I Y III cuatrimestre</t>
  </si>
  <si>
    <t>EJE 4: TRANSFORMACIÓN DIGITAL</t>
  </si>
  <si>
    <t xml:space="preserve">Implementación de ecosistemas digitales </t>
  </si>
  <si>
    <t>Fiduprevisora establecerá un catálogo de “experiencias” que abarquen beneficios integrales: salud, cultura, familia, hogar, educación y que el funcionario, pueda redimir de forma virtual a la medida de su necesidad. (beneficio + cercano + dinámico + inmediato), a través de un modelo de Fidupuntos.</t>
  </si>
  <si>
    <t>I y IIcuatrimestre</t>
  </si>
  <si>
    <t>. Actividades generadoras de incentivos
. Relación  de funcionarios beneficiados.</t>
  </si>
  <si>
    <t>Capacitación en uso de herramientas digitales</t>
  </si>
  <si>
    <t>Preparación y desarrollo de competencias en el
uso de herramientas digitales disponibles en la entidad y aplicaciones de uso gratuito .</t>
  </si>
  <si>
    <t>EJE 5: IDENTIDAD Y VOCACIÓN AL SERVICIO</t>
  </si>
  <si>
    <t>Día servidor público</t>
  </si>
  <si>
    <t>Actividad para incentivar a los funcionarios a seguir contribuyendo al servicio público .</t>
  </si>
  <si>
    <t>Ruta de servicio</t>
  </si>
  <si>
    <t>Divulgación código de integridad</t>
  </si>
  <si>
    <t>Actividades de divulgación y aseguramiento de la interiorización de los valores corporativos en todos los funcionarios.</t>
  </si>
  <si>
    <t>Ruta de servicio y ruta de calidad</t>
  </si>
  <si>
    <t>LILIBETH IMPERIO ROJAS FLORES</t>
  </si>
  <si>
    <t>COORDINADORA DESARROLLO</t>
  </si>
  <si>
    <t>PROFESIONAL DE DESARROLLO Y BIENESTAR</t>
  </si>
  <si>
    <t>CINDY GAITAN REYES</t>
  </si>
  <si>
    <t>PLAN  ANUAL DE TRABAJO DE SEGURIDAD Y SALUD EN EL TRABAJO 2024</t>
  </si>
  <si>
    <t>Erika Ximena Arias Fisco
Profesional en Administración en Salud Ocupacional; 
Licencia Salud Ocupacional mediante Resolución 687 del 17/01/2018</t>
  </si>
  <si>
    <t xml:space="preserve">1. OBJETIVO </t>
  </si>
  <si>
    <t>Definir los lineamientos, programas, acciones e iniciativas, para el aseguramiento del cumplimiento de los criterios en materia de seguridad y salud en el trabajo, con el fin de propender por el bienestar integral de los colaboradores de la Fiduprevisora S.A.</t>
  </si>
  <si>
    <t xml:space="preserve">2. ALCANCE </t>
  </si>
  <si>
    <t>3. METAS</t>
  </si>
  <si>
    <t>Cumplir el 90% de las actividades a desarrollar</t>
  </si>
  <si>
    <t>PLAZO DETERMINADO PARA SU CUMPLIMIENTO</t>
  </si>
  <si>
    <t>FECHA PLANEADA DEL CUMPLIMIENTO</t>
  </si>
  <si>
    <t>31 diciembre de 2024</t>
  </si>
  <si>
    <t>OBJETIVOS</t>
  </si>
  <si>
    <t>DOCUMENTACION</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</si>
  <si>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</si>
  <si>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</si>
  <si>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</si>
  <si>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</si>
  <si>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</si>
  <si>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</si>
  <si>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</si>
  <si>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</si>
  <si>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</si>
  <si>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</si>
  <si>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</si>
  <si>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</si>
  <si>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</si>
  <si>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</si>
  <si>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</si>
  <si>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</si>
  <si>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</si>
  <si>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r>
      <t xml:space="preserve">Cuando se cumpla se marca con 1, en </t>
    </r>
    <r>
      <rPr>
        <b/>
        <sz val="11"/>
        <color rgb="FFDD0806"/>
        <rFont val="Calibri"/>
        <family val="2"/>
        <scheme val="minor"/>
      </rPr>
      <t>P si es  (Planeado)</t>
    </r>
    <r>
      <rPr>
        <b/>
        <sz val="11"/>
        <color rgb="FF000000"/>
        <rFont val="Calibri"/>
        <family val="2"/>
        <scheme val="minor"/>
      </rPr>
      <t xml:space="preserve"> o con </t>
    </r>
    <r>
      <rPr>
        <sz val="11"/>
        <color rgb="FF000000"/>
        <rFont val="Calibri"/>
        <family val="2"/>
        <scheme val="minor"/>
      </rPr>
      <t xml:space="preserve">1 si es </t>
    </r>
    <r>
      <rPr>
        <b/>
        <sz val="11"/>
        <color rgb="FF008080"/>
        <rFont val="Calibri"/>
        <family val="2"/>
        <scheme val="minor"/>
      </rPr>
      <t>(Ejecutado)</t>
    </r>
    <r>
      <rPr>
        <sz val="11"/>
        <color rgb="FF008080"/>
        <rFont val="Calibri"/>
        <family val="2"/>
        <scheme val="minor"/>
      </rPr>
      <t xml:space="preserve"> </t>
    </r>
  </si>
  <si>
    <t>POLITICA SST</t>
  </si>
  <si>
    <t>Asegurar el compromiso de la alta dirección y la articulación del Plan de Trabajo con la estrategia organizacional, para Proteger la seguridad y salud en todos los funcionarios, mediante la mejora continua del Sistema de Gestión de Seguridad y Salud en el Trabajo (SG-SST).</t>
  </si>
  <si>
    <t>Políticas del SG-SST, roles y responsabilidades</t>
  </si>
  <si>
    <t>Actualización del las politicas y objetivos del SG-SST, firmas y publicación.</t>
  </si>
  <si>
    <t>P*</t>
  </si>
  <si>
    <t>Líder de Seguridad y Salud en el Trabajo</t>
  </si>
  <si>
    <t>Registro de asistencia y soporte de publicación</t>
  </si>
  <si>
    <t>E*</t>
  </si>
  <si>
    <t>Roles y responsabilidades</t>
  </si>
  <si>
    <t>Actualización y firma de responsabilidades del SG-SST</t>
  </si>
  <si>
    <t>Registro de Responsabilidades firmadas</t>
  </si>
  <si>
    <t>Inducción y reinducción SG-SST</t>
  </si>
  <si>
    <t>Actualización y ejecución de la inducción y reinducción en el SG-SST (políticas, normas, peligros y riesgos, controles, procedimientos y plan de emergencias)</t>
  </si>
  <si>
    <t>Presentación de inducción y reinducción, registro de asistencia</t>
  </si>
  <si>
    <t>IDENTIFICACIÓN DE PELIGROS, VALORACIÓN DE RIESGOS Y DETERMINACIÓN DE CONTROLES</t>
  </si>
  <si>
    <t>Conocer y entender los riesgos de la organización, orientarnos en la definición de los objetivos de control y acciones propias para su gestión.</t>
  </si>
  <si>
    <t>Matriz de Riesgos actualizada de acuerdo a cargos y puestos de trabajo</t>
  </si>
  <si>
    <t>Actualización de las Matrices de Peligros, Valoración de Riesgos y Determinación de controles.</t>
  </si>
  <si>
    <t>Matrices de Peligros y Valoración de Riesgos y Determinación de controles.</t>
  </si>
  <si>
    <t>INSTRUMENTO DE VERIFICACIÓN DE REQUISITOS LEGALES</t>
  </si>
  <si>
    <t>Cumplir con la normatividad nacional vigente aplicable en materia del SG-.SST</t>
  </si>
  <si>
    <t>Matriz de Requisitos Legales actualizada de acuerdo a la Normativa Legal Vigente aplicable a la actividad económica</t>
  </si>
  <si>
    <t>Actualización del instrumento de verificación de requisitos legales</t>
  </si>
  <si>
    <t>Matriz De Requisitos Legales</t>
  </si>
  <si>
    <t>Plan de acción, requisitos legales incumplidos (acciones de mejora)</t>
  </si>
  <si>
    <t>Plan de acción con responsables, fechas de ejecución y seguimiento</t>
  </si>
  <si>
    <t>SEGURIDAD E HIGIENE OCUPACIONAL</t>
  </si>
  <si>
    <t>Prevenir las condiciones de riesgo que puedan dar origen a accidentes y enfermedades laborales a través de la identificación de peligros, valoración de riesgos y determinación de controles, con el fin de lograr el mejoramiento continuo de la gestión de seguridad y salud en el trabajo.</t>
  </si>
  <si>
    <t>Programa de Inspecciones de Seguridad</t>
  </si>
  <si>
    <t>Generar un programa y plan de inspecciones</t>
  </si>
  <si>
    <t>Programa y plan de inspección</t>
  </si>
  <si>
    <t>Realizar inspecciones de seguridad de acuerdo al plan de inspección</t>
  </si>
  <si>
    <t xml:space="preserve">Formato de Inspecciones </t>
  </si>
  <si>
    <t>Realizar informes de seguimiento de Acciones correctivas y preventivas generadas de las inspecciones realizadas.</t>
  </si>
  <si>
    <t>Informes, correos, etc.</t>
  </si>
  <si>
    <t>Reporte de actos y condiciones inseguras seguimientos de planes de acción</t>
  </si>
  <si>
    <t>COMITES EN SEGURIDAD Y SALUD EN EL TRABAJO</t>
  </si>
  <si>
    <t xml:space="preserve">El comité de seguridad y salud en el trabajo tiene por objeto Promover una cultura de prevención en todas las áreas de la Fiduprevisora. Promover la ejecución de trabajos seguros y saludables.
El comité de convivencia laboral tiene por objeto la prevención y solución de las situaciones causadas por conductas de acoso laboral de los trabajadores al interior de la Institución, procurando generar una conciencia colectiva conviviente, con el fin de promover el trabajo en condiciones dignas y justas.
</t>
  </si>
  <si>
    <t xml:space="preserve">Comité de seguridad y salud en el trabajo y
Comité de Convivencia Laboral
</t>
  </si>
  <si>
    <t>Reuniones mensuales COPASST</t>
  </si>
  <si>
    <t>Acta de reunión</t>
  </si>
  <si>
    <t>Revisión y seguimiento de Cursos de 50 horas o actualización de 20 horas del SG-SST COPASST</t>
  </si>
  <si>
    <t xml:space="preserve">Correos electronicos </t>
  </si>
  <si>
    <t>Capacitación de reporte e investigaciones de accidentes de trabajo y enfermedad laboral COPASST</t>
  </si>
  <si>
    <t>Registro de asistencia</t>
  </si>
  <si>
    <t>Capacitación roles y responsabilidades del COPASST</t>
  </si>
  <si>
    <t>Capacitación sobre auditorias del SG-SST COPASST</t>
  </si>
  <si>
    <t>Capacitación identificación y valoración de riesgos COPASST</t>
  </si>
  <si>
    <t>Capacitación rendicion de cuentas del COPASST</t>
  </si>
  <si>
    <t>Rendicion de cuentas del COPASST</t>
  </si>
  <si>
    <t>Revisión y seguimiento de Cursos de 50 horas o actualización de 20 horas del SG-SST CCL</t>
  </si>
  <si>
    <t>Capacitación  identificación y prevención del acoso laboral CCL - Ley 1010 del 2006</t>
  </si>
  <si>
    <t>Capacitación en roles y responsabilidades del CCL</t>
  </si>
  <si>
    <t>Capacitación manejo del estrés y promoción de la comunicación efectiva CCL</t>
  </si>
  <si>
    <t>Capacitación rendicion de cuentas del CCL</t>
  </si>
  <si>
    <t>PLAN DE PREPARACIÓN Y RESPUESTA ANTE EMERGENCIAS</t>
  </si>
  <si>
    <t>Analizar las amenazas internas y externas, con el fin de determinar la vulnerabilidad para afrontar una emergencia. Establecer las acciones tendientes a mejorar condiciones de riesgo para disminuir su impacto y reducir el nivel de vulnerabilidad.</t>
  </si>
  <si>
    <t>Plan de Preparación, Prevención y Respuesta ante Emergencia y Contingencia</t>
  </si>
  <si>
    <t>Revisión y seguimiento de Cursos de 50 horas o actualización de 20 horas del SG-SST BRIGADA DE EMERGENCIA</t>
  </si>
  <si>
    <t>Simulacro de evacuación</t>
  </si>
  <si>
    <t>Guion del simulacro e informe</t>
  </si>
  <si>
    <t>Divulgación del plan de emergecias a Brigadistas</t>
  </si>
  <si>
    <t>Registros de asistencia
Registro Fotográfico</t>
  </si>
  <si>
    <t xml:space="preserve">Capacitación a brigadistas  primeros auxilios psicologicos </t>
  </si>
  <si>
    <t>Capacitación a brigadistas (combate de incendios y atención de victimas)</t>
  </si>
  <si>
    <t>Pista de entrenamiento en campo para brigadistas</t>
  </si>
  <si>
    <t>MEDICINA PREVENTIVA Y DEL TRABAJO</t>
  </si>
  <si>
    <t xml:space="preserve">Preservar y promover la salud, prevenir la enfermedad e incapacidad de los funcionarios de la Fiduprevisora.
</t>
  </si>
  <si>
    <t>Programa de Medicina Preventiva y del Trabajo</t>
  </si>
  <si>
    <t>Registrar el Ausentismo por incapacidad Médica y permisos en la entidad.</t>
  </si>
  <si>
    <t>Líder de Seguridad y Salud en el Trabajo / Talento Humano</t>
  </si>
  <si>
    <t>Formato Base de datos Ausentismo / Informe</t>
  </si>
  <si>
    <t>Realizar actividades para prevención de Ausentismo por Incapacidad Médica.</t>
  </si>
  <si>
    <t xml:space="preserve">Informe / publicaión </t>
  </si>
  <si>
    <t>Seguimiento de casos de trabajadores que se encuentren con recomendaciones médico laborales y actualización de bases de datos.</t>
  </si>
  <si>
    <t xml:space="preserve">Formato Base de datos/Acta de aplicación de recomendaciones </t>
  </si>
  <si>
    <t>Realizar campañas (poster somos) de prevención - estilos de vida saludable - salud mental - Fenomenos naturales, etc.</t>
  </si>
  <si>
    <t>Actualización del protocolo de bioseguridad</t>
  </si>
  <si>
    <t>c</t>
  </si>
  <si>
    <t xml:space="preserve">Informe de condiciones de salud </t>
  </si>
  <si>
    <t>Semana de la salud (Talleres Ergonómicos, Talleres de salud mental, salud publica, estilos saludables de vida)</t>
  </si>
  <si>
    <t xml:space="preserve">Actualización del profesiograma </t>
  </si>
  <si>
    <t>PVE PARA LA PREVENCION DE DESORDENES MUSCULO-ESQUELETICOS O BIOMECANICO</t>
  </si>
  <si>
    <t>Identificar precozmente efectos hacia la salud derivados de la exposición a Peligro Biomecánico en los ambientes de trabajo y evaluar la eficacia de !as medidas de prevención y control y desarrollar acciones de vigilancia de la salud de los colaboradores.</t>
  </si>
  <si>
    <t>Programa Vigilancia Epidemiológico para la Prevención de Desordenes Musculoesqueléticos.</t>
  </si>
  <si>
    <t>Programa de vigilancia epidemiologica para prevención de desordenes musculo- esqueletico o biomecanico</t>
  </si>
  <si>
    <t xml:space="preserve">Asesoría ARL / Líder de Seguridad y Salud en el Trabajo </t>
  </si>
  <si>
    <t>Base de datos</t>
  </si>
  <si>
    <t>desgolazaarlas o hacer el programa</t>
  </si>
  <si>
    <t>Inspección de puestos de trabajo , incluidos los teletrabajadores</t>
  </si>
  <si>
    <t>Acta de entrega</t>
  </si>
  <si>
    <t xml:space="preserve">Compra de insumos frente a las necesidades </t>
  </si>
  <si>
    <t>Encuesta de sintomatologia</t>
  </si>
  <si>
    <t>Capacitación en Prevención de lesiones musculo-esqueléticas.</t>
  </si>
  <si>
    <t>Programación e invitación - Registros de asistencia</t>
  </si>
  <si>
    <t>Tipos de enfernedades osteomusculares y trauma acumulativo</t>
  </si>
  <si>
    <t>Examenes Medicos Periodicos</t>
  </si>
  <si>
    <t>Actividades de pausas activas</t>
  </si>
  <si>
    <t>gestionar pausas con jobandtalent frente a los riesgos potenciales</t>
  </si>
  <si>
    <t>Realizar campaña audiovisual prevención de lesiones osteomusculares</t>
  </si>
  <si>
    <t>a revision de modalidad</t>
  </si>
  <si>
    <t>PVE PARA LA PREVENCION DE RIESGO PSICOSOCIAL</t>
  </si>
  <si>
    <t>Identificar precozmente efectos hacia la salud derivados de la exposición a Riesgo Psicosocial en los ambientes de trabajo y evaluar la eficacia de !as medidas de prevención y control y desarrollar acciones de vigilancia de la salud de los colaboradores.</t>
  </si>
  <si>
    <t>Programa Integral de Vigilancia Epidemiológico Riesgo Psicosocial</t>
  </si>
  <si>
    <t>Programa de vigilancia epidemiologica para Riesgo Psicosocial</t>
  </si>
  <si>
    <t>validar semana exacta para ir gestionando la solictud</t>
  </si>
  <si>
    <t>Seguimiento y control de planes de acción resultados en la aplicación de bateria de riesgo psicosocial.</t>
  </si>
  <si>
    <t>Campaña de teleorientación psicologica y seguimiento de la misma</t>
  </si>
  <si>
    <t>PROVEEDORES Y CONTRATISTAS</t>
  </si>
  <si>
    <t>Identficar y evaluar Proveedores y contratistas el desarrollo adecuado y seguro de sus actividades en función de la entidad</t>
  </si>
  <si>
    <t>Proveedores y contratistas</t>
  </si>
  <si>
    <t>Evaluación de proveedores y contratistas de acuerdo al SG-SST</t>
  </si>
  <si>
    <t>Seguimiento y control de planes de acción resultados en llos planes de mejora resultado de las inspecciones</t>
  </si>
  <si>
    <t>PREVENCION DE CONSUMO DE ALCOHOL, TABACO  Y OTRAS SUSTANCIAS PSICOACTIVAS</t>
  </si>
  <si>
    <t>Establecer directrices para prevenir y controlar el consumo de alcohol, tabaco y sustancias psicoactivas en la población trabajadora, evitando efectos negativos en la salud y el entorno laboral.</t>
  </si>
  <si>
    <t>Programa de Prevención de Consumo de Alcohol, Tabaco y otras Sustancias Psicoactivas</t>
  </si>
  <si>
    <t xml:space="preserve">Realizar campaña Prevención de Consumo de Alcohol, Tabaco y Otras Sustancias Psicoactivas. </t>
  </si>
  <si>
    <t>Registro Fotográfico
Registros de asistencia</t>
  </si>
  <si>
    <t xml:space="preserve"> PREVENCION DE RIESGO RIESGO PUBLICO (Seguridad vial)</t>
  </si>
  <si>
    <t>Establecer directrices para prevenir ,controlar y fomentar la prevención de accidentes de tránsito  aumentando el conocimiento de las normas , prevenir y minimizar los daños y efectos que provocan los accidentes viales</t>
  </si>
  <si>
    <t>Plan Estratégico de Seguridad Vial</t>
  </si>
  <si>
    <t>Capacitación a personal de fidubicis y conductor de presidencia (de Normas y comportamientos, reglas generales y educación en el tránsito.)</t>
  </si>
  <si>
    <t>Campaña de actores en la via, claves de movilidad segura</t>
  </si>
  <si>
    <t>MEDICIONES AMBIENTALES</t>
  </si>
  <si>
    <t>Prevenir la morbilidad y mortalidad por enfermedad por condiciones fisicas del lugar de trabajo</t>
  </si>
  <si>
    <t>Detección de condiciones fisicas de las instalaciones de la entidad proporcionando medidas preventivas</t>
  </si>
  <si>
    <t>Medición de iluminación en el ambiente</t>
  </si>
  <si>
    <t>Correo electrónico - Registro de asistencia</t>
  </si>
  <si>
    <t>revision de encuesta cardio vascular y crear progrma frente a el</t>
  </si>
  <si>
    <t>P.V.E PARA PREVENCION RIESGO CARDIOVASCULAR</t>
  </si>
  <si>
    <t>Prevenir la morbilidad y mortalidad por enfermedad cardiovascular reduciendo los factores de riesgo cardiovascular a través del fomento de estilos de vida saludable.</t>
  </si>
  <si>
    <t>Detección de población en riesgo cardiovascular y actividades de fomentos de estilos de vida saludable.</t>
  </si>
  <si>
    <t>Realizar encuestas de riesgo cardiovascular</t>
  </si>
  <si>
    <t>Capacitación en estilos de vida y trabajo saludable</t>
  </si>
  <si>
    <t xml:space="preserve">Hiegiene del sueño, ejercicio fisico y menttal,  nutricionista </t>
  </si>
  <si>
    <t>EVALUACION INICIAL DEL SGSST</t>
  </si>
  <si>
    <t>Dar cumplimiento a las directrices de la compañía en la implementación del SGSST y Proyecto Teletrabajo</t>
  </si>
  <si>
    <t>Diagnostico del SGSST</t>
  </si>
  <si>
    <t>Evaluación inicial del SGSST res 0312 /2019</t>
  </si>
  <si>
    <t xml:space="preserve">hacer el autoreporte del ministerio en feb </t>
  </si>
  <si>
    <t>Indicadores del SG-SST</t>
  </si>
  <si>
    <t>Gestión y seguimiento de los indicadores del SG-SST</t>
  </si>
  <si>
    <t>AUDITORIA</t>
  </si>
  <si>
    <t>Cumplir con el ciclo de verificación del Sistema de Gestión de la Seguridad y Salud en el Trabajo</t>
  </si>
  <si>
    <t xml:space="preserve">Verificar e informar el cumplimiento del sistema de gestión en seguridad y salud en el trabajo </t>
  </si>
  <si>
    <t>Rendición de cuentas Alta Dirección</t>
  </si>
  <si>
    <t>Llevar a cabo auditoría Interna en el marco de la programación de auditorías del SG para la vigencia - 2024</t>
  </si>
  <si>
    <t>SUJETO AL CRONOGRAMA DEL AREA ENCARGADA DE PROGRAMAR LAS AUDITORIAS</t>
  </si>
  <si>
    <t>Informe de auditoria</t>
  </si>
  <si>
    <t>TOTAL PROGRAMADO</t>
  </si>
  <si>
    <t>TOTAL EJECUTADO</t>
  </si>
  <si>
    <t>5. RECURSOS ASIGNADOS</t>
  </si>
  <si>
    <t>TIPO DE RECURSOS</t>
  </si>
  <si>
    <t>DETALLE</t>
  </si>
  <si>
    <t>HUMANOS</t>
  </si>
  <si>
    <t>Lider en seguridad y salud en el trabajo, Profesionales de la ARL; profesionales de apoyo temporales; COPASST, CCL, Brigadas de Emergencia</t>
  </si>
  <si>
    <t xml:space="preserve"> FINANCIEROS</t>
  </si>
  <si>
    <t>Para cada vigencia entidad garantizará a la Gerencia de Talento Humano,recursos para el desarrollo de las actividades o mantenimientos propios del Sistema de Gestión de la Seguridad y Salud en el Trabajo.</t>
  </si>
  <si>
    <t>FISICOS Y TECNOLÓGICOS</t>
  </si>
  <si>
    <t>Equipo de computo, electrónicos, mobiliario. Para todo lo anterior, la entidad tiene  previsto un plan de mantenimiento anual a fin de atender las necesidades relacionadas con infraestructura, esto incluye mobiliario y elementos de trabajo previstos para los funcionarios y contratistas de la Fiduprevisora.</t>
  </si>
  <si>
    <t>6. MEDICIÒN Y SEGUIMIENTO</t>
  </si>
  <si>
    <t>PLAZO PARA EL CUMPLIMIENTO Y EJECUCIÓN</t>
  </si>
  <si>
    <t>GRAFICA</t>
  </si>
  <si>
    <t>CUMPLIMIENTO</t>
  </si>
  <si>
    <t>VARIABLES</t>
  </si>
  <si>
    <t>TOTAL</t>
  </si>
  <si>
    <r>
      <rPr>
        <u/>
        <sz val="11"/>
        <rFont val="Calibri"/>
        <family val="2"/>
        <scheme val="minor"/>
      </rPr>
      <t>Actividades ejecutadas *100</t>
    </r>
    <r>
      <rPr>
        <sz val="11"/>
        <rFont val="Calibri"/>
        <family val="2"/>
        <scheme val="minor"/>
      </rPr>
      <t xml:space="preserve">
Actividades programadas</t>
    </r>
  </si>
  <si>
    <t>ACTIVIDADES A DESARROLLAR</t>
  </si>
  <si>
    <t>ACTIVIDADES EJECUTADAS</t>
  </si>
  <si>
    <t>META</t>
  </si>
  <si>
    <t>FIRMAS</t>
  </si>
  <si>
    <t xml:space="preserve">
Líder SST
Responsable SST</t>
  </si>
  <si>
    <t xml:space="preserve">
Presidente </t>
  </si>
  <si>
    <t>&lt;</t>
  </si>
  <si>
    <t xml:space="preserve">
Líder SST</t>
  </si>
  <si>
    <t>PETH</t>
  </si>
  <si>
    <t>Articulación Planeación Estratégica Institucional (Objetivo Estratégico)</t>
  </si>
  <si>
    <t>Componente Plan Anticorrupción y Atención al Ciudadano (Opcional)</t>
  </si>
  <si>
    <t>Gerencia Administrativa</t>
  </si>
  <si>
    <t>N/A</t>
  </si>
  <si>
    <t>"Fiduprevisora S.A. Es una Sociedad de Economía Mixta de carácter indirecto y del orden nacional, sometida al régimen de Empresa Industrial y Comercial del Estado, vinculada al Ministerio de Hacienda y Crédito Público. Cuenta con 273 trabajadores oficiales y dos empleados públicos de Libre Nombramiento y Remoción (Presidente y Asesor Control Interno).
No aplica a la Entidad dado que Fiduprevisora tiene una planta de personal fija establecida por el decreto 2295 de 2012 de 273 trabajadores oficiales y 2 empleados públicos; cuando se presenta una novedad administrativa cuya consecuencia sea la vacancia de un cargo, se aplica el procedimiento de selección y contratación establecido en la entidad, el cual contempla las actividades y tiempo para el cubrimiento de las vacantes y disponibilidad del personal, también se cuenta con el procedimiento de Movimientos de planta de personal y estructura organizacional en que se establecen las políticas para los ascensos o cambios en el personal.
La  entidad no maneja empleos de carrera Administrativa.</t>
  </si>
  <si>
    <t>Gerencia de Talento Humano</t>
  </si>
  <si>
    <t>Gestión Estratégica de Talento Humano</t>
  </si>
  <si>
    <t>Fiduprevisora S.A. Es una Sociedad de Economía Mixta de carácter indirecto y del orden nacional, sometida al régimen de Empresa Industrial y Comercial del Estado, vinculada al Ministerio de Hacienda y Crédito Público. Cuenta con 273 trabajadores oficiales y dos empleados públicos de Libre Nombramiento y Remoción (Presidente y Asesor Control Interno).
Para el cubrimiento de  vacantes correspondiente a Trabajadores Oficiales, el proceso establecido  se realiza por medio del Empleo.com, Link Trabaje con Nosotros de la pagina de Fiduprevisora y por medio del proveedor contratado para el proceso de reclutamiento y selección de personal. 
La  entidad no maneja empleos de carrera Administrativa.
No aplica a la Entidad puesto que no se tienen definidos cargos de Carrera Administrativa y el plan es el instrumento de planificación, administración y actualización de los empleos de carrera administrativa que se encuentren en vacancia definitiva.</t>
  </si>
  <si>
    <t>PLAN ANUAL DE PREVISIÓN DE RECURSOS HUMANOS 2024</t>
  </si>
  <si>
    <t>PLAN ANUAL DE VACANTES 2024</t>
  </si>
  <si>
    <t>Avance Segundo cuatrimestre</t>
  </si>
  <si>
    <t>% Resultado del indicador</t>
  </si>
  <si>
    <t>Asegurar una operación optima de nuestros negocios, logrando los mejores productos de pagos, recaudo y contratacion derivada; desarrollar y ofrecer nuevos productos y servicios</t>
  </si>
  <si>
    <t>Vicepresidencia de tecnología e información</t>
  </si>
  <si>
    <t>Realizar seguimiento mensual al avance de los proyectos contemplados en el PETI</t>
  </si>
  <si>
    <t xml:space="preserve">Realizar seguimiento mensual  con el equipo proyectos de la entidad, con el fin de identificar recomendaciones, compromisos y proximas acciones a implementar para cada uno de los proyectos del PETI a los que se les realiza seguimiento </t>
  </si>
  <si>
    <t>Política de gobierno  digital</t>
  </si>
  <si>
    <t>Presentacion
Conclusiones y compromisos de cada una de las sesiones (12) - Comité primario</t>
  </si>
  <si>
    <t>Seguimientos realizados / Seguimientos Planeados</t>
  </si>
  <si>
    <t>Realizar seguimiento de alto nivel al avance de los proyectos contemplados en el PETI</t>
  </si>
  <si>
    <t>Realizar presentación periodica en Junta Directiva o comité de auditoría, donde se evidencia el porcetaje de avance de los proyectos a implemetar durante la vigencia acorde a lo establecido en el PETI</t>
  </si>
  <si>
    <t>Presentacion
Extracto del acta de Junta o comité de auditoria con las respectivas observaciones y/o aprobaciones
( Minino 2 veces en el año)</t>
  </si>
  <si>
    <t>Actualizar el Plan Estrategico de TI 2023</t>
  </si>
  <si>
    <t>Actualizar el PETI de acuerdo al PEI definido en la entidad.</t>
  </si>
  <si>
    <t>Plan Estrategico de TI actualizado y aprobado por Junta Directiva de la sociedad</t>
  </si>
  <si>
    <t>Realizar la actualziación del PETI de acuerdo al PEI de la entidad</t>
  </si>
  <si>
    <t>Desarrollo de buenas prácticas en infraestructura de servicios</t>
  </si>
  <si>
    <t>Prestar el suministro de computadores de escritorio y portátiles bajo la modalidad de “computadores como servicio” y prestar los servicios de instalación, soporte, mantenimiento e ingeniería en sitio y por demanda, de los elementos suministrador a Fiduprevisora, junto con el servicio de “mesa de Servicio”</t>
  </si>
  <si>
    <t>Informe de gestion mensual (12) presentado por el proveedor  de la mesa de servicios con el % de los casos</t>
  </si>
  <si>
    <t xml:space="preserve">% del cumplimiento de los acuerdos de nivel de servicio
</t>
  </si>
  <si>
    <t>Cumplimiento de los Hitos de los proyectos Focos</t>
  </si>
  <si>
    <t xml:space="preserve">Cumplimiento de hitos de los proyectos foco:          Redcaudo, Gestor documental SGDEA, Nómina Electrónica, Core Fiduciario, BPM y RPA, Cultura para el mundo digital y gestión del cambio, Actualización y optimización del bus de servicios OpenShift Redhat.                                              </t>
  </si>
  <si>
    <t>Informe periodico de cumplimiento de los Hitos</t>
  </si>
  <si>
    <t>Hitos cumplidos de los proyectos en ejecución/ Hitos programados para su entrega en el periodo de ejecución</t>
  </si>
  <si>
    <t xml:space="preserve">% CUMPLIMIENTO </t>
  </si>
  <si>
    <t>Total Actividades</t>
  </si>
  <si>
    <t>Actividades cerradas</t>
  </si>
  <si>
    <t xml:space="preserve">Promedio de Avance Plan </t>
  </si>
  <si>
    <t>RIESGOS</t>
  </si>
  <si>
    <t xml:space="preserve">CONTROLES </t>
  </si>
  <si>
    <t>Total Riesgos</t>
  </si>
  <si>
    <t>Total de Riesgos en zona Aceptable</t>
  </si>
  <si>
    <t xml:space="preserve">Total de Riesgos en zona No Aceptable </t>
  </si>
  <si>
    <t xml:space="preserve">Tipo Tecnológico </t>
  </si>
  <si>
    <t xml:space="preserve">Tipo Estratégico </t>
  </si>
  <si>
    <t xml:space="preserve">Tipo Documental o Procedimental </t>
  </si>
  <si>
    <t>Matriz y presentacion con el estado de los planes de accion.</t>
  </si>
  <si>
    <t>100-(CRNA/ CRT)
CRNA: Cantidad de riesgos residuales que están en cuadrantes con valores IMPORTANTE o INACEPETABLE.
CRT: Cantidad de riesgos residuales tratados.</t>
  </si>
  <si>
    <t xml:space="preserve">Contar con una gestión integral del riesgo que garantice la NO materialización de eventos que afecten negativamente el  patrimonio, la reputación o la estructura de costos  eficientes de la Sociedad </t>
  </si>
  <si>
    <t>GR-SGSI</t>
  </si>
  <si>
    <t>Inventarios de Activos de Información</t>
  </si>
  <si>
    <t>Gestión de inventarios de acticos de información</t>
  </si>
  <si>
    <t>Oficial de Seguridad de la Información</t>
  </si>
  <si>
    <t>Recursos propios</t>
  </si>
  <si>
    <t>Seguridad Digital</t>
  </si>
  <si>
    <t xml:space="preserve">Documentos Actualizados con los inventarios de activos de información </t>
  </si>
  <si>
    <t>Número de procesos con inventarios actualizados/Número de procesos con inventario de activos declarados</t>
  </si>
  <si>
    <t>Tratamiento de Riesgos de seguridad de la información</t>
  </si>
  <si>
    <t>Gestionar los riesgos de seguridad de la información, ciberseguridad,  protección de datos personales y continuidad de negocio, hasta llevarlos a un nivel de riesgo aceptable acorde al apetito de riesgo de la Entidad y realizar monitoreo constante  para que no se salga de esos niveles.</t>
  </si>
  <si>
    <t>Plataforma tecnológica con el seguimiento y valoración de riesgos</t>
  </si>
  <si>
    <t>Número de riesgos tratados / Número de riesgos residuales que estén en cuadrantes con valores IMPORTANTE o INACEPETABLE.</t>
  </si>
  <si>
    <t>Tratamiento de Incidentes de Seguridad y Privacidad de la Información</t>
  </si>
  <si>
    <t>Gestión de incidentes de seguridad de la información.</t>
  </si>
  <si>
    <t>Formato de registro de incidentes de seguridad actualizado</t>
  </si>
  <si>
    <t>Número de incidentes tratados/Número de incidentes identificados</t>
  </si>
  <si>
    <t xml:space="preserve">Socialización y sensibilización de seguridad de la información </t>
  </si>
  <si>
    <t>Gestión de sensibilización de Seguridad de la información a la Fiduprevisora</t>
  </si>
  <si>
    <t>Informe de sensibilización.</t>
  </si>
  <si>
    <t>Numero de capacitaciones ejecutadas/ Numero de capacitaciones planeadas</t>
  </si>
  <si>
    <t>Tratamiento de vulnerabilidades técnicas</t>
  </si>
  <si>
    <t>Monitoreo de gestión de vulnerabilidades CRITICAS y ALTAS identificas en la infraestrucutra tecnologica de la entidad.</t>
  </si>
  <si>
    <t>Cuadro de mando actualizado con los registros de seguimiento de cumplimiento.</t>
  </si>
  <si>
    <t>Número de seguimientos realizados/Numero de seguimientos planeados</t>
  </si>
  <si>
    <t>Programación y ejecución de pruebas de Continuidad del Negocio</t>
  </si>
  <si>
    <t>Gestión de pruebas de continuidad del negocio.</t>
  </si>
  <si>
    <t>Cronograma de pruebas e informes de pruebas ejecutadas.</t>
  </si>
  <si>
    <t>Numero de pruebas ejecutadas/Numero de pruebas programadas</t>
  </si>
  <si>
    <t>Tratamiento de No conformidades y Oportunidades de Mejora del sistema de Gestión de Seguridad de la información (SGSI)</t>
  </si>
  <si>
    <t>Gestión de No conformidades y Oportunidades de Mejora del sistema de Gestión de Seguridad de la información (SGSI)</t>
  </si>
  <si>
    <t>Relación de Hallazgos con registros de seguimiento</t>
  </si>
  <si>
    <t>Número de hallazgos tratados (Cerrados o prorrogados)/Número de hallazgos identificados o declarados</t>
  </si>
  <si>
    <t>Revisión de cumplimiento de terceros críticos.</t>
  </si>
  <si>
    <t>Gestión y monitoreo de cumplimiento de terceros críticos</t>
  </si>
  <si>
    <t>Plan de monitoreo de cumplimineto de terceros críticos</t>
  </si>
  <si>
    <t>Número de monitoreos realizados /número de monitoreos programados</t>
  </si>
  <si>
    <t>Validación y cumplimiento de Derechos de propiedad intelectual (DPI).</t>
  </si>
  <si>
    <t>Validación de monitoreo y cumplimiento con la normatividad de protección de derechos de autor.</t>
  </si>
  <si>
    <t>Plan de trabajo - Relación de equipos de la entidad con inventario de software con los registros de retiro o desinstalación de software no autorizado</t>
  </si>
  <si>
    <t>Número de equipos escaneados y tratados (Desinstalado software no autorizado)/Numero de equipos inventariados</t>
  </si>
  <si>
    <t>Gestión de reporte de BD ante la SIC - Protección de datos personales</t>
  </si>
  <si>
    <t>Validación de reporte y actuazlaición de las BD de datos de la fiduprevisora en la plataforma de la superintendencia de Industria y Comercio</t>
  </si>
  <si>
    <t>Actas de valdidación</t>
  </si>
  <si>
    <t>Número de procesos con bases de datos  reportadas en el inventario/Número de procesos con bases de datos  reportadas en el inventario</t>
  </si>
  <si>
    <t>PLAN DE SEGURIDAD Y PRIVACIDAD 
DE LA INFORMACIÓN 2024</t>
  </si>
  <si>
    <t>PLAN DE TRATAMIENTO DE RIESGOS DE SEGURIDAD Y PRIVACIDAD DE LA INFORMACIÓN 2024</t>
  </si>
  <si>
    <t>PLAN ESTRATÉGICO DE TECNOLOGÍAS DE LA INFORMACIÓN Y LAS COMUNICACIONES -PETI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</si>
</sst>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2">
    <font>
      <sz val="11"/>
      <color theme="1"/>
      <name val="Calibri"/>
      <family val="2"/>
      <scheme val="minor"/>
    </font>
    <font>
      <sz val="11"/>
      <color theme="1"/>
      <name val="Calibri"/>
      <family val="2"/>
      <scheme val="minor"/>
    </font>
    <font>
      <b/>
      <sz val="11"/>
      <color theme="0"/>
      <name val="Calibri"/>
      <family val="2"/>
      <scheme val="minor"/>
    </font>
    <font>
      <sz val="10.8"/>
      <color theme="1"/>
      <name val="Arial"/>
      <family val="2"/>
    </font>
    <font>
      <b/>
      <sz val="36"/>
      <color theme="1" tint="0.249977111117893"/>
      <name val="Arial Narrow"/>
      <family val="2"/>
    </font>
    <font>
      <sz val="11"/>
      <name val="Calibri"/>
      <family val="2"/>
      <scheme val="minor"/>
    </font>
    <font>
      <sz val="11"/>
      <color theme="1"/>
      <name val="Arial"/>
      <family val="2"/>
    </font>
    <font>
      <b/>
      <sz val="11"/>
      <color theme="0"/>
      <name val="Arial"/>
      <family val="2"/>
    </font>
    <font>
      <sz val="11"/>
      <color rgb="FFFF0000"/>
      <name val="Calibri"/>
      <family val="2"/>
      <scheme val="minor"/>
    </font>
    <font>
      <b/>
      <sz val="11"/>
      <color theme="1"/>
      <name val="Calibri"/>
      <family val="2"/>
      <scheme val="minor"/>
    </font>
    <font>
      <b/>
      <sz val="48"/>
      <color theme="0"/>
      <name val="Calibri"/>
      <family val="2"/>
      <scheme val="minor"/>
    </font>
    <font>
      <sz val="18"/>
      <color theme="1"/>
      <name val="Calibri"/>
      <family val="2"/>
      <scheme val="minor"/>
    </font>
    <font>
      <b/>
      <sz val="18"/>
      <color theme="0"/>
      <name val="Calibri"/>
      <family val="2"/>
      <scheme val="minor"/>
    </font>
    <font>
      <b/>
      <sz val="14"/>
      <color theme="0"/>
      <name val="Calibri"/>
      <family val="2"/>
      <scheme val="minor"/>
    </font>
    <font>
      <b/>
      <sz val="10"/>
      <color rgb="FFFFFFFF"/>
      <name val="Arial"/>
      <family val="2"/>
    </font>
    <font>
      <sz val="16"/>
      <color theme="1"/>
      <name val="Arial"/>
      <family val="2"/>
    </font>
    <font>
      <sz val="12"/>
      <color rgb="FF000000"/>
      <name val="Arial"/>
      <family val="2"/>
    </font>
    <font>
      <sz val="10"/>
      <color rgb="FF000000"/>
      <name val="Calibri"/>
      <family val="2"/>
      <scheme val="minor"/>
    </font>
    <font>
      <b/>
      <sz val="10"/>
      <color theme="1"/>
      <name val="Arial"/>
      <family val="2"/>
    </font>
    <font>
      <sz val="10"/>
      <color theme="1"/>
      <name val="Arial"/>
      <family val="2"/>
    </font>
    <font>
      <sz val="10"/>
      <color rgb="FF000000"/>
      <name val="Calibri"/>
      <family val="2"/>
    </font>
    <font>
      <b/>
      <sz val="16"/>
      <color theme="1"/>
      <name val="Arial"/>
      <family val="2"/>
    </font>
    <font>
      <b/>
      <sz val="11"/>
      <color theme="1"/>
      <name val="Arial"/>
      <family val="2"/>
    </font>
    <font>
      <sz val="11"/>
      <name val="Arial"/>
      <family val="2"/>
    </font>
    <font>
      <sz val="14"/>
      <color theme="1"/>
      <name val="Arial"/>
      <family val="2"/>
    </font>
    <font>
      <b/>
      <sz val="14"/>
      <color theme="1"/>
      <name val="Arial"/>
      <family val="2"/>
    </font>
    <font>
      <sz val="14"/>
      <name val="Arial"/>
      <family val="2"/>
    </font>
    <font>
      <b/>
      <sz val="28"/>
      <color theme="0"/>
      <name val="Arial Narrow"/>
      <family val="2"/>
    </font>
    <font>
      <b/>
      <sz val="14"/>
      <name val="Arial Narrow"/>
      <family val="2"/>
    </font>
    <font>
      <sz val="14"/>
      <name val="Arial Narrow"/>
      <family val="2"/>
    </font>
    <font>
      <b/>
      <sz val="10"/>
      <color theme="0"/>
      <name val="Arial"/>
      <family val="2"/>
    </font>
    <font>
      <b/>
      <sz val="12"/>
      <color theme="0"/>
      <name val="Arial"/>
      <family val="2"/>
    </font>
    <font>
      <sz val="11"/>
      <color rgb="FF000000"/>
      <name val="Calibri"/>
      <family val="2"/>
    </font>
    <font>
      <sz val="10.8"/>
      <name val="Arial"/>
      <family val="2"/>
    </font>
    <font>
      <sz val="10"/>
      <color rgb="FF000000"/>
      <name val="Arial"/>
      <family val="2"/>
    </font>
    <font>
      <b/>
      <sz val="22"/>
      <name val="Calibri"/>
      <family val="2"/>
      <scheme val="minor"/>
    </font>
    <font>
      <sz val="22"/>
      <name val="Calibri"/>
      <family val="2"/>
      <scheme val="minor"/>
    </font>
    <font>
      <sz val="11"/>
      <color rgb="FF000000"/>
      <name val="Calibri"/>
      <family val="2"/>
      <scheme val="minor"/>
    </font>
    <font>
      <b/>
      <sz val="12"/>
      <color theme="0"/>
      <name val="Calibri"/>
      <family val="2"/>
      <scheme val="minor"/>
    </font>
    <font>
      <b/>
      <sz val="11"/>
      <color rgb="FFDAEEF3"/>
      <name val="Calibri"/>
      <family val="2"/>
      <scheme val="minor"/>
    </font>
    <font>
      <b/>
      <sz val="11"/>
      <color rgb="FFF2F2F2"/>
      <name val="Calibri"/>
      <family val="2"/>
      <scheme val="minor"/>
    </font>
    <font>
      <sz val="12"/>
      <name val="Calibri"/>
      <family val="2"/>
      <scheme val="minor"/>
    </font>
    <font>
      <b/>
      <sz val="11"/>
      <name val="Calibri"/>
      <family val="2"/>
      <scheme val="minor"/>
    </font>
    <font>
      <b/>
      <sz val="11"/>
      <color rgb="FFDD0806"/>
      <name val="Calibri"/>
      <family val="2"/>
      <scheme val="minor"/>
    </font>
    <font>
      <b/>
      <sz val="11"/>
      <color rgb="FF000000"/>
      <name val="Calibri"/>
      <family val="2"/>
      <scheme val="minor"/>
    </font>
    <font>
      <b/>
      <sz val="11"/>
      <color rgb="FF008080"/>
      <name val="Calibri"/>
      <family val="2"/>
      <scheme val="minor"/>
    </font>
    <font>
      <sz val="11"/>
      <color rgb="FF008080"/>
      <name val="Calibri"/>
      <family val="2"/>
      <scheme val="minor"/>
    </font>
    <font>
      <b/>
      <sz val="11"/>
      <name val="Candara"/>
      <family val="2"/>
    </font>
    <font>
      <sz val="11"/>
      <color rgb="FF1D1B10"/>
      <name val="Calibri"/>
      <family val="2"/>
      <scheme val="minor"/>
    </font>
    <font>
      <u/>
      <sz val="11"/>
      <name val="Calibri"/>
      <family val="2"/>
      <scheme val="minor"/>
    </font>
    <font>
      <u/>
      <sz val="11"/>
      <color theme="10"/>
      <name val="Calibri"/>
      <family val="2"/>
      <scheme val="minor"/>
    </font>
    <font>
      <b/>
      <sz val="24"/>
      <color theme="1"/>
      <name val="Arial"/>
      <family val="2"/>
    </font>
    <font>
      <b/>
      <sz val="40"/>
      <color theme="1" tint="0.249977111117893"/>
      <name val="Arial Narrow"/>
      <family val="2"/>
    </font>
    <font>
      <sz val="10.8"/>
      <color indexed="72"/>
      <name val="Arial"/>
      <family val="2"/>
    </font>
    <font>
      <b/>
      <sz val="26"/>
      <color theme="1" tint="0.249977111117893"/>
      <name val="Arial Narrow"/>
      <family val="2"/>
    </font>
    <font>
      <b/>
      <sz val="9"/>
      <color theme="1" tint="0.249977111117893"/>
      <name val="Arial Narrow"/>
      <family val="2"/>
    </font>
    <font>
      <sz val="11"/>
      <color theme="1" tint="0.249977111117893"/>
      <name val="Arial Narrow"/>
      <family val="2"/>
    </font>
    <font>
      <sz val="10.8"/>
      <color theme="0"/>
      <name val="Arial"/>
      <family val="2"/>
    </font>
    <font>
      <b/>
      <sz val="16"/>
      <color theme="1"/>
      <name val="Calibri"/>
      <family val="2"/>
      <scheme val="minor"/>
    </font>
    <font>
      <b/>
      <sz val="16"/>
      <color theme="1"/>
      <name val="Calibri "/>
    </font>
    <font>
      <b/>
      <sz val="40"/>
      <name val="Arial Narrow"/>
      <family val="2"/>
    </font>
    <font>
      <b/>
      <sz val="11"/>
      <color theme="1" tint="0.249977111117893"/>
      <name val="Arial Narrow"/>
      <family val="2"/>
    </font>
    <font>
      <b/>
      <sz val="24"/>
      <color rgb="FF002060"/>
      <name val="Arial"/>
      <family val="2"/>
    </font>
    <font>
      <b/>
      <sz val="10.8"/>
      <color theme="0"/>
      <name val="Arial"/>
      <family val="2"/>
    </font>
    <font>
      <sz val="12"/>
      <color theme="1"/>
      <name val="Arial Narrow"/>
      <family val="2"/>
    </font>
    <font>
      <sz val="8"/>
      <color theme="1"/>
      <name val="Times New Roman"/>
      <family val="1"/>
    </font>
    <font>
      <b/>
      <sz val="10"/>
      <color theme="1"/>
      <name val="Arial Narrow"/>
      <family val="2"/>
    </font>
    <font>
      <b/>
      <sz val="10"/>
      <name val="Arial Narrow"/>
      <family val="2"/>
    </font>
    <font>
      <sz val="10"/>
      <color theme="1"/>
      <name val="Arial Narrow"/>
      <family val="2"/>
    </font>
    <font>
      <b/>
      <sz val="10"/>
      <color theme="1" tint="0.249977111117893"/>
      <name val="Arial Narrow"/>
      <family val="2"/>
    </font>
    <font>
      <b/>
      <sz val="10"/>
      <color theme="0"/>
      <name val="Arial Narrow"/>
      <family val="2"/>
    </font>
    <font>
      <sz val="10"/>
      <name val="Arial Narrow"/>
      <family val="2"/>
    </font>
  </fonts>
  <fills count="34">
    <fill>
      <patternFill patternType="none"/>
    </fill>
    <fill>
      <patternFill patternType="gray125"/>
    </fill>
    <fill>
      <patternFill patternType="solid">
        <fgColor rgb="FF00447C"/>
        <bgColor indexed="64"/>
      </patternFill>
    </fill>
    <fill>
      <patternFill patternType="solid">
        <fgColor theme="0"/>
        <bgColor indexed="64"/>
      </patternFill>
    </fill>
    <fill>
      <patternFill patternType="solid">
        <fgColor theme="0" tint="-0.499984740745262"/>
        <bgColor indexed="64"/>
      </patternFill>
    </fill>
    <fill>
      <patternFill patternType="solid">
        <fgColor rgb="FF002060"/>
        <bgColor rgb="FFB4C6E7"/>
      </patternFill>
    </fill>
    <fill>
      <patternFill patternType="solid">
        <fgColor theme="6" tint="0.39997558519241921"/>
        <bgColor indexed="64"/>
      </patternFill>
    </fill>
    <fill>
      <patternFill patternType="solid">
        <fgColor rgb="FFFFFF00"/>
        <bgColor indexed="64"/>
      </patternFill>
    </fill>
    <fill>
      <patternFill patternType="solid">
        <fgColor theme="0"/>
        <bgColor theme="0"/>
      </patternFill>
    </fill>
    <fill>
      <patternFill patternType="solid">
        <fgColor rgb="FF92D05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BFBFBF"/>
        <bgColor rgb="FFBFBFBF"/>
      </patternFill>
    </fill>
    <fill>
      <patternFill patternType="solid">
        <fgColor rgb="FF002060"/>
        <bgColor indexed="64"/>
      </patternFill>
    </fill>
    <fill>
      <patternFill patternType="solid">
        <fgColor theme="5" tint="0.79998168889431442"/>
        <bgColor rgb="FFE6B8B7"/>
      </patternFill>
    </fill>
    <fill>
      <patternFill patternType="solid">
        <fgColor theme="2"/>
        <bgColor rgb="FFE6B8B7"/>
      </patternFill>
    </fill>
    <fill>
      <patternFill patternType="solid">
        <fgColor theme="9" tint="0.79998168889431442"/>
        <bgColor rgb="FFE6B8B7"/>
      </patternFill>
    </fill>
    <fill>
      <patternFill patternType="solid">
        <fgColor theme="0" tint="-0.34998626667073579"/>
        <bgColor rgb="FFE6B8B7"/>
      </patternFill>
    </fill>
    <fill>
      <patternFill patternType="solid">
        <fgColor theme="7" tint="0.79998168889431442"/>
        <bgColor rgb="FFE6B8B7"/>
      </patternFill>
    </fill>
    <fill>
      <patternFill patternType="solid">
        <fgColor theme="8" tint="0.79998168889431442"/>
        <bgColor rgb="FFE6B8B7"/>
      </patternFill>
    </fill>
    <fill>
      <patternFill patternType="solid">
        <fgColor rgb="FF205867"/>
        <bgColor rgb="FF205867"/>
      </patternFill>
    </fill>
    <fill>
      <patternFill patternType="solid">
        <fgColor rgb="FF366092"/>
        <bgColor rgb="FF366092"/>
      </patternFill>
    </fill>
    <fill>
      <patternFill patternType="solid">
        <fgColor rgb="FFFBD4B4"/>
        <bgColor rgb="FFFBD4B4"/>
      </patternFill>
    </fill>
    <fill>
      <patternFill patternType="solid">
        <fgColor theme="5"/>
        <bgColor rgb="FF366092"/>
      </patternFill>
    </fill>
    <fill>
      <patternFill patternType="solid">
        <fgColor theme="8"/>
        <bgColor rgb="FF366092"/>
      </patternFill>
    </fill>
    <fill>
      <patternFill patternType="solid">
        <fgColor theme="5"/>
        <bgColor indexed="64"/>
      </patternFill>
    </fill>
    <fill>
      <patternFill patternType="solid">
        <fgColor theme="8"/>
        <bgColor indexed="64"/>
      </patternFill>
    </fill>
    <fill>
      <patternFill patternType="solid">
        <fgColor rgb="FFFF0000"/>
        <bgColor rgb="FFFF0000"/>
      </patternFill>
    </fill>
    <fill>
      <patternFill patternType="solid">
        <fgColor rgb="FF00B050"/>
        <bgColor rgb="FF00B050"/>
      </patternFill>
    </fill>
    <fill>
      <patternFill patternType="solid">
        <fgColor rgb="FFFF0000"/>
        <bgColor indexed="64"/>
      </patternFill>
    </fill>
    <fill>
      <patternFill patternType="solid">
        <fgColor rgb="FFDAEEF3"/>
        <bgColor rgb="FFDAEEF3"/>
      </patternFill>
    </fill>
    <fill>
      <patternFill patternType="solid">
        <fgColor rgb="FFF2DBDB"/>
        <bgColor rgb="FFF2DBDB"/>
      </patternFill>
    </fill>
    <fill>
      <patternFill patternType="solid">
        <fgColor theme="9"/>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right style="thin">
        <color auto="1"/>
      </right>
      <top style="medium">
        <color auto="1"/>
      </top>
      <bottom/>
      <diagonal/>
    </border>
    <border>
      <left/>
      <right style="thin">
        <color indexed="64"/>
      </right>
      <top/>
      <bottom/>
      <diagonal/>
    </border>
    <border>
      <left style="thin">
        <color auto="1"/>
      </left>
      <right style="thin">
        <color indexed="64"/>
      </right>
      <top/>
      <bottom style="medium">
        <color auto="1"/>
      </bottom>
      <diagonal/>
    </border>
    <border>
      <left style="thin">
        <color auto="1"/>
      </left>
      <right style="thin">
        <color auto="1"/>
      </right>
      <top style="medium">
        <color auto="1"/>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FBFBF"/>
      </left>
      <right/>
      <top/>
      <bottom/>
      <diagonal/>
    </border>
    <border>
      <left/>
      <right style="thin">
        <color rgb="FFBFBFBF"/>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right/>
      <top style="thin">
        <color indexed="64"/>
      </top>
      <bottom/>
      <diagonal/>
    </border>
    <border>
      <left/>
      <right/>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2060"/>
      </left>
      <right style="thin">
        <color indexed="64"/>
      </right>
      <top style="medium">
        <color rgb="FF002060"/>
      </top>
      <bottom style="medium">
        <color rgb="FF303F9F"/>
      </bottom>
      <diagonal/>
    </border>
    <border>
      <left style="thin">
        <color indexed="64"/>
      </left>
      <right style="thin">
        <color indexed="64"/>
      </right>
      <top style="medium">
        <color rgb="FF002060"/>
      </top>
      <bottom style="medium">
        <color rgb="FF303F9F"/>
      </bottom>
      <diagonal/>
    </border>
    <border>
      <left style="thin">
        <color indexed="64"/>
      </left>
      <right/>
      <top style="medium">
        <color rgb="FF002060"/>
      </top>
      <bottom style="medium">
        <color rgb="FF303F9F"/>
      </bottom>
      <diagonal/>
    </border>
    <border>
      <left style="medium">
        <color rgb="FF303F9F"/>
      </left>
      <right style="thin">
        <color indexed="64"/>
      </right>
      <top style="medium">
        <color rgb="FF002060"/>
      </top>
      <bottom style="medium">
        <color rgb="FF303F9F"/>
      </bottom>
      <diagonal/>
    </border>
    <border>
      <left style="thin">
        <color indexed="64"/>
      </left>
      <right style="medium">
        <color rgb="FF002060"/>
      </right>
      <top style="medium">
        <color rgb="FF002060"/>
      </top>
      <bottom style="medium">
        <color rgb="FF303F9F"/>
      </bottom>
      <diagonal/>
    </border>
    <border>
      <left style="medium">
        <color rgb="FF002060"/>
      </left>
      <right style="thin">
        <color indexed="64"/>
      </right>
      <top style="medium">
        <color rgb="FF303F9F"/>
      </top>
      <bottom style="medium">
        <color rgb="FF303F9F"/>
      </bottom>
      <diagonal/>
    </border>
    <border>
      <left style="thin">
        <color indexed="64"/>
      </left>
      <right style="thin">
        <color indexed="64"/>
      </right>
      <top style="medium">
        <color rgb="FF303F9F"/>
      </top>
      <bottom style="medium">
        <color rgb="FF303F9F"/>
      </bottom>
      <diagonal/>
    </border>
    <border>
      <left style="thin">
        <color indexed="64"/>
      </left>
      <right style="medium">
        <color rgb="FF002060"/>
      </right>
      <top style="medium">
        <color rgb="FF303F9F"/>
      </top>
      <bottom style="medium">
        <color rgb="FF303F9F"/>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xf numFmtId="9"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 fillId="0" borderId="0"/>
    <xf numFmtId="0" fontId="32" fillId="0" borderId="0" applyNumberFormat="0" applyFont="0" applyBorder="0" applyProtection="0"/>
    <xf numFmtId="0" fontId="34" fillId="0" borderId="0"/>
    <xf numFmtId="0" fontId="50" fillId="0" borderId="0" applyNumberFormat="0" applyFill="0" applyBorder="0" applyAlignment="0" applyProtection="0"/>
  </cellStyleXfs>
  <cellXfs count="385">
    <xf numFmtId="0" fontId="0" fillId="0" borderId="0" xfId="0"/>
    <xf numFmtId="0" fontId="3" fillId="0" borderId="0" xfId="0" applyFont="1" applyAlignment="1">
      <alignment horizontal="left"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left"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14" fontId="5" fillId="3" borderId="1" xfId="1" applyNumberFormat="1" applyFont="1" applyFill="1" applyBorder="1" applyAlignment="1">
      <alignment horizontal="center" vertical="center"/>
    </xf>
    <xf numFmtId="0" fontId="0" fillId="0" borderId="1" xfId="0" applyBorder="1" applyAlignment="1">
      <alignment horizontal="left" vertical="center" wrapText="1"/>
    </xf>
    <xf numFmtId="0" fontId="5" fillId="0" borderId="1" xfId="0" applyFont="1" applyBorder="1" applyAlignment="1">
      <alignment horizontal="center" vertical="center" wrapText="1"/>
    </xf>
    <xf numFmtId="0" fontId="0" fillId="3" borderId="1" xfId="0" applyFill="1" applyBorder="1" applyAlignment="1">
      <alignment horizontal="center" vertical="center" wrapText="1"/>
    </xf>
    <xf numFmtId="0" fontId="5" fillId="0" borderId="5" xfId="0" applyFont="1" applyBorder="1" applyAlignment="1">
      <alignment horizontal="center" vertical="center" wrapText="1"/>
    </xf>
    <xf numFmtId="14" fontId="5" fillId="0" borderId="1" xfId="1" applyNumberFormat="1" applyFont="1" applyFill="1" applyBorder="1" applyAlignment="1">
      <alignment horizontal="center" vertical="center"/>
    </xf>
    <xf numFmtId="0" fontId="0" fillId="0" borderId="6" xfId="0" applyBorder="1" applyAlignment="1">
      <alignment vertical="center" wrapText="1"/>
    </xf>
    <xf numFmtId="14" fontId="0" fillId="0" borderId="1" xfId="0" applyNumberFormat="1" applyBorder="1" applyAlignment="1">
      <alignment horizontal="center" vertical="center"/>
    </xf>
    <xf numFmtId="9" fontId="0" fillId="3" borderId="1" xfId="1" applyFont="1" applyFill="1" applyBorder="1" applyAlignment="1">
      <alignment horizontal="left" vertical="center" wrapText="1"/>
    </xf>
    <xf numFmtId="0" fontId="4" fillId="0" borderId="0" xfId="0" applyFont="1" applyAlignment="1">
      <alignment vertical="center" wrapText="1"/>
    </xf>
    <xf numFmtId="0" fontId="6" fillId="0" borderId="0" xfId="0" applyFont="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5" fillId="0" borderId="0" xfId="0" applyFont="1"/>
    <xf numFmtId="0" fontId="0" fillId="0" borderId="1" xfId="0" applyBorder="1" applyAlignment="1">
      <alignment vertical="center" wrapText="1"/>
    </xf>
    <xf numFmtId="0" fontId="4" fillId="0" borderId="0" xfId="0" applyFont="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6" fillId="0" borderId="0" xfId="0" applyFont="1"/>
    <xf numFmtId="0" fontId="0" fillId="0" borderId="0" xfId="0" applyAlignment="1">
      <alignment horizontal="center"/>
    </xf>
    <xf numFmtId="0" fontId="8" fillId="0" borderId="0" xfId="0" applyFont="1" applyAlignment="1">
      <alignment horizontal="center"/>
    </xf>
    <xf numFmtId="0" fontId="10" fillId="4" borderId="8" xfId="0" applyFont="1" applyFill="1" applyBorder="1" applyAlignment="1">
      <alignment horizontal="center" vertical="center"/>
    </xf>
    <xf numFmtId="0" fontId="10" fillId="4" borderId="0" xfId="0" applyFont="1" applyFill="1" applyAlignment="1">
      <alignment horizontal="center" vertical="center"/>
    </xf>
    <xf numFmtId="0" fontId="0" fillId="0" borderId="0" xfId="0" applyAlignment="1">
      <alignment horizontal="center" vertical="center"/>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2" fillId="5" borderId="0" xfId="0" applyFont="1" applyFill="1" applyAlignment="1">
      <alignment horizontal="center" vertical="center" wrapText="1"/>
    </xf>
    <xf numFmtId="0" fontId="12"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0" xfId="0" applyFont="1" applyFill="1" applyAlignment="1">
      <alignment horizontal="center" vertical="center" wrapText="1"/>
    </xf>
    <xf numFmtId="0" fontId="15" fillId="6" borderId="12" xfId="0" applyFont="1" applyFill="1" applyBorder="1" applyAlignment="1">
      <alignment horizontal="center" vertical="center" textRotation="90" wrapText="1"/>
    </xf>
    <xf numFmtId="0" fontId="16" fillId="0" borderId="3" xfId="0" applyFont="1" applyBorder="1" applyAlignment="1">
      <alignment horizontal="center" vertical="center" wrapText="1"/>
    </xf>
    <xf numFmtId="0" fontId="17" fillId="0" borderId="3" xfId="0" applyFont="1" applyBorder="1" applyAlignment="1">
      <alignment horizontal="center" vertical="center"/>
    </xf>
    <xf numFmtId="0" fontId="16" fillId="0" borderId="1" xfId="0" applyFont="1" applyBorder="1" applyAlignment="1">
      <alignment horizontal="center" vertical="center" wrapText="1"/>
    </xf>
    <xf numFmtId="0" fontId="18" fillId="7" borderId="1" xfId="0" applyFont="1" applyFill="1" applyBorder="1" applyAlignment="1">
      <alignment horizontal="center" vertical="center"/>
    </xf>
    <xf numFmtId="0" fontId="18" fillId="0" borderId="1" xfId="0" applyFont="1" applyBorder="1" applyAlignment="1">
      <alignment horizontal="center" vertical="center"/>
    </xf>
    <xf numFmtId="9" fontId="19" fillId="8" borderId="3" xfId="0" applyNumberFormat="1" applyFont="1" applyFill="1" applyBorder="1" applyAlignment="1">
      <alignment horizontal="center" vertical="center"/>
    </xf>
    <xf numFmtId="0" fontId="15" fillId="6" borderId="13" xfId="0" applyFont="1" applyFill="1" applyBorder="1" applyAlignment="1">
      <alignment horizontal="center" vertical="center" textRotation="90" wrapText="1"/>
    </xf>
    <xf numFmtId="0" fontId="16" fillId="0" borderId="7" xfId="0" applyFont="1" applyBorder="1" applyAlignment="1">
      <alignment horizontal="center" vertical="center" wrapText="1"/>
    </xf>
    <xf numFmtId="0" fontId="17" fillId="0" borderId="7" xfId="0" applyFont="1" applyBorder="1" applyAlignment="1">
      <alignment horizontal="center" vertical="center"/>
    </xf>
    <xf numFmtId="0" fontId="18" fillId="9" borderId="1" xfId="0" applyFont="1" applyFill="1" applyBorder="1" applyAlignment="1">
      <alignment horizontal="center" vertical="center"/>
    </xf>
    <xf numFmtId="0" fontId="0" fillId="0" borderId="1" xfId="0" applyBorder="1" applyAlignment="1">
      <alignment horizontal="center" vertical="center"/>
    </xf>
    <xf numFmtId="9" fontId="19" fillId="8" borderId="7" xfId="0" applyNumberFormat="1" applyFont="1" applyFill="1" applyBorder="1" applyAlignment="1">
      <alignment horizontal="center" vertical="center"/>
    </xf>
    <xf numFmtId="9" fontId="0" fillId="0" borderId="1" xfId="1" applyFont="1" applyBorder="1" applyAlignment="1">
      <alignment horizontal="center" vertical="center"/>
    </xf>
    <xf numFmtId="0" fontId="16" fillId="0" borderId="1" xfId="0" applyFont="1" applyBorder="1" applyAlignment="1">
      <alignment horizontal="center" vertical="center" wrapText="1"/>
    </xf>
    <xf numFmtId="0" fontId="16" fillId="3" borderId="3"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0" borderId="4" xfId="0" applyFont="1" applyBorder="1" applyAlignment="1">
      <alignment horizontal="center" vertical="center" wrapText="1"/>
    </xf>
    <xf numFmtId="9" fontId="0" fillId="7" borderId="1" xfId="1" applyFont="1" applyFill="1" applyBorder="1" applyAlignment="1">
      <alignment horizontal="center" vertical="center"/>
    </xf>
    <xf numFmtId="0" fontId="16" fillId="0" borderId="14" xfId="0" applyFont="1" applyBorder="1" applyAlignment="1">
      <alignment horizontal="center" vertical="center" wrapText="1"/>
    </xf>
    <xf numFmtId="0" fontId="20" fillId="0" borderId="3" xfId="0" applyFont="1" applyBorder="1" applyAlignment="1">
      <alignment horizontal="center" vertical="center" wrapText="1"/>
    </xf>
    <xf numFmtId="0" fontId="16" fillId="0" borderId="15" xfId="0" applyFont="1" applyBorder="1" applyAlignment="1">
      <alignment horizontal="center" vertical="center" wrapText="1"/>
    </xf>
    <xf numFmtId="0" fontId="20"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7"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7" xfId="0" applyFont="1" applyBorder="1" applyAlignment="1">
      <alignment horizontal="center" vertical="center" wrapText="1"/>
    </xf>
    <xf numFmtId="0" fontId="17" fillId="3" borderId="3"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21" fillId="10" borderId="3" xfId="0" applyFont="1" applyFill="1" applyBorder="1" applyAlignment="1">
      <alignment horizontal="center" vertical="center" textRotation="90" wrapText="1"/>
    </xf>
    <xf numFmtId="0" fontId="16" fillId="0" borderId="5" xfId="0" applyFont="1" applyBorder="1" applyAlignment="1">
      <alignment horizontal="center" vertical="center" wrapText="1"/>
    </xf>
    <xf numFmtId="0" fontId="21" fillId="10" borderId="4" xfId="0" applyFont="1" applyFill="1" applyBorder="1" applyAlignment="1">
      <alignment horizontal="center" vertical="center" textRotation="90"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4" xfId="0" applyFont="1" applyBorder="1" applyAlignment="1">
      <alignment horizontal="center" vertical="center" wrapText="1"/>
    </xf>
    <xf numFmtId="0" fontId="21" fillId="10" borderId="7" xfId="0" applyFont="1" applyFill="1" applyBorder="1" applyAlignment="1">
      <alignment horizontal="center" vertical="center" textRotation="90" wrapText="1"/>
    </xf>
    <xf numFmtId="0" fontId="21" fillId="10" borderId="16" xfId="0" applyFont="1" applyFill="1" applyBorder="1" applyAlignment="1">
      <alignment horizontal="center" vertical="center" textRotation="90" wrapText="1"/>
    </xf>
    <xf numFmtId="0" fontId="21" fillId="10" borderId="13" xfId="0" applyFont="1" applyFill="1" applyBorder="1" applyAlignment="1">
      <alignment horizontal="center" vertical="center" textRotation="90" wrapText="1"/>
    </xf>
    <xf numFmtId="9" fontId="0" fillId="0" borderId="3" xfId="1" applyFont="1" applyBorder="1" applyAlignment="1">
      <alignment horizontal="center" vertical="center"/>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23" fillId="0" borderId="0" xfId="0" applyFont="1" applyAlignment="1">
      <alignment horizontal="center" vertical="center"/>
    </xf>
    <xf numFmtId="0" fontId="18" fillId="11" borderId="1" xfId="0" applyFont="1" applyFill="1" applyBorder="1" applyAlignment="1">
      <alignment vertical="center" wrapText="1"/>
    </xf>
    <xf numFmtId="0" fontId="24" fillId="0" borderId="1" xfId="0" applyFont="1" applyBorder="1" applyAlignment="1">
      <alignment horizontal="center" vertical="center"/>
    </xf>
    <xf numFmtId="0" fontId="18" fillId="11" borderId="19" xfId="0" applyFont="1" applyFill="1" applyBorder="1" applyAlignment="1">
      <alignment vertical="center" wrapText="1"/>
    </xf>
    <xf numFmtId="0" fontId="19" fillId="0" borderId="0" xfId="0" applyFont="1" applyAlignment="1">
      <alignment horizontal="center" vertical="center" wrapText="1"/>
    </xf>
    <xf numFmtId="0" fontId="18" fillId="11" borderId="20" xfId="0" applyFont="1" applyFill="1" applyBorder="1" applyAlignment="1">
      <alignment vertical="center" wrapText="1"/>
    </xf>
    <xf numFmtId="9" fontId="24" fillId="0" borderId="1" xfId="0" applyNumberFormat="1"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12" borderId="21" xfId="0" applyFont="1" applyFill="1" applyBorder="1" applyAlignment="1">
      <alignment horizontal="center" vertical="center"/>
    </xf>
    <xf numFmtId="0" fontId="25" fillId="0" borderId="0" xfId="0" applyFont="1" applyAlignment="1">
      <alignment horizontal="center" vertical="center" wrapText="1"/>
    </xf>
    <xf numFmtId="0" fontId="26" fillId="0" borderId="22"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13" borderId="8" xfId="0" applyFont="1" applyFill="1" applyBorder="1" applyAlignment="1">
      <alignment horizontal="center" vertical="center" wrapText="1"/>
    </xf>
    <xf numFmtId="0" fontId="27" fillId="13" borderId="0" xfId="0" applyFont="1" applyFill="1" applyAlignment="1">
      <alignment horizontal="center" vertical="center" wrapText="1"/>
    </xf>
    <xf numFmtId="0" fontId="28"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30" fillId="13" borderId="23" xfId="0" applyFont="1" applyFill="1" applyBorder="1" applyAlignment="1">
      <alignment horizontal="center" vertical="center" wrapText="1"/>
    </xf>
    <xf numFmtId="0" fontId="30" fillId="13" borderId="13" xfId="0" applyFont="1" applyFill="1" applyBorder="1" applyAlignment="1">
      <alignment horizontal="center" vertical="center" wrapText="1"/>
    </xf>
    <xf numFmtId="0" fontId="7" fillId="13" borderId="4" xfId="0" applyFont="1" applyFill="1" applyBorder="1" applyAlignment="1">
      <alignment horizontal="center" vertical="center" wrapText="1"/>
    </xf>
    <xf numFmtId="14" fontId="7" fillId="13" borderId="4" xfId="0" applyNumberFormat="1" applyFont="1" applyFill="1" applyBorder="1" applyAlignment="1">
      <alignment horizontal="center" vertical="center" wrapText="1"/>
    </xf>
    <xf numFmtId="0" fontId="30" fillId="13" borderId="4" xfId="0" applyFont="1" applyFill="1" applyBorder="1" applyAlignment="1">
      <alignment horizontal="center" vertical="center" wrapText="1"/>
    </xf>
    <xf numFmtId="0" fontId="31" fillId="13" borderId="4" xfId="4" applyFont="1" applyFill="1" applyBorder="1" applyAlignment="1">
      <alignment horizontal="center" vertical="center" wrapText="1"/>
    </xf>
    <xf numFmtId="0" fontId="31" fillId="13" borderId="1" xfId="4" applyFont="1" applyFill="1" applyBorder="1" applyAlignment="1">
      <alignment horizontal="center" vertical="center" wrapText="1"/>
    </xf>
    <xf numFmtId="0" fontId="31" fillId="4" borderId="1" xfId="4" applyFont="1" applyFill="1" applyBorder="1" applyAlignment="1">
      <alignment horizontal="center" vertical="center" wrapText="1"/>
    </xf>
    <xf numFmtId="0" fontId="30" fillId="7" borderId="1" xfId="4" applyFont="1" applyFill="1" applyBorder="1" applyAlignment="1">
      <alignment horizontal="center" vertical="center" textRotation="90" wrapText="1"/>
    </xf>
    <xf numFmtId="0" fontId="7" fillId="4" borderId="1" xfId="4" applyFont="1" applyFill="1" applyBorder="1" applyAlignment="1">
      <alignment horizontal="center" vertical="center" textRotation="90" wrapText="1"/>
    </xf>
    <xf numFmtId="0" fontId="25" fillId="14" borderId="1" xfId="5" applyFont="1" applyFill="1" applyBorder="1" applyAlignment="1" applyProtection="1">
      <alignment horizontal="center" vertical="center" textRotation="90" wrapText="1"/>
    </xf>
    <xf numFmtId="0" fontId="25" fillId="15" borderId="3" xfId="5" applyFont="1" applyFill="1" applyBorder="1" applyAlignment="1" applyProtection="1">
      <alignment horizontal="center" vertical="center" textRotation="90" wrapText="1"/>
    </xf>
    <xf numFmtId="0" fontId="6" fillId="3" borderId="1" xfId="5" applyFont="1" applyFill="1" applyBorder="1" applyAlignment="1" applyProtection="1">
      <alignment horizontal="center" vertical="center" wrapText="1"/>
    </xf>
    <xf numFmtId="17" fontId="6"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3" fillId="0" borderId="1" xfId="4" applyFont="1" applyBorder="1" applyAlignment="1">
      <alignment horizontal="left" vertical="center" wrapText="1"/>
    </xf>
    <xf numFmtId="9" fontId="3" fillId="0" borderId="1" xfId="4" applyNumberFormat="1" applyFont="1" applyBorder="1" applyAlignment="1">
      <alignment horizontal="center" vertical="center" wrapText="1"/>
    </xf>
    <xf numFmtId="0" fontId="3" fillId="0" borderId="1" xfId="4" applyFont="1" applyBorder="1" applyAlignment="1">
      <alignment horizontal="center" vertical="center" wrapText="1"/>
    </xf>
    <xf numFmtId="0" fontId="3" fillId="7" borderId="1" xfId="4" applyFont="1" applyFill="1" applyBorder="1" applyAlignment="1">
      <alignment horizontal="center" vertical="center" wrapText="1"/>
    </xf>
    <xf numFmtId="0" fontId="25" fillId="15" borderId="4" xfId="5" applyFont="1" applyFill="1" applyBorder="1" applyAlignment="1" applyProtection="1">
      <alignment horizontal="center" vertical="center" textRotation="90" wrapText="1"/>
    </xf>
    <xf numFmtId="0" fontId="6" fillId="3" borderId="1" xfId="5" applyFont="1" applyFill="1" applyBorder="1" applyAlignment="1" applyProtection="1">
      <alignment horizontal="left" vertical="center" wrapText="1"/>
    </xf>
    <xf numFmtId="0" fontId="25" fillId="15" borderId="1" xfId="5" applyFont="1" applyFill="1" applyBorder="1" applyAlignment="1" applyProtection="1">
      <alignment horizontal="center" vertical="center" textRotation="90" wrapText="1"/>
    </xf>
    <xf numFmtId="0" fontId="3" fillId="0" borderId="1" xfId="0" applyFont="1" applyBorder="1" applyAlignment="1">
      <alignment horizontal="center" vertical="center" wrapText="1"/>
    </xf>
    <xf numFmtId="0" fontId="6" fillId="3" borderId="5" xfId="5" applyFont="1" applyFill="1" applyBorder="1" applyAlignment="1" applyProtection="1">
      <alignment horizontal="left" vertical="center" wrapText="1"/>
    </xf>
    <xf numFmtId="0" fontId="25" fillId="16" borderId="24" xfId="5" applyFont="1" applyFill="1" applyBorder="1" applyAlignment="1" applyProtection="1">
      <alignment horizontal="center" vertical="center" textRotation="90" wrapText="1"/>
    </xf>
    <xf numFmtId="0" fontId="25" fillId="16" borderId="23" xfId="5" applyFont="1" applyFill="1" applyBorder="1" applyAlignment="1" applyProtection="1">
      <alignment horizontal="center" vertical="center" textRotation="90" wrapText="1"/>
    </xf>
    <xf numFmtId="0" fontId="25" fillId="15" borderId="7" xfId="5" applyFont="1" applyFill="1" applyBorder="1" applyAlignment="1" applyProtection="1">
      <alignment horizontal="center" vertical="center" textRotation="90" wrapText="1"/>
    </xf>
    <xf numFmtId="0" fontId="25" fillId="15" borderId="3" xfId="5" applyFont="1" applyFill="1" applyBorder="1" applyAlignment="1" applyProtection="1">
      <alignment horizontal="center" vertical="center" textRotation="90" wrapText="1"/>
    </xf>
    <xf numFmtId="0" fontId="25" fillId="17" borderId="3" xfId="5" applyFont="1" applyFill="1" applyBorder="1" applyAlignment="1" applyProtection="1">
      <alignment horizontal="center" vertical="center" textRotation="90" wrapText="1"/>
    </xf>
    <xf numFmtId="0" fontId="25" fillId="17" borderId="7" xfId="5" applyFont="1" applyFill="1" applyBorder="1" applyAlignment="1" applyProtection="1">
      <alignment horizontal="center" vertical="center" textRotation="90" wrapText="1"/>
    </xf>
    <xf numFmtId="0" fontId="25" fillId="18" borderId="24" xfId="5" applyFont="1" applyFill="1" applyBorder="1" applyAlignment="1" applyProtection="1">
      <alignment horizontal="center" vertical="center" textRotation="90" wrapText="1"/>
    </xf>
    <xf numFmtId="0" fontId="25" fillId="18" borderId="16" xfId="5" applyFont="1" applyFill="1" applyBorder="1" applyAlignment="1" applyProtection="1">
      <alignment horizontal="center" vertical="center" textRotation="90" wrapText="1"/>
    </xf>
    <xf numFmtId="42" fontId="6" fillId="0" borderId="1" xfId="2" applyFont="1" applyBorder="1" applyAlignment="1">
      <alignment vertical="center" wrapText="1"/>
    </xf>
    <xf numFmtId="0" fontId="25" fillId="18" borderId="25" xfId="5" applyFont="1" applyFill="1" applyBorder="1" applyAlignment="1" applyProtection="1">
      <alignment horizontal="center" vertical="center" textRotation="90" wrapText="1"/>
    </xf>
    <xf numFmtId="0" fontId="25" fillId="18" borderId="17" xfId="5" applyFont="1" applyFill="1" applyBorder="1" applyAlignment="1" applyProtection="1">
      <alignment horizontal="center" vertical="center" textRotation="90" wrapText="1"/>
    </xf>
    <xf numFmtId="0" fontId="25" fillId="19" borderId="24" xfId="5" applyFont="1" applyFill="1" applyBorder="1" applyAlignment="1" applyProtection="1">
      <alignment horizontal="center" vertical="center" textRotation="90" wrapText="1"/>
    </xf>
    <xf numFmtId="0" fontId="25" fillId="19" borderId="16" xfId="5" applyFont="1" applyFill="1" applyBorder="1" applyAlignment="1" applyProtection="1">
      <alignment horizontal="center" vertical="center" textRotation="90" wrapText="1"/>
    </xf>
    <xf numFmtId="0" fontId="25" fillId="19" borderId="23" xfId="5" applyFont="1" applyFill="1" applyBorder="1" applyAlignment="1" applyProtection="1">
      <alignment horizontal="center" vertical="center" textRotation="90" wrapText="1"/>
    </xf>
    <xf numFmtId="0" fontId="25" fillId="19" borderId="13" xfId="5" applyFont="1" applyFill="1" applyBorder="1" applyAlignment="1" applyProtection="1">
      <alignment horizontal="center" vertical="center" textRotation="90" wrapText="1"/>
    </xf>
    <xf numFmtId="0" fontId="19" fillId="0" borderId="1" xfId="0" applyFont="1" applyBorder="1" applyAlignment="1">
      <alignment horizontal="left" vertical="center" wrapText="1"/>
    </xf>
    <xf numFmtId="0" fontId="6" fillId="0" borderId="0" xfId="0" applyFont="1" applyAlignment="1">
      <alignment vertical="center" wrapText="1"/>
    </xf>
    <xf numFmtId="0" fontId="3" fillId="7" borderId="0" xfId="0" applyFont="1" applyFill="1" applyAlignment="1">
      <alignment horizontal="left" vertical="center" wrapText="1"/>
    </xf>
    <xf numFmtId="0" fontId="6" fillId="0" borderId="0" xfId="0" applyFont="1" applyAlignment="1">
      <alignment horizontal="center" vertical="center" wrapText="1"/>
    </xf>
    <xf numFmtId="0" fontId="35" fillId="0" borderId="26" xfId="6" applyFont="1" applyBorder="1" applyAlignment="1">
      <alignment horizontal="center" vertical="center" wrapText="1"/>
    </xf>
    <xf numFmtId="0" fontId="36" fillId="0" borderId="27" xfId="6" applyFont="1" applyBorder="1"/>
    <xf numFmtId="0" fontId="36" fillId="0" borderId="28" xfId="6" applyFont="1" applyBorder="1"/>
    <xf numFmtId="0" fontId="5" fillId="0" borderId="0" xfId="6" applyFont="1"/>
    <xf numFmtId="0" fontId="37" fillId="0" borderId="0" xfId="6" applyFont="1"/>
    <xf numFmtId="0" fontId="36" fillId="0" borderId="29" xfId="6" applyFont="1" applyBorder="1"/>
    <xf numFmtId="0" fontId="36" fillId="0" borderId="30" xfId="6" applyFont="1" applyBorder="1"/>
    <xf numFmtId="0" fontId="36" fillId="0" borderId="31" xfId="6" applyFont="1" applyBorder="1"/>
    <xf numFmtId="0" fontId="5" fillId="0" borderId="32" xfId="6" applyFont="1" applyBorder="1" applyAlignment="1">
      <alignment horizontal="center" wrapText="1"/>
    </xf>
    <xf numFmtId="0" fontId="37" fillId="0" borderId="0" xfId="6" applyFont="1"/>
    <xf numFmtId="0" fontId="5" fillId="0" borderId="33" xfId="6" applyFont="1" applyBorder="1"/>
    <xf numFmtId="0" fontId="38" fillId="20" borderId="34" xfId="6" applyFont="1" applyFill="1" applyBorder="1" applyAlignment="1">
      <alignment horizontal="center" vertical="center" wrapText="1"/>
    </xf>
    <xf numFmtId="0" fontId="38" fillId="20" borderId="35" xfId="6" applyFont="1" applyFill="1" applyBorder="1" applyAlignment="1">
      <alignment horizontal="center" vertical="center" wrapText="1"/>
    </xf>
    <xf numFmtId="0" fontId="38" fillId="20" borderId="36" xfId="6" applyFont="1" applyFill="1" applyBorder="1" applyAlignment="1">
      <alignment horizontal="center" vertical="center" wrapText="1"/>
    </xf>
    <xf numFmtId="0" fontId="39" fillId="20" borderId="34" xfId="6" applyFont="1" applyFill="1" applyBorder="1" applyAlignment="1">
      <alignment horizontal="right" vertical="center" wrapText="1"/>
    </xf>
    <xf numFmtId="0" fontId="39" fillId="20" borderId="35" xfId="6" applyFont="1" applyFill="1" applyBorder="1" applyAlignment="1">
      <alignment horizontal="right" vertical="center" wrapText="1"/>
    </xf>
    <xf numFmtId="0" fontId="5" fillId="0" borderId="0" xfId="6" applyFont="1" applyAlignment="1">
      <alignment horizontal="left" vertical="center"/>
    </xf>
    <xf numFmtId="0" fontId="40" fillId="21" borderId="34" xfId="6" applyFont="1" applyFill="1" applyBorder="1" applyAlignment="1">
      <alignment horizontal="center" vertical="center"/>
    </xf>
    <xf numFmtId="0" fontId="5" fillId="0" borderId="35" xfId="6" applyFont="1" applyBorder="1"/>
    <xf numFmtId="0" fontId="5" fillId="0" borderId="36" xfId="6" applyFont="1" applyBorder="1"/>
    <xf numFmtId="0" fontId="41" fillId="0" borderId="34" xfId="6" applyFont="1" applyBorder="1" applyAlignment="1">
      <alignment horizontal="center" vertical="center" wrapText="1"/>
    </xf>
    <xf numFmtId="0" fontId="41" fillId="0" borderId="35" xfId="6" applyFont="1" applyBorder="1"/>
    <xf numFmtId="0" fontId="41" fillId="0" borderId="36" xfId="6" applyFont="1" applyBorder="1"/>
    <xf numFmtId="0" fontId="40" fillId="21" borderId="34" xfId="6" applyFont="1" applyFill="1" applyBorder="1" applyAlignment="1">
      <alignment horizontal="center" vertical="center" wrapText="1"/>
    </xf>
    <xf numFmtId="0" fontId="42" fillId="22" borderId="34" xfId="6" applyFont="1" applyFill="1" applyBorder="1" applyAlignment="1">
      <alignment horizontal="center" vertical="center" wrapText="1"/>
    </xf>
    <xf numFmtId="17" fontId="40" fillId="21" borderId="37" xfId="6" applyNumberFormat="1" applyFont="1" applyFill="1" applyBorder="1" applyAlignment="1">
      <alignment horizontal="center" vertical="center" wrapText="1"/>
    </xf>
    <xf numFmtId="17" fontId="40" fillId="21" borderId="26" xfId="6" applyNumberFormat="1" applyFont="1" applyFill="1" applyBorder="1" applyAlignment="1">
      <alignment horizontal="center" vertical="center" wrapText="1"/>
    </xf>
    <xf numFmtId="0" fontId="5" fillId="0" borderId="28" xfId="6" applyFont="1" applyBorder="1"/>
    <xf numFmtId="17" fontId="40" fillId="23" borderId="37" xfId="6" applyNumberFormat="1" applyFont="1" applyFill="1" applyBorder="1" applyAlignment="1">
      <alignment horizontal="center" vertical="center"/>
    </xf>
    <xf numFmtId="17" fontId="40" fillId="24" borderId="37" xfId="6" applyNumberFormat="1" applyFont="1" applyFill="1" applyBorder="1" applyAlignment="1">
      <alignment horizontal="center" vertical="center"/>
    </xf>
    <xf numFmtId="17" fontId="40" fillId="21" borderId="37" xfId="6" applyNumberFormat="1" applyFont="1" applyFill="1" applyBorder="1" applyAlignment="1">
      <alignment horizontal="center" vertical="center"/>
    </xf>
    <xf numFmtId="17" fontId="40" fillId="21" borderId="38" xfId="6" applyNumberFormat="1" applyFont="1" applyFill="1" applyBorder="1" applyAlignment="1">
      <alignment horizontal="center" vertical="center" wrapText="1"/>
    </xf>
    <xf numFmtId="0" fontId="5" fillId="0" borderId="38" xfId="6" applyFont="1" applyBorder="1"/>
    <xf numFmtId="0" fontId="5" fillId="0" borderId="39" xfId="6" applyFont="1" applyBorder="1"/>
    <xf numFmtId="0" fontId="5" fillId="0" borderId="40" xfId="6" applyFont="1" applyBorder="1"/>
    <xf numFmtId="0" fontId="5" fillId="25" borderId="41" xfId="6" applyFont="1" applyFill="1" applyBorder="1"/>
    <xf numFmtId="0" fontId="5" fillId="26" borderId="41" xfId="6" applyFont="1" applyFill="1" applyBorder="1"/>
    <xf numFmtId="0" fontId="5" fillId="0" borderId="41" xfId="6" applyFont="1" applyBorder="1"/>
    <xf numFmtId="0" fontId="5" fillId="0" borderId="29" xfId="6" applyFont="1" applyBorder="1"/>
    <xf numFmtId="0" fontId="5" fillId="0" borderId="31" xfId="6" applyFont="1" applyBorder="1"/>
    <xf numFmtId="1" fontId="5" fillId="0" borderId="34" xfId="6" applyNumberFormat="1" applyFont="1" applyBorder="1" applyAlignment="1">
      <alignment horizontal="center" vertical="center" wrapText="1"/>
    </xf>
    <xf numFmtId="17" fontId="40" fillId="21" borderId="29" xfId="6" applyNumberFormat="1" applyFont="1" applyFill="1" applyBorder="1" applyAlignment="1">
      <alignment horizontal="center" vertical="center" wrapText="1"/>
    </xf>
    <xf numFmtId="17" fontId="40" fillId="21" borderId="30" xfId="6" applyNumberFormat="1" applyFont="1" applyFill="1" applyBorder="1" applyAlignment="1">
      <alignment horizontal="center" vertical="center" wrapText="1"/>
    </xf>
    <xf numFmtId="17" fontId="40" fillId="21" borderId="31" xfId="6" applyNumberFormat="1" applyFont="1" applyFill="1" applyBorder="1" applyAlignment="1">
      <alignment horizontal="center" vertical="center" wrapText="1"/>
    </xf>
    <xf numFmtId="0" fontId="47" fillId="0" borderId="37" xfId="6" applyFont="1" applyBorder="1" applyAlignment="1">
      <alignment horizontal="center" vertical="center" wrapText="1"/>
    </xf>
    <xf numFmtId="0" fontId="42" fillId="0" borderId="38" xfId="6" applyFont="1" applyBorder="1" applyAlignment="1">
      <alignment horizontal="center" vertical="center" wrapText="1"/>
    </xf>
    <xf numFmtId="0" fontId="5" fillId="0" borderId="37" xfId="6" applyFont="1" applyBorder="1" applyAlignment="1">
      <alignment horizontal="left" vertical="center" wrapText="1"/>
    </xf>
    <xf numFmtId="0" fontId="42" fillId="27" borderId="42" xfId="6" applyFont="1" applyFill="1" applyBorder="1" applyAlignment="1">
      <alignment horizontal="center" vertical="center" wrapText="1"/>
    </xf>
    <xf numFmtId="1" fontId="5" fillId="0" borderId="42" xfId="6" applyNumberFormat="1" applyFont="1" applyBorder="1" applyAlignment="1">
      <alignment horizontal="center" vertical="center"/>
    </xf>
    <xf numFmtId="9" fontId="5" fillId="0" borderId="37" xfId="6" applyNumberFormat="1" applyFont="1" applyBorder="1" applyAlignment="1">
      <alignment horizontal="center" vertical="center"/>
    </xf>
    <xf numFmtId="17" fontId="48" fillId="0" borderId="37" xfId="6" applyNumberFormat="1" applyFont="1" applyBorder="1" applyAlignment="1">
      <alignment horizontal="center" vertical="center" wrapText="1"/>
    </xf>
    <xf numFmtId="0" fontId="5" fillId="0" borderId="37" xfId="6" applyFont="1" applyBorder="1" applyAlignment="1">
      <alignment horizontal="center" vertical="center" wrapText="1"/>
    </xf>
    <xf numFmtId="0" fontId="47" fillId="0" borderId="38" xfId="6" applyFont="1" applyBorder="1" applyAlignment="1">
      <alignment horizontal="center" vertical="center" wrapText="1"/>
    </xf>
    <xf numFmtId="0" fontId="42" fillId="28" borderId="42" xfId="6" applyFont="1" applyFill="1" applyBorder="1" applyAlignment="1">
      <alignment horizontal="center" vertical="center" wrapText="1"/>
    </xf>
    <xf numFmtId="0" fontId="47" fillId="0" borderId="41" xfId="6" applyFont="1" applyBorder="1" applyAlignment="1">
      <alignment horizontal="center" vertical="center" wrapText="1"/>
    </xf>
    <xf numFmtId="17" fontId="40" fillId="21" borderId="34" xfId="6" applyNumberFormat="1" applyFont="1" applyFill="1" applyBorder="1" applyAlignment="1">
      <alignment horizontal="center" vertical="center" wrapText="1"/>
    </xf>
    <xf numFmtId="0" fontId="5" fillId="0" borderId="27" xfId="6" applyFont="1" applyBorder="1"/>
    <xf numFmtId="0" fontId="42" fillId="0" borderId="37" xfId="6" applyFont="1" applyBorder="1" applyAlignment="1">
      <alignment horizontal="left" vertical="center" wrapText="1"/>
    </xf>
    <xf numFmtId="0" fontId="42" fillId="0" borderId="37" xfId="6" applyFont="1" applyBorder="1" applyAlignment="1">
      <alignment horizontal="center" vertical="center" wrapText="1"/>
    </xf>
    <xf numFmtId="0" fontId="37" fillId="0" borderId="1" xfId="6" applyFont="1" applyBorder="1"/>
    <xf numFmtId="1" fontId="5" fillId="0" borderId="36" xfId="6" applyNumberFormat="1" applyFont="1" applyBorder="1" applyAlignment="1">
      <alignment horizontal="center" vertical="center"/>
    </xf>
    <xf numFmtId="0" fontId="5" fillId="0" borderId="37" xfId="6" applyFont="1" applyBorder="1" applyAlignment="1">
      <alignment horizontal="center" vertical="center"/>
    </xf>
    <xf numFmtId="1" fontId="5" fillId="0" borderId="41" xfId="6" applyNumberFormat="1" applyFont="1" applyBorder="1" applyAlignment="1">
      <alignment horizontal="center" vertical="center"/>
    </xf>
    <xf numFmtId="1" fontId="5" fillId="0" borderId="34" xfId="6" applyNumberFormat="1" applyFont="1" applyBorder="1" applyAlignment="1">
      <alignment horizontal="center" vertical="center"/>
    </xf>
    <xf numFmtId="1" fontId="5" fillId="0" borderId="1" xfId="6" applyNumberFormat="1" applyFont="1" applyBorder="1" applyAlignment="1">
      <alignment horizontal="center" vertical="center"/>
    </xf>
    <xf numFmtId="9" fontId="5" fillId="0" borderId="28" xfId="6" applyNumberFormat="1" applyFont="1" applyBorder="1" applyAlignment="1">
      <alignment horizontal="center" vertical="center"/>
    </xf>
    <xf numFmtId="1" fontId="5" fillId="0" borderId="29" xfId="6" applyNumberFormat="1" applyFont="1" applyBorder="1" applyAlignment="1">
      <alignment horizontal="center" vertical="center"/>
    </xf>
    <xf numFmtId="0" fontId="37" fillId="0" borderId="7" xfId="6" applyFont="1" applyBorder="1"/>
    <xf numFmtId="1" fontId="5" fillId="0" borderId="31" xfId="6" applyNumberFormat="1" applyFont="1" applyBorder="1" applyAlignment="1">
      <alignment horizontal="center" vertical="center"/>
    </xf>
    <xf numFmtId="0" fontId="42" fillId="0" borderId="1" xfId="6" applyFont="1" applyBorder="1" applyAlignment="1">
      <alignment horizontal="center" vertical="center" wrapText="1"/>
    </xf>
    <xf numFmtId="0" fontId="5" fillId="0" borderId="28" xfId="6" applyFont="1" applyBorder="1" applyAlignment="1">
      <alignment horizontal="left" vertical="center" wrapText="1"/>
    </xf>
    <xf numFmtId="0" fontId="5" fillId="29" borderId="30" xfId="6" applyFont="1" applyFill="1" applyBorder="1"/>
    <xf numFmtId="0" fontId="5" fillId="0" borderId="30" xfId="6" applyFont="1" applyBorder="1"/>
    <xf numFmtId="1" fontId="5" fillId="0" borderId="42" xfId="6" applyNumberFormat="1" applyFont="1" applyBorder="1" applyAlignment="1">
      <alignment horizontal="center" vertical="center" wrapText="1"/>
    </xf>
    <xf numFmtId="0" fontId="5" fillId="0" borderId="38" xfId="6" applyFont="1" applyBorder="1"/>
    <xf numFmtId="0" fontId="5" fillId="0" borderId="38" xfId="6" applyFont="1" applyBorder="1" applyAlignment="1">
      <alignment horizontal="center" wrapText="1"/>
    </xf>
    <xf numFmtId="0" fontId="5" fillId="0" borderId="41" xfId="6" applyFont="1" applyBorder="1" applyAlignment="1">
      <alignment horizontal="left" vertical="center" wrapText="1"/>
    </xf>
    <xf numFmtId="0" fontId="5" fillId="0" borderId="43" xfId="6" applyFont="1" applyBorder="1" applyAlignment="1">
      <alignment horizontal="center" vertical="center" wrapText="1"/>
    </xf>
    <xf numFmtId="17" fontId="48" fillId="0" borderId="41" xfId="6" applyNumberFormat="1" applyFont="1" applyBorder="1" applyAlignment="1">
      <alignment horizontal="center" vertical="center" wrapText="1"/>
    </xf>
    <xf numFmtId="0" fontId="5" fillId="0" borderId="41" xfId="6" applyFont="1" applyBorder="1" applyAlignment="1">
      <alignment horizontal="center" vertical="center" wrapText="1"/>
    </xf>
    <xf numFmtId="0" fontId="5" fillId="0" borderId="1" xfId="6" applyFont="1" applyBorder="1" applyAlignment="1">
      <alignment horizontal="left" vertical="center" wrapText="1"/>
    </xf>
    <xf numFmtId="0" fontId="42" fillId="27" borderId="36" xfId="6" applyFont="1" applyFill="1" applyBorder="1" applyAlignment="1">
      <alignment horizontal="center" vertical="center" wrapText="1"/>
    </xf>
    <xf numFmtId="0" fontId="5" fillId="0" borderId="1" xfId="6" applyFont="1" applyBorder="1"/>
    <xf numFmtId="0" fontId="42" fillId="28" borderId="36" xfId="6" applyFont="1" applyFill="1" applyBorder="1" applyAlignment="1">
      <alignment horizontal="center" vertical="center" wrapText="1"/>
    </xf>
    <xf numFmtId="17" fontId="40" fillId="21" borderId="39" xfId="6" applyNumberFormat="1" applyFont="1" applyFill="1" applyBorder="1" applyAlignment="1">
      <alignment horizontal="center" vertical="center" wrapText="1"/>
    </xf>
    <xf numFmtId="0" fontId="5" fillId="0" borderId="0" xfId="6" applyFont="1"/>
    <xf numFmtId="0" fontId="42" fillId="0" borderId="26" xfId="6" applyFont="1" applyBorder="1" applyAlignment="1">
      <alignment horizontal="center" vertical="center" wrapText="1"/>
    </xf>
    <xf numFmtId="0" fontId="5" fillId="0" borderId="37" xfId="6" applyFont="1" applyBorder="1" applyAlignment="1">
      <alignment horizontal="center"/>
    </xf>
    <xf numFmtId="0" fontId="42" fillId="0" borderId="39" xfId="6" applyFont="1" applyBorder="1" applyAlignment="1">
      <alignment horizontal="center" vertical="center" wrapText="1"/>
    </xf>
    <xf numFmtId="0" fontId="5" fillId="0" borderId="41" xfId="6" applyFont="1" applyBorder="1" applyAlignment="1">
      <alignment horizontal="center"/>
    </xf>
    <xf numFmtId="0" fontId="5" fillId="0" borderId="38" xfId="6" applyFont="1" applyBorder="1" applyAlignment="1">
      <alignment horizontal="center"/>
    </xf>
    <xf numFmtId="17" fontId="9" fillId="0" borderId="13" xfId="6" applyNumberFormat="1" applyFont="1" applyBorder="1" applyAlignment="1">
      <alignment horizontal="center" vertical="center" wrapText="1"/>
    </xf>
    <xf numFmtId="0" fontId="42" fillId="0" borderId="3" xfId="6" applyFont="1" applyBorder="1" applyAlignment="1">
      <alignment horizontal="center" vertical="center" wrapText="1"/>
    </xf>
    <xf numFmtId="0" fontId="5" fillId="29" borderId="35" xfId="6" applyFont="1" applyFill="1" applyBorder="1"/>
    <xf numFmtId="0" fontId="42" fillId="0" borderId="4" xfId="6" applyFont="1" applyBorder="1" applyAlignment="1">
      <alignment horizontal="center" vertical="center" wrapText="1"/>
    </xf>
    <xf numFmtId="0" fontId="37" fillId="0" borderId="44" xfId="6" applyFont="1" applyBorder="1" applyAlignment="1">
      <alignment horizontal="left" vertical="center" wrapText="1"/>
    </xf>
    <xf numFmtId="0" fontId="37" fillId="0" borderId="45" xfId="6" applyFont="1" applyBorder="1" applyAlignment="1">
      <alignment horizontal="left" vertical="center" wrapText="1"/>
    </xf>
    <xf numFmtId="17" fontId="9" fillId="0" borderId="17" xfId="6" applyNumberFormat="1" applyFont="1" applyBorder="1" applyAlignment="1">
      <alignment horizontal="center" vertical="center" wrapText="1"/>
    </xf>
    <xf numFmtId="0" fontId="42" fillId="0" borderId="7" xfId="6" applyFont="1" applyBorder="1" applyAlignment="1">
      <alignment horizontal="center" vertical="center" wrapText="1"/>
    </xf>
    <xf numFmtId="0" fontId="5" fillId="0" borderId="42" xfId="6" applyFont="1" applyBorder="1" applyAlignment="1">
      <alignment horizontal="center"/>
    </xf>
    <xf numFmtId="0" fontId="5" fillId="0" borderId="46" xfId="6" applyFont="1" applyBorder="1" applyAlignment="1">
      <alignment horizontal="center" vertical="center" wrapText="1"/>
    </xf>
    <xf numFmtId="9" fontId="5" fillId="0" borderId="1" xfId="6" applyNumberFormat="1" applyFont="1" applyBorder="1" applyAlignment="1">
      <alignment horizontal="center" vertical="center"/>
    </xf>
    <xf numFmtId="9" fontId="5" fillId="0" borderId="27" xfId="6" applyNumberFormat="1" applyFont="1" applyBorder="1" applyAlignment="1">
      <alignment horizontal="center" vertical="center"/>
    </xf>
    <xf numFmtId="17" fontId="48" fillId="0" borderId="28" xfId="6" applyNumberFormat="1" applyFont="1" applyBorder="1" applyAlignment="1">
      <alignment horizontal="center" vertical="center" wrapText="1"/>
    </xf>
    <xf numFmtId="0" fontId="5" fillId="0" borderId="28" xfId="6" applyFont="1" applyBorder="1" applyAlignment="1">
      <alignment horizontal="center"/>
    </xf>
    <xf numFmtId="0" fontId="5" fillId="0" borderId="47" xfId="6" applyFont="1" applyBorder="1" applyAlignment="1">
      <alignment horizontal="center" vertical="center" wrapText="1"/>
    </xf>
    <xf numFmtId="9" fontId="5" fillId="0" borderId="0" xfId="6" applyNumberFormat="1" applyFont="1" applyAlignment="1">
      <alignment horizontal="center" vertical="center"/>
    </xf>
    <xf numFmtId="0" fontId="5" fillId="0" borderId="31" xfId="6" applyFont="1" applyBorder="1" applyAlignment="1">
      <alignment horizontal="center"/>
    </xf>
    <xf numFmtId="0" fontId="5" fillId="0" borderId="5" xfId="6" applyFont="1" applyBorder="1" applyAlignment="1">
      <alignment horizontal="center" vertical="center" wrapText="1"/>
    </xf>
    <xf numFmtId="9" fontId="5" fillId="0" borderId="40" xfId="6" applyNumberFormat="1" applyFont="1" applyBorder="1" applyAlignment="1">
      <alignment horizontal="center" vertical="center"/>
    </xf>
    <xf numFmtId="17" fontId="48" fillId="0" borderId="1" xfId="6" applyNumberFormat="1" applyFont="1" applyBorder="1" applyAlignment="1">
      <alignment horizontal="center" vertical="center" wrapText="1"/>
    </xf>
    <xf numFmtId="0" fontId="42" fillId="0" borderId="41" xfId="6" applyFont="1" applyBorder="1" applyAlignment="1">
      <alignment horizontal="center" vertical="center" wrapText="1"/>
    </xf>
    <xf numFmtId="1" fontId="5" fillId="0" borderId="34" xfId="6" applyNumberFormat="1" applyFont="1" applyBorder="1" applyAlignment="1">
      <alignment horizontal="center" vertical="center"/>
    </xf>
    <xf numFmtId="1" fontId="5" fillId="0" borderId="35" xfId="6" applyNumberFormat="1" applyFont="1" applyBorder="1" applyAlignment="1">
      <alignment horizontal="center" vertical="center"/>
    </xf>
    <xf numFmtId="1" fontId="5" fillId="0" borderId="36" xfId="6" applyNumberFormat="1" applyFont="1" applyBorder="1" applyAlignment="1">
      <alignment horizontal="center" vertical="center"/>
    </xf>
    <xf numFmtId="0" fontId="42" fillId="21" borderId="34" xfId="6" applyFont="1" applyFill="1" applyBorder="1" applyAlignment="1">
      <alignment horizontal="center" vertical="center" wrapText="1"/>
    </xf>
    <xf numFmtId="1" fontId="5" fillId="0" borderId="26" xfId="6" applyNumberFormat="1" applyFont="1" applyBorder="1" applyAlignment="1">
      <alignment horizontal="center" vertical="center"/>
    </xf>
    <xf numFmtId="1" fontId="5" fillId="0" borderId="28" xfId="6" applyNumberFormat="1" applyFont="1" applyBorder="1" applyAlignment="1">
      <alignment horizontal="center" vertical="center"/>
    </xf>
    <xf numFmtId="17" fontId="48" fillId="0" borderId="26" xfId="6" applyNumberFormat="1" applyFont="1" applyBorder="1" applyAlignment="1">
      <alignment horizontal="center" vertical="center" wrapText="1"/>
    </xf>
    <xf numFmtId="1" fontId="5" fillId="0" borderId="29" xfId="6" applyNumberFormat="1" applyFont="1" applyBorder="1" applyAlignment="1">
      <alignment horizontal="center" vertical="center"/>
    </xf>
    <xf numFmtId="1" fontId="5" fillId="0" borderId="31" xfId="6" applyNumberFormat="1" applyFont="1" applyBorder="1" applyAlignment="1">
      <alignment horizontal="center" vertical="center"/>
    </xf>
    <xf numFmtId="0" fontId="5" fillId="0" borderId="34" xfId="6" applyFont="1" applyBorder="1" applyAlignment="1">
      <alignment horizontal="center" vertical="center" wrapText="1"/>
    </xf>
    <xf numFmtId="0" fontId="5" fillId="0" borderId="35" xfId="6" applyFont="1" applyBorder="1" applyAlignment="1">
      <alignment horizontal="center" vertical="center"/>
    </xf>
    <xf numFmtId="0" fontId="5" fillId="0" borderId="36" xfId="6" applyFont="1" applyBorder="1" applyAlignment="1">
      <alignment horizontal="center" vertical="center"/>
    </xf>
    <xf numFmtId="0" fontId="42" fillId="21" borderId="11" xfId="6" applyFont="1" applyFill="1" applyBorder="1" applyAlignment="1">
      <alignment horizontal="center" vertical="center"/>
    </xf>
    <xf numFmtId="0" fontId="5" fillId="0" borderId="9" xfId="6" applyFont="1" applyBorder="1"/>
    <xf numFmtId="0" fontId="42" fillId="30" borderId="48" xfId="6" applyFont="1" applyFill="1" applyBorder="1" applyAlignment="1">
      <alignment horizontal="center" vertical="center"/>
    </xf>
    <xf numFmtId="0" fontId="5" fillId="0" borderId="49" xfId="6" applyFont="1" applyBorder="1"/>
    <xf numFmtId="0" fontId="5" fillId="0" borderId="50" xfId="6" applyFont="1" applyBorder="1"/>
    <xf numFmtId="0" fontId="42" fillId="31" borderId="51" xfId="6" applyFont="1" applyFill="1" applyBorder="1" applyAlignment="1">
      <alignment horizontal="center" vertical="center"/>
    </xf>
    <xf numFmtId="0" fontId="5" fillId="0" borderId="52" xfId="6" applyFont="1" applyBorder="1"/>
    <xf numFmtId="0" fontId="5" fillId="0" borderId="53" xfId="6" applyFont="1" applyBorder="1"/>
    <xf numFmtId="0" fontId="42" fillId="30" borderId="54" xfId="6" applyFont="1" applyFill="1" applyBorder="1" applyAlignment="1">
      <alignment horizontal="center" vertical="center" wrapText="1"/>
    </xf>
    <xf numFmtId="0" fontId="42" fillId="30" borderId="34" xfId="6" applyFont="1" applyFill="1" applyBorder="1" applyAlignment="1">
      <alignment horizontal="center" vertical="center" wrapText="1"/>
    </xf>
    <xf numFmtId="0" fontId="42" fillId="30" borderId="42" xfId="6" applyFont="1" applyFill="1" applyBorder="1" applyAlignment="1">
      <alignment horizontal="center" vertical="center" wrapText="1"/>
    </xf>
    <xf numFmtId="0" fontId="42" fillId="0" borderId="55" xfId="6" applyFont="1" applyBorder="1" applyAlignment="1">
      <alignment horizontal="center" vertical="center"/>
    </xf>
    <xf numFmtId="0" fontId="42" fillId="0" borderId="56" xfId="6" applyFont="1" applyBorder="1" applyAlignment="1">
      <alignment horizontal="center" vertical="center" wrapText="1"/>
    </xf>
    <xf numFmtId="0" fontId="42" fillId="0" borderId="34" xfId="6" applyFont="1" applyBorder="1" applyAlignment="1">
      <alignment horizontal="center" vertical="center" wrapText="1"/>
    </xf>
    <xf numFmtId="1" fontId="42" fillId="0" borderId="41" xfId="6" applyNumberFormat="1" applyFont="1" applyBorder="1" applyAlignment="1">
      <alignment horizontal="center" vertical="center" wrapText="1"/>
    </xf>
    <xf numFmtId="0" fontId="5" fillId="0" borderId="11" xfId="6" applyFont="1" applyBorder="1"/>
    <xf numFmtId="0" fontId="5" fillId="0" borderId="57" xfId="6" applyFont="1" applyBorder="1"/>
    <xf numFmtId="0" fontId="42" fillId="30" borderId="34" xfId="6" applyFont="1" applyFill="1" applyBorder="1" applyAlignment="1">
      <alignment horizontal="center" vertical="center"/>
    </xf>
    <xf numFmtId="9" fontId="5" fillId="30" borderId="42" xfId="6" applyNumberFormat="1" applyFont="1" applyFill="1" applyBorder="1" applyAlignment="1">
      <alignment horizontal="center" vertical="center"/>
    </xf>
    <xf numFmtId="9" fontId="5" fillId="30" borderId="34" xfId="6" applyNumberFormat="1" applyFont="1" applyFill="1" applyBorder="1" applyAlignment="1">
      <alignment horizontal="center" vertical="center" wrapText="1"/>
    </xf>
    <xf numFmtId="0" fontId="5" fillId="0" borderId="58" xfId="6" applyFont="1" applyBorder="1"/>
    <xf numFmtId="9" fontId="5" fillId="30" borderId="34" xfId="6" applyNumberFormat="1" applyFont="1" applyFill="1" applyBorder="1" applyAlignment="1">
      <alignment horizontal="center" vertical="center"/>
    </xf>
    <xf numFmtId="0" fontId="42" fillId="30" borderId="54" xfId="6" applyFont="1" applyFill="1" applyBorder="1" applyAlignment="1">
      <alignment horizontal="center" vertical="center"/>
    </xf>
    <xf numFmtId="0" fontId="42" fillId="0" borderId="27" xfId="6" applyFont="1" applyBorder="1" applyAlignment="1">
      <alignment horizontal="center" vertical="center" wrapText="1"/>
    </xf>
    <xf numFmtId="0" fontId="5" fillId="0" borderId="27" xfId="6" applyFont="1" applyBorder="1" applyAlignment="1">
      <alignment horizontal="center" vertical="center"/>
    </xf>
    <xf numFmtId="0" fontId="42" fillId="0" borderId="59" xfId="6" applyFont="1" applyBorder="1" applyAlignment="1">
      <alignment horizontal="center" vertical="center" wrapText="1"/>
    </xf>
    <xf numFmtId="0" fontId="5" fillId="0" borderId="0" xfId="6" applyFont="1" applyAlignment="1">
      <alignment horizontal="center" vertical="center"/>
    </xf>
    <xf numFmtId="0" fontId="42" fillId="0" borderId="0" xfId="6" applyFont="1" applyAlignment="1">
      <alignment horizontal="center" vertical="center" wrapText="1"/>
    </xf>
    <xf numFmtId="0" fontId="42" fillId="0" borderId="9" xfId="6" applyFont="1" applyBorder="1" applyAlignment="1">
      <alignment horizontal="center" vertical="center" wrapText="1"/>
    </xf>
    <xf numFmtId="0" fontId="5" fillId="0" borderId="60" xfId="6" applyFont="1" applyBorder="1" applyAlignment="1">
      <alignment horizontal="center" vertical="center"/>
    </xf>
    <xf numFmtId="0" fontId="42" fillId="0" borderId="60" xfId="6" applyFont="1" applyBorder="1" applyAlignment="1">
      <alignment horizontal="center" vertical="center" wrapText="1"/>
    </xf>
    <xf numFmtId="0" fontId="42" fillId="0" borderId="61" xfId="6" applyFont="1" applyBorder="1" applyAlignment="1">
      <alignment horizontal="center" vertical="center" wrapText="1"/>
    </xf>
    <xf numFmtId="0" fontId="5" fillId="0" borderId="62" xfId="6" applyFont="1" applyBorder="1"/>
    <xf numFmtId="0" fontId="5" fillId="0" borderId="60" xfId="6" applyFont="1" applyBorder="1"/>
    <xf numFmtId="0" fontId="5" fillId="0" borderId="61" xfId="6" applyFont="1" applyBorder="1"/>
    <xf numFmtId="0" fontId="42" fillId="0" borderId="0" xfId="6" applyFont="1" applyAlignment="1">
      <alignment wrapText="1"/>
    </xf>
    <xf numFmtId="0" fontId="8" fillId="0" borderId="0" xfId="0" applyFont="1" applyAlignment="1">
      <alignment horizontal="center" wrapText="1"/>
    </xf>
    <xf numFmtId="0" fontId="24" fillId="0" borderId="0" xfId="0" applyFont="1" applyAlignment="1">
      <alignment horizontal="left" vertical="center" wrapText="1"/>
    </xf>
    <xf numFmtId="0" fontId="24" fillId="0" borderId="0" xfId="0" applyFont="1" applyAlignment="1">
      <alignment vertical="center" wrapText="1"/>
    </xf>
    <xf numFmtId="0" fontId="22" fillId="0" borderId="0" xfId="0" applyFont="1" applyAlignment="1">
      <alignment horizontal="center"/>
    </xf>
    <xf numFmtId="0" fontId="51" fillId="0" borderId="0" xfId="0" applyFont="1" applyAlignment="1">
      <alignment vertical="center" wrapText="1"/>
    </xf>
    <xf numFmtId="0" fontId="52" fillId="0" borderId="0" xfId="0" applyFont="1" applyAlignment="1">
      <alignment horizontal="center" vertical="center" wrapText="1"/>
    </xf>
    <xf numFmtId="0" fontId="52" fillId="0" borderId="0" xfId="0" applyFont="1" applyAlignment="1">
      <alignment vertical="center" wrapText="1"/>
    </xf>
    <xf numFmtId="0" fontId="50" fillId="32" borderId="0" xfId="7" applyFill="1" applyAlignment="1">
      <alignment horizontal="center" vertical="center"/>
    </xf>
    <xf numFmtId="0" fontId="52" fillId="0" borderId="0" xfId="0" applyFont="1" applyAlignment="1">
      <alignment horizontal="center" vertical="center" wrapText="1"/>
    </xf>
    <xf numFmtId="0" fontId="51" fillId="0" borderId="0" xfId="0" applyFont="1" applyAlignment="1">
      <alignment horizontal="center" vertical="center" wrapText="1"/>
    </xf>
    <xf numFmtId="14" fontId="51" fillId="0" borderId="0" xfId="0" applyNumberFormat="1" applyFont="1" applyAlignment="1">
      <alignment horizontal="center" vertical="center" wrapText="1"/>
    </xf>
    <xf numFmtId="0" fontId="3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3" fillId="3" borderId="1" xfId="0" applyFont="1" applyFill="1" applyBorder="1" applyAlignment="1">
      <alignment horizontal="center" vertical="center" wrapText="1"/>
    </xf>
    <xf numFmtId="0" fontId="53" fillId="3" borderId="1" xfId="0" applyFont="1" applyFill="1" applyBorder="1" applyAlignment="1">
      <alignment horizontal="left" vertical="center" wrapText="1"/>
    </xf>
    <xf numFmtId="0" fontId="33" fillId="3" borderId="1" xfId="0" quotePrefix="1" applyFont="1" applyFill="1" applyBorder="1" applyAlignment="1">
      <alignment horizontal="center" vertical="center" wrapText="1"/>
    </xf>
    <xf numFmtId="0" fontId="54" fillId="0" borderId="0" xfId="0" applyFont="1" applyAlignment="1">
      <alignment horizontal="center" vertical="center" wrapText="1"/>
    </xf>
    <xf numFmtId="0" fontId="55" fillId="0" borderId="0" xfId="0" applyFont="1" applyAlignment="1">
      <alignment horizontal="left" vertical="center" wrapText="1"/>
    </xf>
    <xf numFmtId="0" fontId="22" fillId="2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6" fillId="0" borderId="1" xfId="0" applyFont="1" applyBorder="1" applyAlignment="1">
      <alignment vertical="center" wrapText="1"/>
    </xf>
    <xf numFmtId="15" fontId="37" fillId="0" borderId="1" xfId="0" applyNumberFormat="1" applyFont="1" applyBorder="1" applyAlignment="1">
      <alignment horizontal="center" vertical="center" wrapText="1"/>
    </xf>
    <xf numFmtId="0" fontId="5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1" applyFont="1" applyBorder="1" applyAlignment="1">
      <alignment horizontal="center" vertical="center" wrapText="1"/>
    </xf>
    <xf numFmtId="0" fontId="6"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6" fillId="0" borderId="7" xfId="0" applyFont="1" applyBorder="1" applyAlignment="1">
      <alignment horizontal="center" vertical="center" wrapText="1"/>
    </xf>
    <xf numFmtId="0" fontId="57" fillId="13" borderId="1" xfId="0" applyFont="1" applyFill="1" applyBorder="1" applyAlignment="1">
      <alignment horizontal="center" vertical="center" wrapText="1"/>
    </xf>
    <xf numFmtId="9" fontId="3" fillId="0" borderId="1" xfId="1" applyFont="1" applyBorder="1" applyAlignment="1">
      <alignment horizontal="center" vertical="center" wrapText="1"/>
    </xf>
    <xf numFmtId="0" fontId="58" fillId="33" borderId="1" xfId="0" applyFont="1" applyFill="1" applyBorder="1" applyAlignment="1">
      <alignment horizontal="right" vertical="center" wrapText="1"/>
    </xf>
    <xf numFmtId="0" fontId="58" fillId="33" borderId="1" xfId="0" applyFont="1" applyFill="1" applyBorder="1" applyAlignment="1">
      <alignment horizontal="center"/>
    </xf>
    <xf numFmtId="15" fontId="3" fillId="0" borderId="0" xfId="0" applyNumberFormat="1" applyFont="1" applyAlignment="1">
      <alignment horizontal="center" vertical="center" wrapText="1"/>
    </xf>
    <xf numFmtId="0" fontId="58" fillId="33" borderId="1" xfId="0" applyFont="1" applyFill="1" applyBorder="1" applyAlignment="1">
      <alignment horizontal="right"/>
    </xf>
    <xf numFmtId="9" fontId="59" fillId="9" borderId="1" xfId="1" applyFont="1" applyFill="1" applyBorder="1" applyAlignment="1">
      <alignment horizontal="center" vertical="center" wrapText="1"/>
    </xf>
    <xf numFmtId="0" fontId="60" fillId="0" borderId="0" xfId="0" applyFont="1" applyAlignment="1">
      <alignment horizontal="center" vertical="center" wrapText="1"/>
    </xf>
    <xf numFmtId="0" fontId="61" fillId="0" borderId="0" xfId="0" applyFont="1" applyAlignment="1">
      <alignment horizontal="center" vertical="center" wrapText="1"/>
    </xf>
    <xf numFmtId="0" fontId="62" fillId="0" borderId="63" xfId="0" applyFont="1" applyBorder="1" applyAlignment="1">
      <alignment horizontal="center" vertical="center" wrapText="1"/>
    </xf>
    <xf numFmtId="0" fontId="62" fillId="0" borderId="64" xfId="0" applyFont="1" applyBorder="1" applyAlignment="1">
      <alignment horizontal="center" vertical="center" wrapText="1"/>
    </xf>
    <xf numFmtId="0" fontId="62" fillId="0" borderId="65" xfId="0" applyFont="1" applyBorder="1" applyAlignment="1">
      <alignment horizontal="center" vertical="center" wrapText="1"/>
    </xf>
    <xf numFmtId="0" fontId="62" fillId="0" borderId="66" xfId="0" applyFont="1" applyBorder="1" applyAlignment="1">
      <alignment horizontal="center" vertical="center" wrapText="1"/>
    </xf>
    <xf numFmtId="0" fontId="62" fillId="0" borderId="67" xfId="0" applyFont="1" applyBorder="1" applyAlignment="1">
      <alignment horizontal="center" vertical="center" wrapText="1"/>
    </xf>
    <xf numFmtId="0" fontId="62" fillId="0" borderId="0" xfId="0" applyFont="1" applyAlignment="1">
      <alignment horizontal="center" vertical="center" wrapText="1"/>
    </xf>
    <xf numFmtId="0" fontId="63" fillId="2" borderId="68" xfId="0" applyFont="1" applyFill="1" applyBorder="1" applyAlignment="1">
      <alignment horizontal="center" vertical="center" wrapText="1"/>
    </xf>
    <xf numFmtId="0" fontId="63" fillId="2" borderId="69" xfId="0" applyFont="1" applyFill="1" applyBorder="1" applyAlignment="1">
      <alignment horizontal="center" vertical="center" wrapText="1"/>
    </xf>
    <xf numFmtId="0" fontId="63" fillId="2" borderId="7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64" fillId="0" borderId="71" xfId="0" applyFont="1" applyBorder="1" applyAlignment="1">
      <alignment horizontal="center" vertical="center" wrapText="1"/>
    </xf>
    <xf numFmtId="0" fontId="64" fillId="0" borderId="14" xfId="0" applyFont="1" applyBorder="1" applyAlignment="1">
      <alignment horizontal="center" vertical="center" wrapText="1"/>
    </xf>
    <xf numFmtId="0" fontId="64" fillId="0" borderId="72" xfId="0" applyFont="1" applyBorder="1" applyAlignment="1">
      <alignment horizontal="center" vertical="center" wrapText="1"/>
    </xf>
    <xf numFmtId="15" fontId="64" fillId="0" borderId="1" xfId="0" applyNumberFormat="1" applyFont="1" applyBorder="1" applyAlignment="1">
      <alignment horizontal="center" vertical="center" wrapText="1"/>
    </xf>
    <xf numFmtId="0" fontId="33" fillId="0" borderId="0" xfId="0" applyFont="1" applyAlignment="1">
      <alignment horizontal="left" vertical="center"/>
    </xf>
    <xf numFmtId="0" fontId="65" fillId="0" borderId="0" xfId="0" applyFont="1" applyAlignment="1">
      <alignment vertical="center"/>
    </xf>
    <xf numFmtId="0" fontId="66" fillId="0" borderId="0" xfId="0" applyFont="1" applyAlignment="1">
      <alignment vertical="center" wrapText="1"/>
    </xf>
    <xf numFmtId="0" fontId="67" fillId="0" borderId="0" xfId="0" applyFont="1" applyAlignment="1">
      <alignment horizontal="center" vertical="center" wrapText="1"/>
    </xf>
    <xf numFmtId="0" fontId="68" fillId="0" borderId="0" xfId="0" applyFont="1" applyAlignment="1">
      <alignment horizontal="left" vertical="center" wrapText="1"/>
    </xf>
    <xf numFmtId="0" fontId="69" fillId="0" borderId="0" xfId="0" applyFont="1" applyAlignment="1">
      <alignment vertical="center" wrapText="1"/>
    </xf>
    <xf numFmtId="0" fontId="66" fillId="0" borderId="0" xfId="0" applyFont="1" applyAlignment="1">
      <alignment horizontal="center" vertical="center" wrapText="1"/>
    </xf>
    <xf numFmtId="0" fontId="68" fillId="0" borderId="0" xfId="0" applyFont="1" applyAlignment="1">
      <alignment horizontal="center" vertical="center" wrapText="1"/>
    </xf>
    <xf numFmtId="14" fontId="66" fillId="0" borderId="0" xfId="0" applyNumberFormat="1" applyFont="1" applyAlignment="1">
      <alignment horizontal="center" vertical="center" wrapText="1"/>
    </xf>
    <xf numFmtId="0" fontId="69" fillId="0" borderId="0" xfId="0" applyFont="1" applyAlignment="1">
      <alignment horizontal="center" vertical="center" wrapText="1"/>
    </xf>
    <xf numFmtId="0" fontId="70" fillId="2" borderId="1" xfId="0" applyFont="1" applyFill="1" applyBorder="1" applyAlignment="1">
      <alignment horizontal="center" vertical="center" wrapText="1"/>
    </xf>
    <xf numFmtId="14" fontId="70" fillId="2" borderId="1" xfId="0" applyNumberFormat="1" applyFont="1" applyFill="1" applyBorder="1" applyAlignment="1">
      <alignment horizontal="center" vertical="center" wrapText="1"/>
    </xf>
    <xf numFmtId="0" fontId="68" fillId="0" borderId="1" xfId="0" applyFont="1" applyBorder="1" applyAlignment="1">
      <alignment horizontal="center" vertical="center" wrapText="1"/>
    </xf>
    <xf numFmtId="0" fontId="68" fillId="0" borderId="1" xfId="0" applyFont="1" applyBorder="1" applyAlignment="1">
      <alignment horizontal="center" vertical="center" wrapText="1"/>
    </xf>
    <xf numFmtId="0" fontId="68" fillId="3" borderId="1" xfId="0" applyFont="1" applyFill="1" applyBorder="1" applyAlignment="1">
      <alignment horizontal="justify" vertical="center" wrapText="1"/>
    </xf>
    <xf numFmtId="15" fontId="68" fillId="0" borderId="1" xfId="0" applyNumberFormat="1" applyFont="1" applyBorder="1" applyAlignment="1">
      <alignment horizontal="center" vertical="center" wrapText="1"/>
    </xf>
    <xf numFmtId="0" fontId="71" fillId="0" borderId="1" xfId="0" quotePrefix="1" applyFont="1" applyBorder="1" applyAlignment="1">
      <alignment horizontal="center" vertical="center" wrapText="1"/>
    </xf>
    <xf numFmtId="0" fontId="68" fillId="0" borderId="1" xfId="0" applyFont="1" applyBorder="1" applyAlignment="1">
      <alignment horizontal="justify" vertical="center" wrapText="1"/>
    </xf>
    <xf numFmtId="9" fontId="68" fillId="0" borderId="0" xfId="0" applyNumberFormat="1" applyFont="1" applyAlignment="1">
      <alignment horizontal="left" vertical="center" wrapText="1"/>
    </xf>
    <xf numFmtId="0" fontId="68" fillId="0" borderId="1" xfId="0" applyFont="1" applyBorder="1" applyAlignment="1">
      <alignment horizontal="left" vertical="center" wrapText="1"/>
    </xf>
    <xf numFmtId="9" fontId="68" fillId="0" borderId="0" xfId="3" applyFont="1" applyAlignment="1">
      <alignment horizontal="left" vertical="center" wrapText="1"/>
    </xf>
    <xf numFmtId="0" fontId="71" fillId="0" borderId="1" xfId="0" applyFont="1" applyBorder="1" applyAlignment="1">
      <alignment horizontal="left" vertical="center" wrapText="1"/>
    </xf>
    <xf numFmtId="14" fontId="68" fillId="0" borderId="0" xfId="0" applyNumberFormat="1" applyFont="1" applyAlignment="1">
      <alignment horizontal="center" vertical="center" wrapText="1"/>
    </xf>
  </cellXfs>
  <cellStyles count="8">
    <cellStyle name="Hipervínculo" xfId="7" builtinId="8"/>
    <cellStyle name="Moneda [0]" xfId="2" builtinId="7"/>
    <cellStyle name="Normal" xfId="0" builtinId="0"/>
    <cellStyle name="Normal 2" xfId="6" xr:uid="{43E20591-9E1A-40FB-91AF-EF18B3AD915A}"/>
    <cellStyle name="Normal 47" xfId="5" xr:uid="{D5FC3AB5-6ABE-4044-B77B-F00851D70B59}"/>
    <cellStyle name="Normal 6" xfId="4" xr:uid="{9B0C2D74-029E-41BE-84F1-D76AE1577D3B}"/>
    <cellStyle name="Porcentaje" xfId="3" builtinId="5"/>
    <cellStyle name="Porcentaje 2" xfId="1" xr:uid="{C70C4E8A-08BE-42A6-BE2B-E8A3F11A3988}"/>
  </cellStyles>
  <dxfs count="197">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v>RESULTADO</c:v>
          </c:tx>
          <c:spPr>
            <a:solidFill>
              <a:srgbClr val="4F81BD"/>
            </a:solidFill>
            <a:ln cmpd="sng">
              <a:solidFill>
                <a:srgbClr val="000000"/>
              </a:solidFill>
            </a:ln>
          </c:spPr>
          <c:invertIfNegative val="1"/>
          <c:val>
            <c:numRef>
              <c:f>'PLAN DE TRABAJO SST 2024'!$E$165:$R$165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5="http://schemas.microsoft.com/office/drawing/2012/chart" uri="{02D57815-91ED-43cb-92C2-25804820EDAC}">
              <c15:filteredCategoryTitle>
                <c15:cat>
                  <c:strRef>
                    <c:extLst>
                      <c:ext uri="{02D57815-91ED-43cb-92C2-25804820EDAC}">
                        <c15:formulaRef>
                          <c15:sqref>'PLAN DE TRABAJO SST 2024'!$E$162:$R$162</c15:sqref>
                        </c15:formulaRef>
                      </c:ext>
                    </c:extLst>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15:cat>
              </c15:filteredCategoryTitle>
            </c:ext>
            <c:ext xmlns:c16="http://schemas.microsoft.com/office/drawing/2014/chart" uri="{C3380CC4-5D6E-409C-BE32-E72D297353CC}">
              <c16:uniqueId val="{00000000-33F2-46D7-8F41-DBBDFF256162}"/>
            </c:ext>
          </c:extLst>
        </c:ser>
        <c:dLbls>
          <c:showLegendKey val="0"/>
          <c:showVal val="0"/>
          <c:showCatName val="0"/>
          <c:showSerName val="0"/>
          <c:showPercent val="0"/>
          <c:showBubbleSize val="0"/>
        </c:dLbls>
        <c:gapWidth val="150"/>
        <c:axId val="143202688"/>
        <c:axId val="143196160"/>
      </c:barChart>
      <c:lineChart>
        <c:grouping val="standard"/>
        <c:varyColors val="0"/>
        <c:ser>
          <c:idx val="1"/>
          <c:order val="1"/>
          <c:tx>
            <c:v>META</c:v>
          </c:tx>
          <c:spPr>
            <a:ln w="28575" cmpd="sng">
              <a:solidFill>
                <a:srgbClr val="EA4335"/>
              </a:solidFill>
            </a:ln>
          </c:spPr>
          <c:marker>
            <c:symbol val="none"/>
          </c:marker>
          <c:val>
            <c:numRef>
              <c:f>'PLAN DE TRABAJO SST 2024'!$E$166:$R$166</c:f>
              <c:numCache>
                <c:formatCode>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smooth val="0"/>
          <c:extLst>
            <c:ext xmlns:c15="http://schemas.microsoft.com/office/drawing/2012/chart" uri="{02D57815-91ED-43cb-92C2-25804820EDAC}">
              <c15:filteredCategoryTitle>
                <c15:cat>
                  <c:strRef>
                    <c:extLst>
                      <c:ext uri="{02D57815-91ED-43cb-92C2-25804820EDAC}">
                        <c15:formulaRef>
                          <c15:sqref>'PLAN DE TRABAJO SST 2024'!$E$162:$R$162</c15:sqref>
                        </c15:formulaRef>
                      </c:ext>
                    </c:extLst>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15:cat>
              </c15:filteredCategoryTitle>
            </c:ext>
            <c:ext xmlns:c16="http://schemas.microsoft.com/office/drawing/2014/chart" uri="{C3380CC4-5D6E-409C-BE32-E72D297353CC}">
              <c16:uniqueId val="{00000001-33F2-46D7-8F41-DBBDFF256162}"/>
            </c:ext>
          </c:extLst>
        </c:ser>
        <c:dLbls>
          <c:showLegendKey val="0"/>
          <c:showVal val="0"/>
          <c:showCatName val="0"/>
          <c:showSerName val="0"/>
          <c:showPercent val="0"/>
          <c:showBubbleSize val="0"/>
        </c:dLbls>
        <c:marker val="1"/>
        <c:smooth val="0"/>
        <c:axId val="143202688"/>
        <c:axId val="143196160"/>
      </c:lineChart>
      <c:catAx>
        <c:axId val="143202688"/>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43196160"/>
        <c:crosses val="autoZero"/>
        <c:auto val="1"/>
        <c:lblAlgn val="ctr"/>
        <c:lblOffset val="100"/>
        <c:noMultiLvlLbl val="1"/>
      </c:catAx>
      <c:valAx>
        <c:axId val="14319616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rgbClr val="000000"/>
                </a:solidFill>
                <a:latin typeface="+mn-lt"/>
              </a:defRPr>
            </a:pPr>
            <a:endParaRPr lang="es-CO"/>
          </a:p>
        </c:txPr>
        <c:crossAx val="143202688"/>
        <c:crosses val="autoZero"/>
        <c:crossBetween val="between"/>
      </c:valAx>
    </c:plotArea>
    <c:legend>
      <c:legendPos val="r"/>
      <c:layout>
        <c:manualLayout>
          <c:xMode val="edge"/>
          <c:yMode val="edge"/>
          <c:x val="0.31566011380916664"/>
          <c:y val="0.88708767884869877"/>
        </c:manualLayout>
      </c:layout>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SST!A1"/><Relationship Id="rId7" Type="http://schemas.openxmlformats.org/officeDocument/2006/relationships/image" Target="../media/image2.png"/><Relationship Id="rId2" Type="http://schemas.openxmlformats.org/officeDocument/2006/relationships/hyperlink" Target="#Plan_de_Previsi&#243;n!A1"/><Relationship Id="rId1" Type="http://schemas.openxmlformats.org/officeDocument/2006/relationships/hyperlink" Target="#Plan_de_Vacantes!A1"/><Relationship Id="rId6" Type="http://schemas.openxmlformats.org/officeDocument/2006/relationships/hyperlink" Target="#'P. BIENESTAR E INCENTIVOS'!A1"/><Relationship Id="rId5" Type="http://schemas.openxmlformats.org/officeDocument/2006/relationships/hyperlink" Target="#PIC!A1"/><Relationship Id="rId4" Type="http://schemas.openxmlformats.org/officeDocument/2006/relationships/hyperlink" Target="#'PLAN SGSST'!A1"/></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2" name="Group 52">
          <a:extLst>
            <a:ext uri="{FF2B5EF4-FFF2-40B4-BE49-F238E27FC236}">
              <a16:creationId xmlns:a16="http://schemas.microsoft.com/office/drawing/2014/main" id="{5925C1AE-1533-4EAF-9568-449B65C884AB}"/>
            </a:ext>
          </a:extLst>
        </xdr:cNvPr>
        <xdr:cNvGrpSpPr/>
      </xdr:nvGrpSpPr>
      <xdr:grpSpPr>
        <a:xfrm>
          <a:off x="2841987" y="2831634"/>
          <a:ext cx="895277" cy="461665"/>
          <a:chOff x="3533071" y="1391773"/>
          <a:chExt cx="895277" cy="461665"/>
        </a:xfrm>
      </xdr:grpSpPr>
      <xdr:sp macro="" textlink="">
        <xdr:nvSpPr>
          <xdr:cNvPr id="3" name="TextBox 48">
            <a:extLst>
              <a:ext uri="{FF2B5EF4-FFF2-40B4-BE49-F238E27FC236}">
                <a16:creationId xmlns:a16="http://schemas.microsoft.com/office/drawing/2014/main" id="{39EAF6BA-42AB-112B-9C1E-8F48CF87EF6A}"/>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4" name="Straight Connector 51">
            <a:extLst>
              <a:ext uri="{FF2B5EF4-FFF2-40B4-BE49-F238E27FC236}">
                <a16:creationId xmlns:a16="http://schemas.microsoft.com/office/drawing/2014/main" id="{F772415E-9270-6D7E-BFFE-024E18154135}"/>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5" name="Group 65">
          <a:extLst>
            <a:ext uri="{FF2B5EF4-FFF2-40B4-BE49-F238E27FC236}">
              <a16:creationId xmlns:a16="http://schemas.microsoft.com/office/drawing/2014/main" id="{CE37BBAD-3A90-4CB8-81DF-8D20B5BCFA66}"/>
            </a:ext>
          </a:extLst>
        </xdr:cNvPr>
        <xdr:cNvGrpSpPr/>
      </xdr:nvGrpSpPr>
      <xdr:grpSpPr>
        <a:xfrm>
          <a:off x="7742434" y="4398657"/>
          <a:ext cx="895277" cy="461665"/>
          <a:chOff x="3304471" y="1382248"/>
          <a:chExt cx="895277" cy="461665"/>
        </a:xfrm>
      </xdr:grpSpPr>
      <xdr:sp macro="" textlink="">
        <xdr:nvSpPr>
          <xdr:cNvPr id="6" name="TextBox 66">
            <a:extLst>
              <a:ext uri="{FF2B5EF4-FFF2-40B4-BE49-F238E27FC236}">
                <a16:creationId xmlns:a16="http://schemas.microsoft.com/office/drawing/2014/main" id="{3CC9B8CC-262B-B59C-22BE-40879EC862A2}"/>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7" name="Straight Connector 68">
            <a:extLst>
              <a:ext uri="{FF2B5EF4-FFF2-40B4-BE49-F238E27FC236}">
                <a16:creationId xmlns:a16="http://schemas.microsoft.com/office/drawing/2014/main" id="{B66B7944-AA14-2577-D1CC-D9D8C63438D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621867</xdr:colOff>
      <xdr:row>18</xdr:row>
      <xdr:rowOff>163286</xdr:rowOff>
    </xdr:from>
    <xdr:to>
      <xdr:col>10</xdr:col>
      <xdr:colOff>680358</xdr:colOff>
      <xdr:row>30</xdr:row>
      <xdr:rowOff>156276</xdr:rowOff>
    </xdr:to>
    <xdr:sp macro="" textlink="">
      <xdr:nvSpPr>
        <xdr:cNvPr id="8" name="TextBox 121">
          <a:extLst>
            <a:ext uri="{FF2B5EF4-FFF2-40B4-BE49-F238E27FC236}">
              <a16:creationId xmlns:a16="http://schemas.microsoft.com/office/drawing/2014/main" id="{121CB80D-68B1-4F1D-9B20-06C0E6BE2ABA}"/>
            </a:ext>
          </a:extLst>
        </xdr:cNvPr>
        <xdr:cNvSpPr txBox="1"/>
      </xdr:nvSpPr>
      <xdr:spPr>
        <a:xfrm>
          <a:off x="3584142" y="3592286"/>
          <a:ext cx="4630491" cy="22789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4800" kern="0">
              <a:solidFill>
                <a:schemeClr val="tx1">
                  <a:lumMod val="85000"/>
                  <a:lumOff val="15000"/>
                </a:schemeClr>
              </a:solidFill>
              <a:latin typeface="Arial" pitchFamily="34" charset="0"/>
              <a:cs typeface="Arial" pitchFamily="34" charset="0"/>
            </a:rPr>
            <a:t>Integración</a:t>
          </a:r>
          <a:r>
            <a:rPr lang="en-US" sz="4800" kern="0" baseline="0">
              <a:solidFill>
                <a:schemeClr val="tx1">
                  <a:lumMod val="85000"/>
                  <a:lumOff val="15000"/>
                </a:schemeClr>
              </a:solidFill>
              <a:latin typeface="Arial" pitchFamily="34" charset="0"/>
              <a:cs typeface="Arial" pitchFamily="34" charset="0"/>
            </a:rPr>
            <a:t> </a:t>
          </a:r>
        </a:p>
        <a:p>
          <a:pPr algn="ctr"/>
          <a:r>
            <a:rPr lang="en-US" sz="5200" b="1" kern="0">
              <a:solidFill>
                <a:schemeClr val="tx1">
                  <a:lumMod val="85000"/>
                  <a:lumOff val="15000"/>
                </a:schemeClr>
              </a:solidFill>
              <a:latin typeface="Arial" pitchFamily="34" charset="0"/>
              <a:cs typeface="Arial" pitchFamily="34" charset="0"/>
            </a:rPr>
            <a:t>Plan de Acción</a:t>
          </a:r>
          <a:r>
            <a:rPr lang="en-US" sz="5200" b="1" kern="0" baseline="0">
              <a:solidFill>
                <a:schemeClr val="tx1">
                  <a:lumMod val="85000"/>
                  <a:lumOff val="15000"/>
                </a:schemeClr>
              </a:solidFill>
              <a:latin typeface="Arial" pitchFamily="34" charset="0"/>
              <a:cs typeface="Arial" pitchFamily="34" charset="0"/>
            </a:rPr>
            <a:t> Anual 2024</a:t>
          </a:r>
          <a:endParaRPr lang="en-US" sz="5200" b="1" kern="0">
            <a:solidFill>
              <a:schemeClr val="tx1">
                <a:lumMod val="85000"/>
                <a:lumOff val="15000"/>
              </a:schemeClr>
            </a:solidFill>
            <a:latin typeface="Arial" pitchFamily="34" charset="0"/>
            <a:cs typeface="Arial" pitchFamily="34" charset="0"/>
          </a:endParaRPr>
        </a:p>
      </xdr:txBody>
    </xdr:sp>
    <xdr:clientData/>
  </xdr:twoCellAnchor>
  <xdr:twoCellAnchor>
    <xdr:from>
      <xdr:col>1</xdr:col>
      <xdr:colOff>535399</xdr:colOff>
      <xdr:row>26</xdr:row>
      <xdr:rowOff>134603</xdr:rowOff>
    </xdr:from>
    <xdr:to>
      <xdr:col>4</xdr:col>
      <xdr:colOff>81799</xdr:colOff>
      <xdr:row>36</xdr:row>
      <xdr:rowOff>83603</xdr:rowOff>
    </xdr:to>
    <xdr:grpSp>
      <xdr:nvGrpSpPr>
        <xdr:cNvPr id="9" name="Grupo 8">
          <a:extLst>
            <a:ext uri="{FF2B5EF4-FFF2-40B4-BE49-F238E27FC236}">
              <a16:creationId xmlns:a16="http://schemas.microsoft.com/office/drawing/2014/main" id="{71316ED5-CFAB-41F3-9208-80F841B99DF8}"/>
            </a:ext>
          </a:extLst>
        </xdr:cNvPr>
        <xdr:cNvGrpSpPr/>
      </xdr:nvGrpSpPr>
      <xdr:grpSpPr>
        <a:xfrm>
          <a:off x="1215756" y="5087603"/>
          <a:ext cx="1832400" cy="1854000"/>
          <a:chOff x="1134113" y="5264496"/>
          <a:chExt cx="1832400" cy="1854000"/>
        </a:xfrm>
      </xdr:grpSpPr>
      <xdr:sp macro="[0]!Hoja19.PETI" textlink="">
        <xdr:nvSpPr>
          <xdr:cNvPr id="10" name="Pentágono regular 10">
            <a:extLst>
              <a:ext uri="{FF2B5EF4-FFF2-40B4-BE49-F238E27FC236}">
                <a16:creationId xmlns:a16="http://schemas.microsoft.com/office/drawing/2014/main" id="{E8126D18-94E6-D8F7-40AA-6A9E53E0695D}"/>
              </a:ext>
            </a:extLst>
          </xdr:cNvPr>
          <xdr:cNvSpPr/>
        </xdr:nvSpPr>
        <xdr:spPr>
          <a:xfrm rot="15830536">
            <a:off x="1123313" y="5275296"/>
            <a:ext cx="1854000" cy="1832400"/>
          </a:xfrm>
          <a:prstGeom prst="pentagon">
            <a:avLst/>
          </a:prstGeom>
          <a:solidFill>
            <a:srgbClr val="AD1457"/>
          </a:solidFill>
          <a:ln>
            <a:solidFill>
              <a:srgbClr val="AD145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1" name="Group 69">
            <a:extLst>
              <a:ext uri="{FF2B5EF4-FFF2-40B4-BE49-F238E27FC236}">
                <a16:creationId xmlns:a16="http://schemas.microsoft.com/office/drawing/2014/main" id="{714A527A-2C05-C507-3FA7-22342D11EB41}"/>
              </a:ext>
            </a:extLst>
          </xdr:cNvPr>
          <xdr:cNvGrpSpPr/>
        </xdr:nvGrpSpPr>
        <xdr:grpSpPr>
          <a:xfrm>
            <a:off x="1414033" y="5458143"/>
            <a:ext cx="1499617" cy="762170"/>
            <a:chOff x="3158608" y="1658473"/>
            <a:chExt cx="1206048" cy="762170"/>
          </a:xfrm>
        </xdr:grpSpPr>
        <xdr:sp macro="[0]!Hoja19.PETI" textlink="">
          <xdr:nvSpPr>
            <xdr:cNvPr id="12" name="TextBox 70">
              <a:extLst>
                <a:ext uri="{FF2B5EF4-FFF2-40B4-BE49-F238E27FC236}">
                  <a16:creationId xmlns:a16="http://schemas.microsoft.com/office/drawing/2014/main" id="{38279056-734A-496D-A182-A0C336E2DBF1}"/>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0]!Hoja19.PETI" textlink="">
          <xdr:nvSpPr>
            <xdr:cNvPr id="13" name="TextBox 121">
              <a:extLst>
                <a:ext uri="{FF2B5EF4-FFF2-40B4-BE49-F238E27FC236}">
                  <a16:creationId xmlns:a16="http://schemas.microsoft.com/office/drawing/2014/main" id="{2C9534C9-2E32-E11D-4519-44E27954CA9E}"/>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9.PETI">
          <xdr:nvCxnSpPr>
            <xdr:cNvPr id="14" name="Straight Connector 72">
              <a:extLst>
                <a:ext uri="{FF2B5EF4-FFF2-40B4-BE49-F238E27FC236}">
                  <a16:creationId xmlns:a16="http://schemas.microsoft.com/office/drawing/2014/main" id="{3220ACB4-DD1C-D034-5A50-E377BFB01D5A}"/>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156604</xdr:colOff>
      <xdr:row>16</xdr:row>
      <xdr:rowOff>163806</xdr:rowOff>
    </xdr:from>
    <xdr:to>
      <xdr:col>4</xdr:col>
      <xdr:colOff>465004</xdr:colOff>
      <xdr:row>26</xdr:row>
      <xdr:rowOff>112806</xdr:rowOff>
    </xdr:to>
    <xdr:grpSp>
      <xdr:nvGrpSpPr>
        <xdr:cNvPr id="15" name="Grupo 14">
          <a:extLst>
            <a:ext uri="{FF2B5EF4-FFF2-40B4-BE49-F238E27FC236}">
              <a16:creationId xmlns:a16="http://schemas.microsoft.com/office/drawing/2014/main" id="{CB5EFC27-A65C-42DF-BE4D-3F953F7F662A}"/>
            </a:ext>
          </a:extLst>
        </xdr:cNvPr>
        <xdr:cNvGrpSpPr/>
      </xdr:nvGrpSpPr>
      <xdr:grpSpPr>
        <a:xfrm>
          <a:off x="1598961" y="3211806"/>
          <a:ext cx="1832400" cy="1854000"/>
          <a:chOff x="1340426" y="3456734"/>
          <a:chExt cx="1832400" cy="1854000"/>
        </a:xfrm>
      </xdr:grpSpPr>
      <xdr:sp macro="[0]!Hoja21.Tratamiento_de_riesgos" textlink="">
        <xdr:nvSpPr>
          <xdr:cNvPr id="16" name="Pentágono regular 11">
            <a:extLst>
              <a:ext uri="{FF2B5EF4-FFF2-40B4-BE49-F238E27FC236}">
                <a16:creationId xmlns:a16="http://schemas.microsoft.com/office/drawing/2014/main" id="{2B2BE0E1-1461-BF04-C38C-CE71ADD91DC0}"/>
              </a:ext>
            </a:extLst>
          </xdr:cNvPr>
          <xdr:cNvSpPr/>
        </xdr:nvSpPr>
        <xdr:spPr>
          <a:xfrm rot="17489692">
            <a:off x="1329626" y="3467534"/>
            <a:ext cx="1854000" cy="1832400"/>
          </a:xfrm>
          <a:prstGeom prst="pentagon">
            <a:avLst/>
          </a:prstGeom>
          <a:solidFill>
            <a:srgbClr val="8E24AA"/>
          </a:solidFill>
          <a:ln>
            <a:solidFill>
              <a:srgbClr val="8E24A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 name="Group 69">
            <a:extLst>
              <a:ext uri="{FF2B5EF4-FFF2-40B4-BE49-F238E27FC236}">
                <a16:creationId xmlns:a16="http://schemas.microsoft.com/office/drawing/2014/main" id="{D1C00562-163A-F8AD-2E6D-EB0074030125}"/>
              </a:ext>
            </a:extLst>
          </xdr:cNvPr>
          <xdr:cNvGrpSpPr/>
        </xdr:nvGrpSpPr>
        <xdr:grpSpPr>
          <a:xfrm>
            <a:off x="1629347" y="3475501"/>
            <a:ext cx="1499617" cy="762170"/>
            <a:chOff x="3158608" y="1658473"/>
            <a:chExt cx="1206048" cy="762170"/>
          </a:xfrm>
        </xdr:grpSpPr>
        <xdr:sp macro="[0]!Hoja21.Tratamiento_de_riesgos" textlink="">
          <xdr:nvSpPr>
            <xdr:cNvPr id="18" name="TextBox 70">
              <a:extLst>
                <a:ext uri="{FF2B5EF4-FFF2-40B4-BE49-F238E27FC236}">
                  <a16:creationId xmlns:a16="http://schemas.microsoft.com/office/drawing/2014/main" id="{D5C9E7DA-F2EF-0EF0-9AF4-8D327B5BED6D}"/>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21.Tratamiento_de_riesgos" textlink="">
          <xdr:nvSpPr>
            <xdr:cNvPr id="19" name="TextBox 121">
              <a:extLst>
                <a:ext uri="{FF2B5EF4-FFF2-40B4-BE49-F238E27FC236}">
                  <a16:creationId xmlns:a16="http://schemas.microsoft.com/office/drawing/2014/main" id="{6061A3AC-D5D1-B43F-32CC-DC6680BC8BDE}"/>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21.Tratamiento_de_riesgos">
          <xdr:nvCxnSpPr>
            <xdr:cNvPr id="20" name="Straight Connector 72">
              <a:extLst>
                <a:ext uri="{FF2B5EF4-FFF2-40B4-BE49-F238E27FC236}">
                  <a16:creationId xmlns:a16="http://schemas.microsoft.com/office/drawing/2014/main" id="{D38642A4-FFF3-0203-B1F2-8EC2EA171231}"/>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687153</xdr:colOff>
      <xdr:row>8</xdr:row>
      <xdr:rowOff>122570</xdr:rowOff>
    </xdr:from>
    <xdr:to>
      <xdr:col>6</xdr:col>
      <xdr:colOff>255153</xdr:colOff>
      <xdr:row>18</xdr:row>
      <xdr:rowOff>49970</xdr:rowOff>
    </xdr:to>
    <xdr:grpSp>
      <xdr:nvGrpSpPr>
        <xdr:cNvPr id="21" name="Grupo 20">
          <a:extLst>
            <a:ext uri="{FF2B5EF4-FFF2-40B4-BE49-F238E27FC236}">
              <a16:creationId xmlns:a16="http://schemas.microsoft.com/office/drawing/2014/main" id="{27A026EC-364F-4D70-8D70-3CC687F438D0}"/>
            </a:ext>
          </a:extLst>
        </xdr:cNvPr>
        <xdr:cNvGrpSpPr/>
      </xdr:nvGrpSpPr>
      <xdr:grpSpPr>
        <a:xfrm>
          <a:off x="2891510" y="1646570"/>
          <a:ext cx="1854000" cy="1832400"/>
          <a:chOff x="2374439" y="1986748"/>
          <a:chExt cx="1854000" cy="1832400"/>
        </a:xfrm>
      </xdr:grpSpPr>
      <xdr:sp macro="[0]!Hoja20.Seguridad_de_Información" textlink="">
        <xdr:nvSpPr>
          <xdr:cNvPr id="22" name="Pentágono regular 20">
            <a:extLst>
              <a:ext uri="{FF2B5EF4-FFF2-40B4-BE49-F238E27FC236}">
                <a16:creationId xmlns:a16="http://schemas.microsoft.com/office/drawing/2014/main" id="{DDD6C24D-7A9F-36A0-65DD-74266D3D45ED}"/>
              </a:ext>
            </a:extLst>
          </xdr:cNvPr>
          <xdr:cNvSpPr/>
        </xdr:nvSpPr>
        <xdr:spPr>
          <a:xfrm rot="19119265">
            <a:off x="2374439" y="1986748"/>
            <a:ext cx="1854000" cy="1832400"/>
          </a:xfrm>
          <a:prstGeom prst="pentagon">
            <a:avLst/>
          </a:prstGeom>
          <a:solidFill>
            <a:srgbClr val="5E35B1"/>
          </a:solidFill>
          <a:ln>
            <a:solidFill>
              <a:srgbClr val="5E35B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3" name="Group 69">
            <a:extLst>
              <a:ext uri="{FF2B5EF4-FFF2-40B4-BE49-F238E27FC236}">
                <a16:creationId xmlns:a16="http://schemas.microsoft.com/office/drawing/2014/main" id="{9EF454B5-EA08-3770-479B-B7015041F6D8}"/>
              </a:ext>
            </a:extLst>
          </xdr:cNvPr>
          <xdr:cNvGrpSpPr/>
        </xdr:nvGrpSpPr>
        <xdr:grpSpPr>
          <a:xfrm>
            <a:off x="2638677" y="2217241"/>
            <a:ext cx="1499617" cy="762170"/>
            <a:chOff x="3158608" y="1658473"/>
            <a:chExt cx="1206048" cy="762170"/>
          </a:xfrm>
        </xdr:grpSpPr>
        <xdr:sp macro="[0]!Hoja20.Seguridad_de_Información" textlink="">
          <xdr:nvSpPr>
            <xdr:cNvPr id="24" name="TextBox 70">
              <a:extLst>
                <a:ext uri="{FF2B5EF4-FFF2-40B4-BE49-F238E27FC236}">
                  <a16:creationId xmlns:a16="http://schemas.microsoft.com/office/drawing/2014/main" id="{32F70F8F-1DD9-037F-6199-96AC31D81E2A}"/>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20.Seguridad_de_Información" textlink="">
          <xdr:nvSpPr>
            <xdr:cNvPr id="25" name="TextBox 121">
              <a:extLst>
                <a:ext uri="{FF2B5EF4-FFF2-40B4-BE49-F238E27FC236}">
                  <a16:creationId xmlns:a16="http://schemas.microsoft.com/office/drawing/2014/main" id="{4FF35A4F-65B1-7EB8-CD08-E55842DCE799}"/>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Seguridad_de_Información">
          <xdr:nvCxnSpPr>
            <xdr:cNvPr id="26" name="Straight Connector 72">
              <a:extLst>
                <a:ext uri="{FF2B5EF4-FFF2-40B4-BE49-F238E27FC236}">
                  <a16:creationId xmlns:a16="http://schemas.microsoft.com/office/drawing/2014/main" id="{AA93995C-C0AD-B4B1-AF82-01A84FDE37EB}"/>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749915</xdr:colOff>
      <xdr:row>42</xdr:row>
      <xdr:rowOff>164392</xdr:rowOff>
    </xdr:from>
    <xdr:to>
      <xdr:col>11</xdr:col>
      <xdr:colOff>317915</xdr:colOff>
      <xdr:row>52</xdr:row>
      <xdr:rowOff>91792</xdr:rowOff>
    </xdr:to>
    <xdr:grpSp>
      <xdr:nvGrpSpPr>
        <xdr:cNvPr id="27" name="Grupo 26">
          <a:extLst>
            <a:ext uri="{FF2B5EF4-FFF2-40B4-BE49-F238E27FC236}">
              <a16:creationId xmlns:a16="http://schemas.microsoft.com/office/drawing/2014/main" id="{D818E53E-F59B-409F-941E-1BAE42222B82}"/>
            </a:ext>
          </a:extLst>
        </xdr:cNvPr>
        <xdr:cNvGrpSpPr/>
      </xdr:nvGrpSpPr>
      <xdr:grpSpPr>
        <a:xfrm>
          <a:off x="6764272" y="8165392"/>
          <a:ext cx="1854000" cy="1832400"/>
          <a:chOff x="6764272" y="8165392"/>
          <a:chExt cx="1854000" cy="1832400"/>
        </a:xfrm>
      </xdr:grpSpPr>
      <xdr:sp macro="[0]!Hoja12.PIC" textlink="">
        <xdr:nvSpPr>
          <xdr:cNvPr id="28" name="Pentágono regular 26">
            <a:extLst>
              <a:ext uri="{FF2B5EF4-FFF2-40B4-BE49-F238E27FC236}">
                <a16:creationId xmlns:a16="http://schemas.microsoft.com/office/drawing/2014/main" id="{BD0A8B91-85D3-A496-B938-6E040A8E2801}"/>
              </a:ext>
            </a:extLst>
          </xdr:cNvPr>
          <xdr:cNvSpPr/>
        </xdr:nvSpPr>
        <xdr:spPr>
          <a:xfrm rot="9078384">
            <a:off x="6764272" y="8165392"/>
            <a:ext cx="1854000" cy="1832400"/>
          </a:xfrm>
          <a:prstGeom prst="pentagon">
            <a:avLst/>
          </a:prstGeom>
          <a:solidFill>
            <a:srgbClr val="FB8C00"/>
          </a:solidFill>
          <a:ln>
            <a:solidFill>
              <a:srgbClr val="FB8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9" name="Grupo 28">
            <a:extLst>
              <a:ext uri="{FF2B5EF4-FFF2-40B4-BE49-F238E27FC236}">
                <a16:creationId xmlns:a16="http://schemas.microsoft.com/office/drawing/2014/main" id="{B33B0B07-28D3-8533-7E4D-7FF30E60C11B}"/>
              </a:ext>
            </a:extLst>
          </xdr:cNvPr>
          <xdr:cNvGrpSpPr/>
        </xdr:nvGrpSpPr>
        <xdr:grpSpPr>
          <a:xfrm>
            <a:off x="6893025" y="8327078"/>
            <a:ext cx="1499617" cy="768492"/>
            <a:chOff x="6504313" y="8462333"/>
            <a:chExt cx="1499617" cy="768492"/>
          </a:xfrm>
          <a:solidFill>
            <a:srgbClr val="FB8C00"/>
          </a:solidFill>
        </xdr:grpSpPr>
        <xdr:sp macro="[0]!Hoja12.PIC" textlink="">
          <xdr:nvSpPr>
            <xdr:cNvPr id="30" name="TextBox 70">
              <a:extLst>
                <a:ext uri="{FF2B5EF4-FFF2-40B4-BE49-F238E27FC236}">
                  <a16:creationId xmlns:a16="http://schemas.microsoft.com/office/drawing/2014/main" id="{284E33BB-A46A-7B01-E1B2-CB04FE899736}"/>
                </a:ext>
              </a:extLst>
            </xdr:cNvPr>
            <xdr:cNvSpPr txBox="1"/>
          </xdr:nvSpPr>
          <xdr:spPr>
            <a:xfrm>
              <a:off x="6931510" y="8462333"/>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0]!Hoja12.PIC" textlink="">
          <xdr:nvSpPr>
            <xdr:cNvPr id="31" name="TextBox 121">
              <a:extLst>
                <a:ext uri="{FF2B5EF4-FFF2-40B4-BE49-F238E27FC236}">
                  <a16:creationId xmlns:a16="http://schemas.microsoft.com/office/drawing/2014/main" id="{453721CA-9A4C-98AB-1723-C7B2206C9B98}"/>
                </a:ext>
              </a:extLst>
            </xdr:cNvPr>
            <xdr:cNvSpPr txBox="1"/>
          </xdr:nvSpPr>
          <xdr:spPr>
            <a:xfrm>
              <a:off x="6504313" y="8959820"/>
              <a:ext cx="1499617"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0]!Hoja12.PIC">
          <xdr:nvCxnSpPr>
            <xdr:cNvPr id="32" name="Straight Connector 72">
              <a:extLst>
                <a:ext uri="{FF2B5EF4-FFF2-40B4-BE49-F238E27FC236}">
                  <a16:creationId xmlns:a16="http://schemas.microsoft.com/office/drawing/2014/main" id="{FAA0E808-C0A9-2C4D-496B-468BD6479A28}"/>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421822</xdr:colOff>
      <xdr:row>27</xdr:row>
      <xdr:rowOff>8291</xdr:rowOff>
    </xdr:from>
    <xdr:to>
      <xdr:col>13</xdr:col>
      <xdr:colOff>738704</xdr:colOff>
      <xdr:row>36</xdr:row>
      <xdr:rowOff>147791</xdr:rowOff>
    </xdr:to>
    <xdr:grpSp>
      <xdr:nvGrpSpPr>
        <xdr:cNvPr id="33" name="Grupo 32">
          <a:extLst>
            <a:ext uri="{FF2B5EF4-FFF2-40B4-BE49-F238E27FC236}">
              <a16:creationId xmlns:a16="http://schemas.microsoft.com/office/drawing/2014/main" id="{E146D9C6-BDDC-4C81-BED7-5B0999F59C56}"/>
            </a:ext>
          </a:extLst>
        </xdr:cNvPr>
        <xdr:cNvGrpSpPr/>
      </xdr:nvGrpSpPr>
      <xdr:grpSpPr>
        <a:xfrm>
          <a:off x="8722179" y="5151791"/>
          <a:ext cx="1840882" cy="1854000"/>
          <a:chOff x="8722179" y="5151791"/>
          <a:chExt cx="1840882" cy="1854000"/>
        </a:xfrm>
      </xdr:grpSpPr>
      <xdr:sp macro="[0]!Hoja18.Plan_de_Previsión" textlink="">
        <xdr:nvSpPr>
          <xdr:cNvPr id="34" name="Pentágono regular 37">
            <a:extLst>
              <a:ext uri="{FF2B5EF4-FFF2-40B4-BE49-F238E27FC236}">
                <a16:creationId xmlns:a16="http://schemas.microsoft.com/office/drawing/2014/main" id="{EBCF61B3-C893-E609-6F16-68A9006B6EA8}"/>
              </a:ext>
            </a:extLst>
          </xdr:cNvPr>
          <xdr:cNvSpPr/>
        </xdr:nvSpPr>
        <xdr:spPr>
          <a:xfrm rot="5691923">
            <a:off x="8719861" y="5162591"/>
            <a:ext cx="1854000" cy="1832400"/>
          </a:xfrm>
          <a:prstGeom prst="pentagon">
            <a:avLst/>
          </a:prstGeom>
          <a:solidFill>
            <a:srgbClr val="8BC34A"/>
          </a:solidFill>
          <a:ln>
            <a:solidFill>
              <a:srgbClr val="8BC3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35" name="Group 69">
            <a:extLst>
              <a:ext uri="{FF2B5EF4-FFF2-40B4-BE49-F238E27FC236}">
                <a16:creationId xmlns:a16="http://schemas.microsoft.com/office/drawing/2014/main" id="{84A42240-5E61-2C31-A630-0E80C45C33D2}"/>
              </a:ext>
            </a:extLst>
          </xdr:cNvPr>
          <xdr:cNvGrpSpPr/>
        </xdr:nvGrpSpPr>
        <xdr:grpSpPr>
          <a:xfrm rot="5400000">
            <a:off x="8880080" y="5244216"/>
            <a:ext cx="1298754" cy="1614555"/>
            <a:chOff x="3116366" y="1611720"/>
            <a:chExt cx="1044507" cy="1614555"/>
          </a:xfrm>
          <a:solidFill>
            <a:srgbClr val="8BC34A"/>
          </a:solidFill>
        </xdr:grpSpPr>
        <xdr:sp macro="[0]!Hoja18.Plan_de_Previsión" textlink="">
          <xdr:nvSpPr>
            <xdr:cNvPr id="36" name="TextBox 70">
              <a:extLst>
                <a:ext uri="{FF2B5EF4-FFF2-40B4-BE49-F238E27FC236}">
                  <a16:creationId xmlns:a16="http://schemas.microsoft.com/office/drawing/2014/main" id="{4AD6E6CE-CF42-06F6-9F86-7D7E586F1842}"/>
                </a:ext>
              </a:extLst>
            </xdr:cNvPr>
            <xdr:cNvSpPr txBox="1"/>
          </xdr:nvSpPr>
          <xdr:spPr>
            <a:xfrm rot="16200000">
              <a:off x="2973929" y="2234339"/>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IN" b="1">
                  <a:solidFill>
                    <a:schemeClr val="bg1"/>
                  </a:solidFill>
                  <a:latin typeface="Arial" pitchFamily="34" charset="0"/>
                  <a:cs typeface="Arial" pitchFamily="34" charset="0"/>
                </a:rPr>
                <a:t>04</a:t>
              </a:r>
            </a:p>
          </xdr:txBody>
        </xdr:sp>
        <xdr:sp macro="[0]!Hoja18.Plan_de_Previsión" textlink="">
          <xdr:nvSpPr>
            <xdr:cNvPr id="37" name="TextBox 121">
              <a:extLst>
                <a:ext uri="{FF2B5EF4-FFF2-40B4-BE49-F238E27FC236}">
                  <a16:creationId xmlns:a16="http://schemas.microsoft.com/office/drawing/2014/main" id="{3F4A38F6-2ED0-1CBA-E0DF-C57DD7EBB301}"/>
                </a:ext>
              </a:extLst>
            </xdr:cNvPr>
            <xdr:cNvSpPr txBox="1"/>
          </xdr:nvSpPr>
          <xdr:spPr>
            <a:xfrm rot="16200000">
              <a:off x="3085185" y="2150587"/>
              <a:ext cx="1614555" cy="53682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0]!Hoja18.Plan_de_Previsión">
          <xdr:nvCxnSpPr>
            <xdr:cNvPr id="38" name="Straight Connector 72">
              <a:extLst>
                <a:ext uri="{FF2B5EF4-FFF2-40B4-BE49-F238E27FC236}">
                  <a16:creationId xmlns:a16="http://schemas.microsoft.com/office/drawing/2014/main" id="{80E98872-7107-DB0F-4C1C-F6FC116DB4BC}"/>
                </a:ext>
              </a:extLst>
            </xdr:cNvPr>
            <xdr:cNvCxnSpPr/>
          </xdr:nvCxnSpPr>
          <xdr:spPr>
            <a:xfrm rot="16200000">
              <a:off x="2931451" y="2475433"/>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609545</xdr:colOff>
      <xdr:row>16</xdr:row>
      <xdr:rowOff>163134</xdr:rowOff>
    </xdr:from>
    <xdr:to>
      <xdr:col>13</xdr:col>
      <xdr:colOff>159972</xdr:colOff>
      <xdr:row>26</xdr:row>
      <xdr:rowOff>112134</xdr:rowOff>
    </xdr:to>
    <xdr:grpSp>
      <xdr:nvGrpSpPr>
        <xdr:cNvPr id="39" name="Grupo 38">
          <a:extLst>
            <a:ext uri="{FF2B5EF4-FFF2-40B4-BE49-F238E27FC236}">
              <a16:creationId xmlns:a16="http://schemas.microsoft.com/office/drawing/2014/main" id="{E455A6EA-C510-4CDE-9F97-2BB483F47F8A}"/>
            </a:ext>
          </a:extLst>
        </xdr:cNvPr>
        <xdr:cNvGrpSpPr/>
      </xdr:nvGrpSpPr>
      <xdr:grpSpPr>
        <a:xfrm>
          <a:off x="8147902" y="3211134"/>
          <a:ext cx="1836427" cy="1854000"/>
          <a:chOff x="8433652" y="3347206"/>
          <a:chExt cx="1836427" cy="1854000"/>
        </a:xfrm>
      </xdr:grpSpPr>
      <xdr:sp macro="[0]!Hoja16.Plan_de_Vacantes" textlink="">
        <xdr:nvSpPr>
          <xdr:cNvPr id="40" name="Pentágono regular 42">
            <a:extLst>
              <a:ext uri="{FF2B5EF4-FFF2-40B4-BE49-F238E27FC236}">
                <a16:creationId xmlns:a16="http://schemas.microsoft.com/office/drawing/2014/main" id="{B13601D4-FD50-7014-3348-EC09F15A11CB}"/>
              </a:ext>
            </a:extLst>
          </xdr:cNvPr>
          <xdr:cNvSpPr/>
        </xdr:nvSpPr>
        <xdr:spPr>
          <a:xfrm rot="4039998">
            <a:off x="8426879" y="3358006"/>
            <a:ext cx="1854000" cy="1832400"/>
          </a:xfrm>
          <a:prstGeom prst="pentagon">
            <a:avLst/>
          </a:prstGeom>
          <a:solidFill>
            <a:srgbClr val="4CAF50"/>
          </a:solidFill>
          <a:ln>
            <a:solidFill>
              <a:srgbClr val="4CAF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1" name="Group 69">
            <a:extLst>
              <a:ext uri="{FF2B5EF4-FFF2-40B4-BE49-F238E27FC236}">
                <a16:creationId xmlns:a16="http://schemas.microsoft.com/office/drawing/2014/main" id="{37D8ED7C-0DB6-B4CC-CF5A-B283A42B05EA}"/>
              </a:ext>
            </a:extLst>
          </xdr:cNvPr>
          <xdr:cNvGrpSpPr/>
        </xdr:nvGrpSpPr>
        <xdr:grpSpPr>
          <a:xfrm rot="4762351">
            <a:off x="8643972" y="3476799"/>
            <a:ext cx="1078978" cy="1499617"/>
            <a:chOff x="3204835" y="1995793"/>
            <a:chExt cx="867755" cy="1499617"/>
          </a:xfrm>
        </xdr:grpSpPr>
        <xdr:sp macro="[0]!Hoja16.Plan_de_Vacantes" textlink="">
          <xdr:nvSpPr>
            <xdr:cNvPr id="42" name="TextBox 70">
              <a:extLst>
                <a:ext uri="{FF2B5EF4-FFF2-40B4-BE49-F238E27FC236}">
                  <a16:creationId xmlns:a16="http://schemas.microsoft.com/office/drawing/2014/main" id="{BBDCF7EA-2B8A-19A2-8B22-7E3FBB4C55C7}"/>
                </a:ext>
              </a:extLst>
            </xdr:cNvPr>
            <xdr:cNvSpPr txBox="1"/>
          </xdr:nvSpPr>
          <xdr:spPr>
            <a:xfrm rot="16837649">
              <a:off x="3062398" y="2392364"/>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6.Plan_de_Vacantes" textlink="">
          <xdr:nvSpPr>
            <xdr:cNvPr id="43" name="TextBox 121">
              <a:extLst>
                <a:ext uri="{FF2B5EF4-FFF2-40B4-BE49-F238E27FC236}">
                  <a16:creationId xmlns:a16="http://schemas.microsoft.com/office/drawing/2014/main" id="{66615EDC-9FCC-1F0A-0321-7DAC58F96DDC}"/>
                </a:ext>
              </a:extLst>
            </xdr:cNvPr>
            <xdr:cNvSpPr txBox="1"/>
          </xdr:nvSpPr>
          <xdr:spPr>
            <a:xfrm rot="16837649">
              <a:off x="3131465" y="2554285"/>
              <a:ext cx="1499617" cy="382633"/>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44" name="Straight Connector 72">
              <a:extLst>
                <a:ext uri="{FF2B5EF4-FFF2-40B4-BE49-F238E27FC236}">
                  <a16:creationId xmlns:a16="http://schemas.microsoft.com/office/drawing/2014/main" id="{3A7AC795-08DC-AD97-C0CB-613261056AA2}"/>
                </a:ext>
              </a:extLst>
            </xdr:cNvPr>
            <xdr:cNvCxnSpPr/>
          </xdr:nvCxnSpPr>
          <xdr:spPr>
            <a:xfrm rot="16837649">
              <a:off x="2989184" y="2652997"/>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408460</xdr:colOff>
      <xdr:row>5</xdr:row>
      <xdr:rowOff>54292</xdr:rowOff>
    </xdr:from>
    <xdr:to>
      <xdr:col>8</xdr:col>
      <xdr:colOff>738460</xdr:colOff>
      <xdr:row>14</xdr:row>
      <xdr:rowOff>172192</xdr:rowOff>
    </xdr:to>
    <xdr:grpSp>
      <xdr:nvGrpSpPr>
        <xdr:cNvPr id="45" name="Grupo 44">
          <a:extLst>
            <a:ext uri="{FF2B5EF4-FFF2-40B4-BE49-F238E27FC236}">
              <a16:creationId xmlns:a16="http://schemas.microsoft.com/office/drawing/2014/main" id="{948EA3B5-9851-4DD8-B0B5-AD81A0490B5A}"/>
            </a:ext>
          </a:extLst>
        </xdr:cNvPr>
        <xdr:cNvGrpSpPr/>
      </xdr:nvGrpSpPr>
      <xdr:grpSpPr>
        <a:xfrm rot="20703795">
          <a:off x="4898817" y="1006792"/>
          <a:ext cx="1854000" cy="1832400"/>
          <a:chOff x="5728855" y="1115650"/>
          <a:chExt cx="1854000" cy="1832400"/>
        </a:xfrm>
      </xdr:grpSpPr>
      <xdr:sp macro="[0]!Hoja11.PINAR" textlink="">
        <xdr:nvSpPr>
          <xdr:cNvPr id="46" name="Pentágono regular 47">
            <a:extLst>
              <a:ext uri="{FF2B5EF4-FFF2-40B4-BE49-F238E27FC236}">
                <a16:creationId xmlns:a16="http://schemas.microsoft.com/office/drawing/2014/main" id="{5D6931C7-9D40-3BD9-0BE9-4D267DEA2CA9}"/>
              </a:ext>
            </a:extLst>
          </xdr:cNvPr>
          <xdr:cNvSpPr/>
        </xdr:nvSpPr>
        <xdr:spPr>
          <a:xfrm rot="748194">
            <a:off x="5728855" y="1115650"/>
            <a:ext cx="1854000" cy="1832400"/>
          </a:xfrm>
          <a:prstGeom prst="pentagon">
            <a:avLst/>
          </a:prstGeom>
          <a:solidFill>
            <a:srgbClr val="00BCD4"/>
          </a:solidFill>
          <a:ln>
            <a:solidFill>
              <a:srgbClr val="00BCD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7" name="Grupo 46">
            <a:extLst>
              <a:ext uri="{FF2B5EF4-FFF2-40B4-BE49-F238E27FC236}">
                <a16:creationId xmlns:a16="http://schemas.microsoft.com/office/drawing/2014/main" id="{BC6A34FD-9B9D-C259-BF75-9274C3D80A72}"/>
              </a:ext>
            </a:extLst>
          </xdr:cNvPr>
          <xdr:cNvGrpSpPr/>
        </xdr:nvGrpSpPr>
        <xdr:grpSpPr>
          <a:xfrm>
            <a:off x="5946321" y="1320958"/>
            <a:ext cx="1333700" cy="1491094"/>
            <a:chOff x="5946321" y="1320958"/>
            <a:chExt cx="1333700" cy="1491094"/>
          </a:xfrm>
        </xdr:grpSpPr>
        <xdr:sp macro="[0]!Hoja11.PINAR" textlink="">
          <xdr:nvSpPr>
            <xdr:cNvPr id="48" name="TextBox 70">
              <a:extLst>
                <a:ext uri="{FF2B5EF4-FFF2-40B4-BE49-F238E27FC236}">
                  <a16:creationId xmlns:a16="http://schemas.microsoft.com/office/drawing/2014/main" id="{E8AB6D74-F0B3-CBC0-2824-89AFAF155597}"/>
                </a:ext>
              </a:extLst>
            </xdr:cNvPr>
            <xdr:cNvSpPr txBox="1"/>
          </xdr:nvSpPr>
          <xdr:spPr>
            <a:xfrm rot="896205">
              <a:off x="6508227" y="1320958"/>
              <a:ext cx="58356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1.PINAR" textlink="">
          <xdr:nvSpPr>
            <xdr:cNvPr id="49" name="TextBox 121">
              <a:extLst>
                <a:ext uri="{FF2B5EF4-FFF2-40B4-BE49-F238E27FC236}">
                  <a16:creationId xmlns:a16="http://schemas.microsoft.com/office/drawing/2014/main" id="{5B1DCD96-C6CA-7EC8-5903-0B52FDE07417}"/>
                </a:ext>
              </a:extLst>
            </xdr:cNvPr>
            <xdr:cNvSpPr txBox="1"/>
          </xdr:nvSpPr>
          <xdr:spPr>
            <a:xfrm rot="896205">
              <a:off x="5946321" y="1761123"/>
              <a:ext cx="1333700" cy="1050929"/>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0]!Hoja11.PINAR">
          <xdr:nvCxnSpPr>
            <xdr:cNvPr id="50" name="Straight Connector 72">
              <a:extLst>
                <a:ext uri="{FF2B5EF4-FFF2-40B4-BE49-F238E27FC236}">
                  <a16:creationId xmlns:a16="http://schemas.microsoft.com/office/drawing/2014/main" id="{EA880404-AAE5-EC52-C389-F1405AC1A2F1}"/>
                </a:ext>
              </a:extLst>
            </xdr:cNvPr>
            <xdr:cNvCxnSpPr/>
          </xdr:nvCxnSpPr>
          <xdr:spPr>
            <a:xfrm rot="896205" flipV="1">
              <a:off x="6221896" y="1763214"/>
              <a:ext cx="1039023" cy="517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68752</xdr:colOff>
      <xdr:row>8</xdr:row>
      <xdr:rowOff>94986</xdr:rowOff>
    </xdr:from>
    <xdr:to>
      <xdr:col>11</xdr:col>
      <xdr:colOff>398752</xdr:colOff>
      <xdr:row>18</xdr:row>
      <xdr:rowOff>22386</xdr:rowOff>
    </xdr:to>
    <xdr:grpSp>
      <xdr:nvGrpSpPr>
        <xdr:cNvPr id="51" name="Grupo 50">
          <a:extLst>
            <a:ext uri="{FF2B5EF4-FFF2-40B4-BE49-F238E27FC236}">
              <a16:creationId xmlns:a16="http://schemas.microsoft.com/office/drawing/2014/main" id="{62BAF73B-03A0-412E-B75B-CF41D6113CBD}"/>
            </a:ext>
          </a:extLst>
        </xdr:cNvPr>
        <xdr:cNvGrpSpPr/>
      </xdr:nvGrpSpPr>
      <xdr:grpSpPr>
        <a:xfrm>
          <a:off x="6845109" y="1618986"/>
          <a:ext cx="1854000" cy="1832400"/>
          <a:chOff x="7348574" y="1904736"/>
          <a:chExt cx="1854000" cy="1832400"/>
        </a:xfrm>
      </xdr:grpSpPr>
      <xdr:sp macro="" textlink="">
        <xdr:nvSpPr>
          <xdr:cNvPr id="52" name="Pentágono regular 52">
            <a:extLst>
              <a:ext uri="{FF2B5EF4-FFF2-40B4-BE49-F238E27FC236}">
                <a16:creationId xmlns:a16="http://schemas.microsoft.com/office/drawing/2014/main" id="{85975BF2-B090-A311-A18E-3D531E7A2745}"/>
              </a:ext>
            </a:extLst>
          </xdr:cNvPr>
          <xdr:cNvSpPr/>
        </xdr:nvSpPr>
        <xdr:spPr>
          <a:xfrm rot="2384356">
            <a:off x="7348574" y="1904736"/>
            <a:ext cx="1854000" cy="1832400"/>
          </a:xfrm>
          <a:prstGeom prst="pentagon">
            <a:avLst/>
          </a:prstGeom>
          <a:solidFill>
            <a:srgbClr val="26A69A"/>
          </a:solidFill>
          <a:ln>
            <a:solidFill>
              <a:srgbClr val="26A6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53" name="Group 69">
            <a:extLst>
              <a:ext uri="{FF2B5EF4-FFF2-40B4-BE49-F238E27FC236}">
                <a16:creationId xmlns:a16="http://schemas.microsoft.com/office/drawing/2014/main" id="{094B5B64-4A62-F0E2-A2CF-A3ADDC33095C}"/>
              </a:ext>
            </a:extLst>
          </xdr:cNvPr>
          <xdr:cNvGrpSpPr/>
        </xdr:nvGrpSpPr>
        <xdr:grpSpPr>
          <a:xfrm rot="2532194">
            <a:off x="7561662" y="2250802"/>
            <a:ext cx="1524407" cy="1144133"/>
            <a:chOff x="3138673" y="1768852"/>
            <a:chExt cx="1225985" cy="1144133"/>
          </a:xfrm>
        </xdr:grpSpPr>
        <xdr:sp macro="" textlink="">
          <xdr:nvSpPr>
            <xdr:cNvPr id="54" name="TextBox 70">
              <a:extLst>
                <a:ext uri="{FF2B5EF4-FFF2-40B4-BE49-F238E27FC236}">
                  <a16:creationId xmlns:a16="http://schemas.microsoft.com/office/drawing/2014/main" id="{A970499E-45C9-C41F-0ACE-2F513B65331C}"/>
                </a:ext>
              </a:extLst>
            </xdr:cNvPr>
            <xdr:cNvSpPr txBox="1"/>
          </xdr:nvSpPr>
          <xdr:spPr>
            <a:xfrm rot="19067806">
              <a:off x="3253275" y="1768852"/>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55" name="TextBox 121">
              <a:extLst>
                <a:ext uri="{FF2B5EF4-FFF2-40B4-BE49-F238E27FC236}">
                  <a16:creationId xmlns:a16="http://schemas.microsoft.com/office/drawing/2014/main" id="{D8BA4E27-F5BE-7121-7C55-843C4B6FB87D}"/>
                </a:ext>
              </a:extLst>
            </xdr:cNvPr>
            <xdr:cNvSpPr txBox="1"/>
          </xdr:nvSpPr>
          <xdr:spPr>
            <a:xfrm rot="19067806">
              <a:off x="3158610" y="2245495"/>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56" name="Straight Connector 72">
              <a:extLst>
                <a:ext uri="{FF2B5EF4-FFF2-40B4-BE49-F238E27FC236}">
                  <a16:creationId xmlns:a16="http://schemas.microsoft.com/office/drawing/2014/main" id="{A4E7E0B1-C9B2-182B-431A-16218E5C7DAC}"/>
                </a:ext>
              </a:extLst>
            </xdr:cNvPr>
            <xdr:cNvCxnSpPr/>
          </xdr:nvCxnSpPr>
          <xdr:spPr>
            <a:xfrm rot="19067806">
              <a:off x="3138673" y="223225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573118</xdr:colOff>
      <xdr:row>36</xdr:row>
      <xdr:rowOff>35973</xdr:rowOff>
    </xdr:from>
    <xdr:to>
      <xdr:col>13</xdr:col>
      <xdr:colOff>119518</xdr:colOff>
      <xdr:row>45</xdr:row>
      <xdr:rowOff>175473</xdr:rowOff>
    </xdr:to>
    <xdr:grpSp>
      <xdr:nvGrpSpPr>
        <xdr:cNvPr id="57" name="Grupo 56">
          <a:extLst>
            <a:ext uri="{FF2B5EF4-FFF2-40B4-BE49-F238E27FC236}">
              <a16:creationId xmlns:a16="http://schemas.microsoft.com/office/drawing/2014/main" id="{78E24D0D-CD9A-4651-B283-C84FAB154DA8}"/>
            </a:ext>
          </a:extLst>
        </xdr:cNvPr>
        <xdr:cNvGrpSpPr/>
      </xdr:nvGrpSpPr>
      <xdr:grpSpPr>
        <a:xfrm>
          <a:off x="8111475" y="6893973"/>
          <a:ext cx="1832400" cy="1854000"/>
          <a:chOff x="8111475" y="6893973"/>
          <a:chExt cx="1832400" cy="1854000"/>
        </a:xfrm>
      </xdr:grpSpPr>
      <xdr:sp macro="[0]!Hoja15.PETH" textlink="">
        <xdr:nvSpPr>
          <xdr:cNvPr id="58" name="Pentágono regular 57">
            <a:extLst>
              <a:ext uri="{FF2B5EF4-FFF2-40B4-BE49-F238E27FC236}">
                <a16:creationId xmlns:a16="http://schemas.microsoft.com/office/drawing/2014/main" id="{93D6E03C-492F-7C37-FE2C-8DE49DC3B98A}"/>
              </a:ext>
            </a:extLst>
          </xdr:cNvPr>
          <xdr:cNvSpPr/>
        </xdr:nvSpPr>
        <xdr:spPr>
          <a:xfrm rot="7434003">
            <a:off x="8100675" y="6904773"/>
            <a:ext cx="1854000" cy="1832400"/>
          </a:xfrm>
          <a:prstGeom prst="pentagon">
            <a:avLst/>
          </a:prstGeom>
          <a:solidFill>
            <a:srgbClr val="FDD835"/>
          </a:solidFill>
          <a:ln>
            <a:solidFill>
              <a:srgbClr val="FDD8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grpSp>
        <xdr:nvGrpSpPr>
          <xdr:cNvPr id="59" name="Group 69">
            <a:extLst>
              <a:ext uri="{FF2B5EF4-FFF2-40B4-BE49-F238E27FC236}">
                <a16:creationId xmlns:a16="http://schemas.microsoft.com/office/drawing/2014/main" id="{3BB9D433-788B-C5D9-FF4D-210C7A7831BF}"/>
              </a:ext>
            </a:extLst>
          </xdr:cNvPr>
          <xdr:cNvGrpSpPr/>
        </xdr:nvGrpSpPr>
        <xdr:grpSpPr>
          <a:xfrm rot="18606243">
            <a:off x="8428004" y="7038616"/>
            <a:ext cx="1200313" cy="1629333"/>
            <a:chOff x="3376044" y="1676178"/>
            <a:chExt cx="966000" cy="1639155"/>
          </a:xfrm>
          <a:noFill/>
        </xdr:grpSpPr>
        <xdr:sp macro="[0]!Hoja15.PETH" textlink="">
          <xdr:nvSpPr>
            <xdr:cNvPr id="60" name="TextBox 70">
              <a:extLst>
                <a:ext uri="{FF2B5EF4-FFF2-40B4-BE49-F238E27FC236}">
                  <a16:creationId xmlns:a16="http://schemas.microsoft.com/office/drawing/2014/main" id="{43E1D807-9E6F-B3DA-D0DD-9BD261EBBBC1}"/>
                </a:ext>
              </a:extLst>
            </xdr:cNvPr>
            <xdr:cNvSpPr txBox="1"/>
          </xdr:nvSpPr>
          <xdr:spPr>
            <a:xfrm rot="3105619">
              <a:off x="3828319" y="1952354"/>
              <a:ext cx="656161" cy="371288"/>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5.PETH" textlink="">
          <xdr:nvSpPr>
            <xdr:cNvPr id="61" name="TextBox 121">
              <a:extLst>
                <a:ext uri="{FF2B5EF4-FFF2-40B4-BE49-F238E27FC236}">
                  <a16:creationId xmlns:a16="http://schemas.microsoft.com/office/drawing/2014/main" id="{931AB34E-B6D9-4669-E87F-AFFD8C3FCD14}"/>
                </a:ext>
              </a:extLst>
            </xdr:cNvPr>
            <xdr:cNvSpPr txBox="1"/>
          </xdr:nvSpPr>
          <xdr:spPr>
            <a:xfrm rot="3105619">
              <a:off x="2920012" y="2271748"/>
              <a:ext cx="1499617" cy="587554"/>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0]!Hoja15.PETH">
          <xdr:nvCxnSpPr>
            <xdr:cNvPr id="62" name="Straight Connector 72">
              <a:extLst>
                <a:ext uri="{FF2B5EF4-FFF2-40B4-BE49-F238E27FC236}">
                  <a16:creationId xmlns:a16="http://schemas.microsoft.com/office/drawing/2014/main" id="{E6E0FD19-56D1-F3C6-42CC-7A797534650F}"/>
                </a:ext>
              </a:extLst>
            </xdr:cNvPr>
            <xdr:cNvCxnSpPr/>
          </xdr:nvCxnSpPr>
          <xdr:spPr>
            <a:xfrm rot="3105619">
              <a:off x="3424605" y="2232778"/>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198811</xdr:colOff>
      <xdr:row>43</xdr:row>
      <xdr:rowOff>26592</xdr:rowOff>
    </xdr:from>
    <xdr:to>
      <xdr:col>6</xdr:col>
      <xdr:colOff>565737</xdr:colOff>
      <xdr:row>52</xdr:row>
      <xdr:rowOff>144492</xdr:rowOff>
    </xdr:to>
    <xdr:grpSp>
      <xdr:nvGrpSpPr>
        <xdr:cNvPr id="63" name="Grupo 62">
          <a:extLst>
            <a:ext uri="{FF2B5EF4-FFF2-40B4-BE49-F238E27FC236}">
              <a16:creationId xmlns:a16="http://schemas.microsoft.com/office/drawing/2014/main" id="{3C7649E8-64BE-4692-B316-664F2FAD5CCB}"/>
            </a:ext>
          </a:extLst>
        </xdr:cNvPr>
        <xdr:cNvGrpSpPr/>
      </xdr:nvGrpSpPr>
      <xdr:grpSpPr>
        <a:xfrm>
          <a:off x="3165168" y="8218092"/>
          <a:ext cx="1890926" cy="1832400"/>
          <a:chOff x="3165169" y="8218092"/>
          <a:chExt cx="1890926" cy="1832400"/>
        </a:xfrm>
      </xdr:grpSpPr>
      <xdr:sp macro="[0]!Hoja14.PSST" textlink="">
        <xdr:nvSpPr>
          <xdr:cNvPr id="64" name="Pentágono regular 62">
            <a:extLst>
              <a:ext uri="{FF2B5EF4-FFF2-40B4-BE49-F238E27FC236}">
                <a16:creationId xmlns:a16="http://schemas.microsoft.com/office/drawing/2014/main" id="{6D180DA4-AF19-E85E-6B3C-D1930941A103}"/>
              </a:ext>
            </a:extLst>
          </xdr:cNvPr>
          <xdr:cNvSpPr/>
        </xdr:nvSpPr>
        <xdr:spPr>
          <a:xfrm rot="12402198">
            <a:off x="3165169" y="8218092"/>
            <a:ext cx="1854000" cy="1832400"/>
          </a:xfrm>
          <a:prstGeom prst="pentagon">
            <a:avLst/>
          </a:prstGeom>
          <a:solidFill>
            <a:srgbClr val="D32F2F"/>
          </a:solidFill>
          <a:ln>
            <a:solidFill>
              <a:srgbClr val="D32F2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65" name="Group 69">
            <a:extLst>
              <a:ext uri="{FF2B5EF4-FFF2-40B4-BE49-F238E27FC236}">
                <a16:creationId xmlns:a16="http://schemas.microsoft.com/office/drawing/2014/main" id="{198A1FD6-FCE2-D85E-B24D-73450636AA72}"/>
              </a:ext>
            </a:extLst>
          </xdr:cNvPr>
          <xdr:cNvGrpSpPr/>
        </xdr:nvGrpSpPr>
        <xdr:grpSpPr>
          <a:xfrm rot="1957005">
            <a:off x="3440159" y="8328358"/>
            <a:ext cx="1615936" cy="690482"/>
            <a:chOff x="3042548" y="1674602"/>
            <a:chExt cx="1366469" cy="690482"/>
          </a:xfrm>
        </xdr:grpSpPr>
        <xdr:sp macro="[0]!Hoja14.PSST" textlink="">
          <xdr:nvSpPr>
            <xdr:cNvPr id="66" name="TextBox 70">
              <a:extLst>
                <a:ext uri="{FF2B5EF4-FFF2-40B4-BE49-F238E27FC236}">
                  <a16:creationId xmlns:a16="http://schemas.microsoft.com/office/drawing/2014/main" id="{2434C6A7-6034-0EBA-C0A1-C7110E3E1040}"/>
                </a:ext>
              </a:extLst>
            </xdr:cNvPr>
            <xdr:cNvSpPr txBox="1"/>
          </xdr:nvSpPr>
          <xdr:spPr>
            <a:xfrm rot="19642995">
              <a:off x="3347122" y="1674602"/>
              <a:ext cx="634660" cy="45262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0]!Hoja14.PSST" textlink="">
          <xdr:nvSpPr>
            <xdr:cNvPr id="67" name="TextBox 121">
              <a:extLst>
                <a:ext uri="{FF2B5EF4-FFF2-40B4-BE49-F238E27FC236}">
                  <a16:creationId xmlns:a16="http://schemas.microsoft.com/office/drawing/2014/main" id="{B07477D7-C42E-753B-50FA-55B7ACF9AC19}"/>
                </a:ext>
              </a:extLst>
            </xdr:cNvPr>
            <xdr:cNvSpPr txBox="1"/>
          </xdr:nvSpPr>
          <xdr:spPr>
            <a:xfrm rot="19642995">
              <a:off x="3042548" y="2158110"/>
              <a:ext cx="1366469" cy="20697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68" name="Straight Connector 72">
              <a:extLst>
                <a:ext uri="{FF2B5EF4-FFF2-40B4-BE49-F238E27FC236}">
                  <a16:creationId xmlns:a16="http://schemas.microsoft.com/office/drawing/2014/main" id="{BED85670-29FC-50A9-0F86-321A6E52B771}"/>
                </a:ext>
              </a:extLst>
            </xdr:cNvPr>
            <xdr:cNvCxnSpPr/>
          </xdr:nvCxnSpPr>
          <xdr:spPr>
            <a:xfrm rot="19642995">
              <a:off x="3216663" y="213966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340580</xdr:colOff>
      <xdr:row>36</xdr:row>
      <xdr:rowOff>119831</xdr:rowOff>
    </xdr:from>
    <xdr:to>
      <xdr:col>4</xdr:col>
      <xdr:colOff>648980</xdr:colOff>
      <xdr:row>46</xdr:row>
      <xdr:rowOff>68831</xdr:rowOff>
    </xdr:to>
    <xdr:grpSp>
      <xdr:nvGrpSpPr>
        <xdr:cNvPr id="69" name="Grupo 68">
          <a:extLst>
            <a:ext uri="{FF2B5EF4-FFF2-40B4-BE49-F238E27FC236}">
              <a16:creationId xmlns:a16="http://schemas.microsoft.com/office/drawing/2014/main" id="{FA168D45-621D-4731-9D97-3510827A22C4}"/>
            </a:ext>
          </a:extLst>
        </xdr:cNvPr>
        <xdr:cNvGrpSpPr/>
      </xdr:nvGrpSpPr>
      <xdr:grpSpPr>
        <a:xfrm>
          <a:off x="1782937" y="6977831"/>
          <a:ext cx="1832400" cy="1854000"/>
          <a:chOff x="1782937" y="6977831"/>
          <a:chExt cx="1832400" cy="1854000"/>
        </a:xfrm>
      </xdr:grpSpPr>
      <xdr:sp macro="[0]!Hoja2.PAAC" textlink="">
        <xdr:nvSpPr>
          <xdr:cNvPr id="70" name="Pentágono regular 67">
            <a:extLst>
              <a:ext uri="{FF2B5EF4-FFF2-40B4-BE49-F238E27FC236}">
                <a16:creationId xmlns:a16="http://schemas.microsoft.com/office/drawing/2014/main" id="{A991F021-7629-3261-2FC9-45F153862F72}"/>
              </a:ext>
            </a:extLst>
          </xdr:cNvPr>
          <xdr:cNvSpPr/>
        </xdr:nvSpPr>
        <xdr:spPr>
          <a:xfrm rot="14104299">
            <a:off x="1772137" y="6988631"/>
            <a:ext cx="1854000" cy="1832400"/>
          </a:xfrm>
          <a:prstGeom prst="pentagon">
            <a:avLst/>
          </a:prstGeom>
          <a:solidFill>
            <a:srgbClr val="B71C1C"/>
          </a:solidFill>
          <a:ln>
            <a:solidFill>
              <a:srgbClr val="B71C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1" name="Group 69">
            <a:extLst>
              <a:ext uri="{FF2B5EF4-FFF2-40B4-BE49-F238E27FC236}">
                <a16:creationId xmlns:a16="http://schemas.microsoft.com/office/drawing/2014/main" id="{78A19213-02AA-0070-DDA8-6E97F742F79B}"/>
              </a:ext>
            </a:extLst>
          </xdr:cNvPr>
          <xdr:cNvGrpSpPr/>
        </xdr:nvGrpSpPr>
        <xdr:grpSpPr>
          <a:xfrm rot="3681421">
            <a:off x="2354605" y="6799566"/>
            <a:ext cx="641410" cy="1499617"/>
            <a:chOff x="3251619" y="1713341"/>
            <a:chExt cx="515845" cy="1499617"/>
          </a:xfrm>
        </xdr:grpSpPr>
        <xdr:sp macro="[0]!Hoja2.PAAC" textlink="">
          <xdr:nvSpPr>
            <xdr:cNvPr id="72" name="TextBox 70">
              <a:extLst>
                <a:ext uri="{FF2B5EF4-FFF2-40B4-BE49-F238E27FC236}">
                  <a16:creationId xmlns:a16="http://schemas.microsoft.com/office/drawing/2014/main" id="{740EBC19-4E9D-F964-8941-5706D2CE78ED}"/>
                </a:ext>
              </a:extLst>
            </xdr:cNvPr>
            <xdr:cNvSpPr txBox="1"/>
          </xdr:nvSpPr>
          <xdr:spPr>
            <a:xfrm rot="17918579">
              <a:off x="3109182" y="1986215"/>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0]!Hoja2.PAAC" textlink="">
          <xdr:nvSpPr>
            <xdr:cNvPr id="73" name="TextBox 121">
              <a:extLst>
                <a:ext uri="{FF2B5EF4-FFF2-40B4-BE49-F238E27FC236}">
                  <a16:creationId xmlns:a16="http://schemas.microsoft.com/office/drawing/2014/main" id="{A11512C8-21CE-1511-A723-F396F242A314}"/>
                </a:ext>
              </a:extLst>
            </xdr:cNvPr>
            <xdr:cNvSpPr txBox="1"/>
          </xdr:nvSpPr>
          <xdr:spPr>
            <a:xfrm rot="17918579">
              <a:off x="2908679" y="2354174"/>
              <a:ext cx="1499617" cy="21795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Anticorrupción y de Atención al Ciudadano</a:t>
              </a:r>
            </a:p>
          </xdr:txBody>
        </xdr:sp>
        <xdr:cxnSp macro="[0]!Hoja2.PAAC">
          <xdr:nvCxnSpPr>
            <xdr:cNvPr id="74" name="Straight Connector 72">
              <a:extLst>
                <a:ext uri="{FF2B5EF4-FFF2-40B4-BE49-F238E27FC236}">
                  <a16:creationId xmlns:a16="http://schemas.microsoft.com/office/drawing/2014/main" id="{7702C165-EB57-2E27-2ED9-B8A86B06A769}"/>
                </a:ext>
              </a:extLst>
            </xdr:cNvPr>
            <xdr:cNvCxnSpPr/>
          </xdr:nvCxnSpPr>
          <xdr:spPr>
            <a:xfrm rot="17918579">
              <a:off x="2967361" y="2365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476251</xdr:colOff>
      <xdr:row>45</xdr:row>
      <xdr:rowOff>68035</xdr:rowOff>
    </xdr:from>
    <xdr:to>
      <xdr:col>9</xdr:col>
      <xdr:colOff>44251</xdr:colOff>
      <xdr:row>54</xdr:row>
      <xdr:rowOff>185935</xdr:rowOff>
    </xdr:to>
    <xdr:grpSp>
      <xdr:nvGrpSpPr>
        <xdr:cNvPr id="75" name="Grupo 74">
          <a:extLst>
            <a:ext uri="{FF2B5EF4-FFF2-40B4-BE49-F238E27FC236}">
              <a16:creationId xmlns:a16="http://schemas.microsoft.com/office/drawing/2014/main" id="{50BE9211-059D-47BE-91D1-E64138C9E330}"/>
            </a:ext>
          </a:extLst>
        </xdr:cNvPr>
        <xdr:cNvGrpSpPr/>
      </xdr:nvGrpSpPr>
      <xdr:grpSpPr>
        <a:xfrm>
          <a:off x="4966608" y="8640535"/>
          <a:ext cx="1854000" cy="1832400"/>
          <a:chOff x="4966608" y="8640535"/>
          <a:chExt cx="1854000" cy="1832400"/>
        </a:xfrm>
      </xdr:grpSpPr>
      <xdr:grpSp>
        <xdr:nvGrpSpPr>
          <xdr:cNvPr id="76" name="Grupo 75">
            <a:extLst>
              <a:ext uri="{FF2B5EF4-FFF2-40B4-BE49-F238E27FC236}">
                <a16:creationId xmlns:a16="http://schemas.microsoft.com/office/drawing/2014/main" id="{F1EBCBE6-D0C7-4690-50B6-63E1901E3A80}"/>
              </a:ext>
            </a:extLst>
          </xdr:cNvPr>
          <xdr:cNvGrpSpPr/>
        </xdr:nvGrpSpPr>
        <xdr:grpSpPr>
          <a:xfrm>
            <a:off x="4966608" y="8640535"/>
            <a:ext cx="1854000" cy="1832400"/>
            <a:chOff x="4966608" y="8640535"/>
            <a:chExt cx="1854000" cy="1832400"/>
          </a:xfrm>
        </xdr:grpSpPr>
        <xdr:sp macro="[0]!Hoja13.Plan_de_Incentivos" textlink="">
          <xdr:nvSpPr>
            <xdr:cNvPr id="78" name="Pentágono regular 32">
              <a:extLst>
                <a:ext uri="{FF2B5EF4-FFF2-40B4-BE49-F238E27FC236}">
                  <a16:creationId xmlns:a16="http://schemas.microsoft.com/office/drawing/2014/main" id="{4E7DF39B-6070-03D6-081F-5A0963EEF0A1}"/>
                </a:ext>
              </a:extLst>
            </xdr:cNvPr>
            <xdr:cNvSpPr/>
          </xdr:nvSpPr>
          <xdr:spPr>
            <a:xfrm rot="10800000">
              <a:off x="4966608" y="8640535"/>
              <a:ext cx="1854000" cy="1832400"/>
            </a:xfrm>
            <a:prstGeom prst="pentagon">
              <a:avLst/>
            </a:prstGeom>
            <a:solidFill>
              <a:srgbClr val="E64A19"/>
            </a:solidFill>
            <a:ln>
              <a:solidFill>
                <a:srgbClr val="E64A1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9" name="Group 69">
              <a:extLst>
                <a:ext uri="{FF2B5EF4-FFF2-40B4-BE49-F238E27FC236}">
                  <a16:creationId xmlns:a16="http://schemas.microsoft.com/office/drawing/2014/main" id="{E5B854C8-17DB-C9AE-1AB7-FB3E6F39F13A}"/>
                </a:ext>
              </a:extLst>
            </xdr:cNvPr>
            <xdr:cNvGrpSpPr/>
          </xdr:nvGrpSpPr>
          <xdr:grpSpPr>
            <a:xfrm>
              <a:off x="5144041" y="8679553"/>
              <a:ext cx="1498586" cy="883935"/>
              <a:chOff x="3103892" y="1658473"/>
              <a:chExt cx="1206048" cy="884634"/>
            </a:xfrm>
            <a:solidFill>
              <a:srgbClr val="E64A19"/>
            </a:solidFill>
          </xdr:grpSpPr>
          <xdr:sp macro="[0]!Hoja13.Plan_de_Incentivos" textlink="">
            <xdr:nvSpPr>
              <xdr:cNvPr id="80" name="TextBox 70">
                <a:extLst>
                  <a:ext uri="{FF2B5EF4-FFF2-40B4-BE49-F238E27FC236}">
                    <a16:creationId xmlns:a16="http://schemas.microsoft.com/office/drawing/2014/main" id="{4CEDBEE6-204E-9A25-C946-38FDD14FC0C7}"/>
                  </a:ext>
                </a:extLst>
              </xdr:cNvPr>
              <xdr:cNvSpPr txBox="1"/>
            </xdr:nvSpPr>
            <xdr:spPr>
              <a:xfrm>
                <a:off x="3497780" y="1658473"/>
                <a:ext cx="527709" cy="461665"/>
              </a:xfrm>
              <a:prstGeom prst="rect">
                <a:avLst/>
              </a:prstGeom>
              <a:grpFill/>
              <a:ln>
                <a:solidFill>
                  <a:srgbClr val="E64A19"/>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0]!Hoja13.Plan_de_Incentivos" textlink="">
            <xdr:nvSpPr>
              <xdr:cNvPr id="81" name="TextBox 121">
                <a:extLst>
                  <a:ext uri="{FF2B5EF4-FFF2-40B4-BE49-F238E27FC236}">
                    <a16:creationId xmlns:a16="http://schemas.microsoft.com/office/drawing/2014/main" id="{F353AD5C-D33D-BB92-7468-AD25C29EC9BE}"/>
                  </a:ext>
                </a:extLst>
              </xdr:cNvPr>
              <xdr:cNvSpPr txBox="1"/>
            </xdr:nvSpPr>
            <xdr:spPr>
              <a:xfrm>
                <a:off x="3103892" y="2272102"/>
                <a:ext cx="1206048" cy="271005"/>
              </a:xfrm>
              <a:prstGeom prst="rect">
                <a:avLst/>
              </a:prstGeom>
              <a:grpFill/>
              <a:ln>
                <a:solidFill>
                  <a:srgbClr val="E64A19"/>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82" name="Straight Connector 72">
                <a:extLst>
                  <a:ext uri="{FF2B5EF4-FFF2-40B4-BE49-F238E27FC236}">
                    <a16:creationId xmlns:a16="http://schemas.microsoft.com/office/drawing/2014/main" id="{0E802C13-3D4D-B054-53AE-BBF0B60F07E2}"/>
                  </a:ext>
                </a:extLst>
              </xdr:cNvPr>
              <xdr:cNvCxnSpPr/>
            </xdr:nvCxnSpPr>
            <xdr:spPr>
              <a:xfrm>
                <a:off x="3313996" y="2108039"/>
                <a:ext cx="895277" cy="0"/>
              </a:xfrm>
              <a:prstGeom prst="line">
                <a:avLst/>
              </a:prstGeom>
              <a:grpFill/>
              <a:ln w="12700">
                <a:solidFill>
                  <a:srgbClr val="E64A19"/>
                </a:solidFill>
              </a:ln>
            </xdr:spPr>
            <xdr:style>
              <a:lnRef idx="1">
                <a:schemeClr val="accent1"/>
              </a:lnRef>
              <a:fillRef idx="0">
                <a:schemeClr val="accent1"/>
              </a:fillRef>
              <a:effectRef idx="0">
                <a:schemeClr val="accent1"/>
              </a:effectRef>
              <a:fontRef idx="minor">
                <a:schemeClr val="tx1"/>
              </a:fontRef>
            </xdr:style>
          </xdr:cxnSp>
        </xdr:grpSp>
      </xdr:grpSp>
      <xdr:cxnSp macro="[0]!Hoja13.Plan_de_Incentivos">
        <xdr:nvCxnSpPr>
          <xdr:cNvPr id="77" name="Straight Connector 72">
            <a:extLst>
              <a:ext uri="{FF2B5EF4-FFF2-40B4-BE49-F238E27FC236}">
                <a16:creationId xmlns:a16="http://schemas.microsoft.com/office/drawing/2014/main" id="{952EEDD6-65CF-6C9B-1398-3DFC0BFFCE44}"/>
              </a:ext>
            </a:extLst>
          </xdr:cNvPr>
          <xdr:cNvCxnSpPr/>
        </xdr:nvCxnSpPr>
        <xdr:spPr>
          <a:xfrm>
            <a:off x="5416000" y="9189622"/>
            <a:ext cx="1058722"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663863</xdr:colOff>
      <xdr:row>34</xdr:row>
      <xdr:rowOff>158749</xdr:rowOff>
    </xdr:from>
    <xdr:to>
      <xdr:col>10</xdr:col>
      <xdr:colOff>722354</xdr:colOff>
      <xdr:row>42</xdr:row>
      <xdr:rowOff>173182</xdr:rowOff>
    </xdr:to>
    <xdr:sp macro="" textlink="">
      <xdr:nvSpPr>
        <xdr:cNvPr id="83" name="TextBox 121">
          <a:extLst>
            <a:ext uri="{FF2B5EF4-FFF2-40B4-BE49-F238E27FC236}">
              <a16:creationId xmlns:a16="http://schemas.microsoft.com/office/drawing/2014/main" id="{8C2B38F2-9AE5-4E90-8773-2D7442BD1FCA}"/>
            </a:ext>
          </a:extLst>
        </xdr:cNvPr>
        <xdr:cNvSpPr txBox="1"/>
      </xdr:nvSpPr>
      <xdr:spPr>
        <a:xfrm>
          <a:off x="3626138" y="6635749"/>
          <a:ext cx="4630491" cy="153843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3600" b="1" kern="0">
              <a:solidFill>
                <a:schemeClr val="accent2">
                  <a:lumMod val="75000"/>
                </a:schemeClr>
              </a:solidFill>
              <a:latin typeface="Arial" pitchFamily="34" charset="0"/>
              <a:cs typeface="Arial" pitchFamily="34" charset="0"/>
            </a:rPr>
            <a:t>FIDUPREVISORA</a:t>
          </a:r>
          <a:r>
            <a:rPr lang="en-US" sz="3600" b="1" kern="0" baseline="0">
              <a:solidFill>
                <a:schemeClr val="accent2">
                  <a:lumMod val="75000"/>
                </a:schemeClr>
              </a:solidFill>
              <a:latin typeface="Arial" pitchFamily="34" charset="0"/>
              <a:cs typeface="Arial" pitchFamily="34" charset="0"/>
            </a:rPr>
            <a:t> S.A.</a:t>
          </a:r>
          <a:endParaRPr lang="en-US" sz="4000" b="1" kern="0">
            <a:solidFill>
              <a:schemeClr val="accent2">
                <a:lumMod val="75000"/>
              </a:schemeClr>
            </a:solidFill>
            <a:latin typeface="Arial" pitchFamily="34" charset="0"/>
            <a:cs typeface="Arial" pitchFamily="34" charset="0"/>
          </a:endParaRPr>
        </a:p>
      </xdr:txBody>
    </xdr:sp>
    <xdr:clientData/>
  </xdr:twoCellAnchor>
  <xdr:twoCellAnchor editAs="oneCell">
    <xdr:from>
      <xdr:col>0</xdr:col>
      <xdr:colOff>129886</xdr:colOff>
      <xdr:row>0</xdr:row>
      <xdr:rowOff>0</xdr:rowOff>
    </xdr:from>
    <xdr:to>
      <xdr:col>6</xdr:col>
      <xdr:colOff>112279</xdr:colOff>
      <xdr:row>6</xdr:row>
      <xdr:rowOff>88793</xdr:rowOff>
    </xdr:to>
    <xdr:pic>
      <xdr:nvPicPr>
        <xdr:cNvPr id="84" name="Imagen 83">
          <a:extLst>
            <a:ext uri="{FF2B5EF4-FFF2-40B4-BE49-F238E27FC236}">
              <a16:creationId xmlns:a16="http://schemas.microsoft.com/office/drawing/2014/main" id="{5E86CCB4-FE31-40E3-A0F4-CDAE67C185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886" y="0"/>
          <a:ext cx="4468668" cy="1231793"/>
        </a:xfrm>
        <a:prstGeom prst="rect">
          <a:avLst/>
        </a:prstGeom>
      </xdr:spPr>
    </xdr:pic>
    <xdr:clientData/>
  </xdr:twoCellAnchor>
  <xdr:twoCellAnchor>
    <xdr:from>
      <xdr:col>0</xdr:col>
      <xdr:colOff>577273</xdr:colOff>
      <xdr:row>60</xdr:row>
      <xdr:rowOff>115454</xdr:rowOff>
    </xdr:from>
    <xdr:to>
      <xdr:col>14</xdr:col>
      <xdr:colOff>635000</xdr:colOff>
      <xdr:row>65</xdr:row>
      <xdr:rowOff>115454</xdr:rowOff>
    </xdr:to>
    <xdr:sp macro="" textlink="">
      <xdr:nvSpPr>
        <xdr:cNvPr id="85" name="CuadroTexto 84">
          <a:extLst>
            <a:ext uri="{FF2B5EF4-FFF2-40B4-BE49-F238E27FC236}">
              <a16:creationId xmlns:a16="http://schemas.microsoft.com/office/drawing/2014/main" id="{CB052BFD-26F7-4097-9AEB-D965AA28FBAB}"/>
            </a:ext>
          </a:extLst>
        </xdr:cNvPr>
        <xdr:cNvSpPr txBox="1"/>
      </xdr:nvSpPr>
      <xdr:spPr>
        <a:xfrm>
          <a:off x="577273" y="11545454"/>
          <a:ext cx="10640002"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800">
              <a:latin typeface="Arial" panose="020B0604020202020204" pitchFamily="34" charset="0"/>
              <a:cs typeface="Arial" panose="020B0604020202020204" pitchFamily="34" charset="0"/>
            </a:rPr>
            <a:t>Para ver las actividades programadas para cada uno</a:t>
          </a:r>
          <a:r>
            <a:rPr lang="es-CO" sz="1800" baseline="0">
              <a:latin typeface="Arial" panose="020B0604020202020204" pitchFamily="34" charset="0"/>
              <a:cs typeface="Arial" panose="020B0604020202020204" pitchFamily="34" charset="0"/>
            </a:rPr>
            <a:t> de los planes</a:t>
          </a:r>
          <a:r>
            <a:rPr lang="es-CO" sz="1800">
              <a:latin typeface="Arial" panose="020B0604020202020204" pitchFamily="34" charset="0"/>
              <a:cs typeface="Arial" panose="020B0604020202020204" pitchFamily="34" charset="0"/>
            </a:rPr>
            <a:t>, dar clic sobre cada botón.</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145677</xdr:colOff>
      <xdr:row>1</xdr:row>
      <xdr:rowOff>100853</xdr:rowOff>
    </xdr:from>
    <xdr:to>
      <xdr:col>1</xdr:col>
      <xdr:colOff>1919710</xdr:colOff>
      <xdr:row>11</xdr:row>
      <xdr:rowOff>252973</xdr:rowOff>
    </xdr:to>
    <xdr:pic macro="[0]!Hoja17.Integración_PAA">
      <xdr:nvPicPr>
        <xdr:cNvPr id="2" name="Imagen 1">
          <a:extLst>
            <a:ext uri="{FF2B5EF4-FFF2-40B4-BE49-F238E27FC236}">
              <a16:creationId xmlns:a16="http://schemas.microsoft.com/office/drawing/2014/main" id="{5C541C7E-6DC3-4B09-A8BC-9D407E1CE4CB}"/>
            </a:ext>
          </a:extLst>
        </xdr:cNvPr>
        <xdr:cNvPicPr>
          <a:picLocks noChangeAspect="1"/>
        </xdr:cNvPicPr>
      </xdr:nvPicPr>
      <xdr:blipFill rotWithShape="1">
        <a:blip xmlns:r="http://schemas.openxmlformats.org/officeDocument/2006/relationships" r:embed="rId1"/>
        <a:srcRect l="4961"/>
        <a:stretch/>
      </xdr:blipFill>
      <xdr:spPr>
        <a:xfrm>
          <a:off x="240927" y="272303"/>
          <a:ext cx="1774033" cy="1952345"/>
        </a:xfrm>
        <a:prstGeom prst="rect">
          <a:avLst/>
        </a:prstGeom>
      </xdr:spPr>
    </xdr:pic>
    <xdr:clientData/>
  </xdr:twoCellAnchor>
  <xdr:twoCellAnchor>
    <xdr:from>
      <xdr:col>1</xdr:col>
      <xdr:colOff>56029</xdr:colOff>
      <xdr:row>0</xdr:row>
      <xdr:rowOff>89647</xdr:rowOff>
    </xdr:from>
    <xdr:to>
      <xdr:col>10</xdr:col>
      <xdr:colOff>56029</xdr:colOff>
      <xdr:row>11</xdr:row>
      <xdr:rowOff>317967</xdr:rowOff>
    </xdr:to>
    <xdr:sp macro="" textlink="">
      <xdr:nvSpPr>
        <xdr:cNvPr id="3" name="Rectángulo redondeado 4">
          <a:extLst>
            <a:ext uri="{FF2B5EF4-FFF2-40B4-BE49-F238E27FC236}">
              <a16:creationId xmlns:a16="http://schemas.microsoft.com/office/drawing/2014/main" id="{F11A1D61-6CD5-455F-8BA8-BA82DE78365D}"/>
            </a:ext>
          </a:extLst>
        </xdr:cNvPr>
        <xdr:cNvSpPr/>
      </xdr:nvSpPr>
      <xdr:spPr>
        <a:xfrm>
          <a:off x="151279" y="89647"/>
          <a:ext cx="17364075" cy="219999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5</xdr:col>
      <xdr:colOff>1961029</xdr:colOff>
      <xdr:row>4</xdr:row>
      <xdr:rowOff>22411</xdr:rowOff>
    </xdr:from>
    <xdr:to>
      <xdr:col>6</xdr:col>
      <xdr:colOff>2267725</xdr:colOff>
      <xdr:row>8</xdr:row>
      <xdr:rowOff>67235</xdr:rowOff>
    </xdr:to>
    <xdr:pic>
      <xdr:nvPicPr>
        <xdr:cNvPr id="4" name="Imagen 3">
          <a:extLst>
            <a:ext uri="{FF2B5EF4-FFF2-40B4-BE49-F238E27FC236}">
              <a16:creationId xmlns:a16="http://schemas.microsoft.com/office/drawing/2014/main" id="{26FA5CA0-37C3-4FA8-9E60-EA64FD7324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33679" y="727261"/>
          <a:ext cx="2726046" cy="730624"/>
        </a:xfrm>
        <a:prstGeom prst="rect">
          <a:avLst/>
        </a:prstGeom>
      </xdr:spPr>
    </xdr:pic>
    <xdr:clientData/>
  </xdr:twoCellAnchor>
  <xdr:twoCellAnchor>
    <xdr:from>
      <xdr:col>1</xdr:col>
      <xdr:colOff>10132</xdr:colOff>
      <xdr:row>12</xdr:row>
      <xdr:rowOff>101331</xdr:rowOff>
    </xdr:from>
    <xdr:to>
      <xdr:col>1</xdr:col>
      <xdr:colOff>1722606</xdr:colOff>
      <xdr:row>13</xdr:row>
      <xdr:rowOff>141863</xdr:rowOff>
    </xdr:to>
    <xdr:sp macro="" textlink="">
      <xdr:nvSpPr>
        <xdr:cNvPr id="5" name="Rectángulo 4">
          <a:extLst>
            <a:ext uri="{FF2B5EF4-FFF2-40B4-BE49-F238E27FC236}">
              <a16:creationId xmlns:a16="http://schemas.microsoft.com/office/drawing/2014/main" id="{04F85B46-A197-4B60-9DAF-2957CCC16C63}"/>
            </a:ext>
          </a:extLst>
        </xdr:cNvPr>
        <xdr:cNvSpPr/>
      </xdr:nvSpPr>
      <xdr:spPr>
        <a:xfrm>
          <a:off x="105382" y="2396856"/>
          <a:ext cx="1712474" cy="221507"/>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Informacion</a:t>
          </a:r>
          <a:r>
            <a:rPr lang="es-CO" sz="1100" baseline="0"/>
            <a:t> Confidencial</a:t>
          </a:r>
          <a:endParaRPr lang="es-CO"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744682</xdr:colOff>
      <xdr:row>1</xdr:row>
      <xdr:rowOff>59532</xdr:rowOff>
    </xdr:from>
    <xdr:to>
      <xdr:col>3</xdr:col>
      <xdr:colOff>870233</xdr:colOff>
      <xdr:row>10</xdr:row>
      <xdr:rowOff>50334</xdr:rowOff>
    </xdr:to>
    <xdr:pic macro="[0]!Hoja17.Integración_PAA">
      <xdr:nvPicPr>
        <xdr:cNvPr id="2" name="Imagen 1">
          <a:extLst>
            <a:ext uri="{FF2B5EF4-FFF2-40B4-BE49-F238E27FC236}">
              <a16:creationId xmlns:a16="http://schemas.microsoft.com/office/drawing/2014/main" id="{075F881B-116C-4776-8B44-5D0B9B94918A}"/>
            </a:ext>
          </a:extLst>
        </xdr:cNvPr>
        <xdr:cNvPicPr>
          <a:picLocks noChangeAspect="1"/>
        </xdr:cNvPicPr>
      </xdr:nvPicPr>
      <xdr:blipFill rotWithShape="1">
        <a:blip xmlns:r="http://schemas.openxmlformats.org/officeDocument/2006/relationships" r:embed="rId1"/>
        <a:srcRect l="4961"/>
        <a:stretch/>
      </xdr:blipFill>
      <xdr:spPr>
        <a:xfrm>
          <a:off x="839932" y="221457"/>
          <a:ext cx="1239976" cy="1448127"/>
        </a:xfrm>
        <a:prstGeom prst="rect">
          <a:avLst/>
        </a:prstGeom>
      </xdr:spPr>
    </xdr:pic>
    <xdr:clientData/>
  </xdr:twoCellAnchor>
  <xdr:twoCellAnchor>
    <xdr:from>
      <xdr:col>1</xdr:col>
      <xdr:colOff>142873</xdr:colOff>
      <xdr:row>0</xdr:row>
      <xdr:rowOff>130969</xdr:rowOff>
    </xdr:from>
    <xdr:to>
      <xdr:col>12</xdr:col>
      <xdr:colOff>0</xdr:colOff>
      <xdr:row>12</xdr:row>
      <xdr:rowOff>47626</xdr:rowOff>
    </xdr:to>
    <xdr:sp macro="" textlink="">
      <xdr:nvSpPr>
        <xdr:cNvPr id="3" name="Rectángulo redondeado 4">
          <a:extLst>
            <a:ext uri="{FF2B5EF4-FFF2-40B4-BE49-F238E27FC236}">
              <a16:creationId xmlns:a16="http://schemas.microsoft.com/office/drawing/2014/main" id="{B7E2FAF3-915D-458A-A974-63924231C654}"/>
            </a:ext>
          </a:extLst>
        </xdr:cNvPr>
        <xdr:cNvSpPr/>
      </xdr:nvSpPr>
      <xdr:spPr>
        <a:xfrm>
          <a:off x="238123" y="130969"/>
          <a:ext cx="13858877" cy="1859757"/>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10</xdr:col>
      <xdr:colOff>825859</xdr:colOff>
      <xdr:row>4</xdr:row>
      <xdr:rowOff>16871</xdr:rowOff>
    </xdr:from>
    <xdr:to>
      <xdr:col>11</xdr:col>
      <xdr:colOff>1730593</xdr:colOff>
      <xdr:row>9</xdr:row>
      <xdr:rowOff>9223</xdr:rowOff>
    </xdr:to>
    <xdr:pic>
      <xdr:nvPicPr>
        <xdr:cNvPr id="4" name="Imagen 3">
          <a:extLst>
            <a:ext uri="{FF2B5EF4-FFF2-40B4-BE49-F238E27FC236}">
              <a16:creationId xmlns:a16="http://schemas.microsoft.com/office/drawing/2014/main" id="{0540310A-3255-49AF-B025-50A8CA6102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08059" y="664571"/>
          <a:ext cx="2771634" cy="801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xdr:row>
      <xdr:rowOff>59532</xdr:rowOff>
    </xdr:from>
    <xdr:to>
      <xdr:col>0</xdr:col>
      <xdr:colOff>1916906</xdr:colOff>
      <xdr:row>11</xdr:row>
      <xdr:rowOff>98196</xdr:rowOff>
    </xdr:to>
    <xdr:pic macro="[3]!Hoja17.Integración_PAA">
      <xdr:nvPicPr>
        <xdr:cNvPr id="2" name="Imagen 1">
          <a:extLst>
            <a:ext uri="{FF2B5EF4-FFF2-40B4-BE49-F238E27FC236}">
              <a16:creationId xmlns:a16="http://schemas.microsoft.com/office/drawing/2014/main" id="{49C1640E-822A-44B6-8432-B2AD6F3A47A6}"/>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0</xdr:col>
      <xdr:colOff>23812</xdr:colOff>
      <xdr:row>0</xdr:row>
      <xdr:rowOff>142875</xdr:rowOff>
    </xdr:from>
    <xdr:to>
      <xdr:col>10</xdr:col>
      <xdr:colOff>0</xdr:colOff>
      <xdr:row>12</xdr:row>
      <xdr:rowOff>0</xdr:rowOff>
    </xdr:to>
    <xdr:sp macro="" textlink="">
      <xdr:nvSpPr>
        <xdr:cNvPr id="3" name="Rectángulo redondeado 2">
          <a:extLst>
            <a:ext uri="{FF2B5EF4-FFF2-40B4-BE49-F238E27FC236}">
              <a16:creationId xmlns:a16="http://schemas.microsoft.com/office/drawing/2014/main" id="{D56F87E1-6635-4FD8-A08A-AF694371FA03}"/>
            </a:ext>
          </a:extLst>
        </xdr:cNvPr>
        <xdr:cNvSpPr/>
      </xdr:nvSpPr>
      <xdr:spPr>
        <a:xfrm>
          <a:off x="23812" y="142875"/>
          <a:ext cx="21943219" cy="214312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238125</xdr:colOff>
      <xdr:row>1</xdr:row>
      <xdr:rowOff>59532</xdr:rowOff>
    </xdr:from>
    <xdr:to>
      <xdr:col>0</xdr:col>
      <xdr:colOff>1916906</xdr:colOff>
      <xdr:row>11</xdr:row>
      <xdr:rowOff>98196</xdr:rowOff>
    </xdr:to>
    <xdr:pic macro="[3]!Hoja17.Integración_PAA">
      <xdr:nvPicPr>
        <xdr:cNvPr id="5" name="Imagen 4">
          <a:extLst>
            <a:ext uri="{FF2B5EF4-FFF2-40B4-BE49-F238E27FC236}">
              <a16:creationId xmlns:a16="http://schemas.microsoft.com/office/drawing/2014/main" id="{48A17F69-A70E-478D-BC16-1084EC4CDD29}"/>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2</xdr:col>
      <xdr:colOff>250030</xdr:colOff>
      <xdr:row>0</xdr:row>
      <xdr:rowOff>107156</xdr:rowOff>
    </xdr:from>
    <xdr:to>
      <xdr:col>10</xdr:col>
      <xdr:colOff>11906</xdr:colOff>
      <xdr:row>11</xdr:row>
      <xdr:rowOff>154781</xdr:rowOff>
    </xdr:to>
    <xdr:sp macro="" textlink="">
      <xdr:nvSpPr>
        <xdr:cNvPr id="6" name="Rectángulo redondeado 2">
          <a:extLst>
            <a:ext uri="{FF2B5EF4-FFF2-40B4-BE49-F238E27FC236}">
              <a16:creationId xmlns:a16="http://schemas.microsoft.com/office/drawing/2014/main" id="{2BC6E502-BFDC-400C-8DE2-DE0C721A23A3}"/>
            </a:ext>
          </a:extLst>
        </xdr:cNvPr>
        <xdr:cNvSpPr/>
      </xdr:nvSpPr>
      <xdr:spPr>
        <a:xfrm>
          <a:off x="4750593" y="107156"/>
          <a:ext cx="17228344" cy="214312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8</xdr:col>
      <xdr:colOff>1357312</xdr:colOff>
      <xdr:row>3</xdr:row>
      <xdr:rowOff>142875</xdr:rowOff>
    </xdr:from>
    <xdr:to>
      <xdr:col>9</xdr:col>
      <xdr:colOff>1072696</xdr:colOff>
      <xdr:row>9</xdr:row>
      <xdr:rowOff>26327</xdr:rowOff>
    </xdr:to>
    <xdr:pic>
      <xdr:nvPicPr>
        <xdr:cNvPr id="7" name="Imagen 6">
          <a:extLst>
            <a:ext uri="{FF2B5EF4-FFF2-40B4-BE49-F238E27FC236}">
              <a16:creationId xmlns:a16="http://schemas.microsoft.com/office/drawing/2014/main" id="{66486DA1-075A-4545-BBEC-FF24BCDF0A1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418843" y="714375"/>
          <a:ext cx="3358697" cy="10264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1802608</xdr:colOff>
      <xdr:row>11</xdr:row>
      <xdr:rowOff>191807</xdr:rowOff>
    </xdr:to>
    <xdr:pic macro="[0]!Hoja17.Integración_PAA">
      <xdr:nvPicPr>
        <xdr:cNvPr id="2" name="Imagen 1">
          <a:extLst>
            <a:ext uri="{FF2B5EF4-FFF2-40B4-BE49-F238E27FC236}">
              <a16:creationId xmlns:a16="http://schemas.microsoft.com/office/drawing/2014/main" id="{73F27387-9063-40E0-9663-34D75EF0D996}"/>
            </a:ext>
          </a:extLst>
        </xdr:cNvPr>
        <xdr:cNvPicPr>
          <a:picLocks noChangeAspect="1"/>
        </xdr:cNvPicPr>
      </xdr:nvPicPr>
      <xdr:blipFill rotWithShape="1">
        <a:blip xmlns:r="http://schemas.openxmlformats.org/officeDocument/2006/relationships" r:embed="rId1"/>
        <a:srcRect l="4961"/>
        <a:stretch/>
      </xdr:blipFill>
      <xdr:spPr>
        <a:xfrm>
          <a:off x="495300" y="114300"/>
          <a:ext cx="1774033" cy="2049182"/>
        </a:xfrm>
        <a:prstGeom prst="rect">
          <a:avLst/>
        </a:prstGeom>
      </xdr:spPr>
    </xdr:pic>
    <xdr:clientData/>
  </xdr:twoCellAnchor>
  <xdr:twoCellAnchor>
    <xdr:from>
      <xdr:col>0</xdr:col>
      <xdr:colOff>71437</xdr:colOff>
      <xdr:row>0</xdr:row>
      <xdr:rowOff>0</xdr:rowOff>
    </xdr:from>
    <xdr:to>
      <xdr:col>8</xdr:col>
      <xdr:colOff>0</xdr:colOff>
      <xdr:row>11</xdr:row>
      <xdr:rowOff>234157</xdr:rowOff>
    </xdr:to>
    <xdr:sp macro="" textlink="">
      <xdr:nvSpPr>
        <xdr:cNvPr id="3" name="Rectángulo redondeado 2">
          <a:extLst>
            <a:ext uri="{FF2B5EF4-FFF2-40B4-BE49-F238E27FC236}">
              <a16:creationId xmlns:a16="http://schemas.microsoft.com/office/drawing/2014/main" id="{2C306304-84E0-4DF9-88A9-A9DDE5B8DF0E}"/>
            </a:ext>
          </a:extLst>
        </xdr:cNvPr>
        <xdr:cNvSpPr/>
      </xdr:nvSpPr>
      <xdr:spPr>
        <a:xfrm>
          <a:off x="71437" y="0"/>
          <a:ext cx="16016288" cy="220583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7</xdr:col>
      <xdr:colOff>285749</xdr:colOff>
      <xdr:row>3</xdr:row>
      <xdr:rowOff>134938</xdr:rowOff>
    </xdr:from>
    <xdr:to>
      <xdr:col>8</xdr:col>
      <xdr:colOff>608694</xdr:colOff>
      <xdr:row>9</xdr:row>
      <xdr:rowOff>34265</xdr:rowOff>
    </xdr:to>
    <xdr:pic>
      <xdr:nvPicPr>
        <xdr:cNvPr id="4" name="Imagen 3">
          <a:extLst>
            <a:ext uri="{FF2B5EF4-FFF2-40B4-BE49-F238E27FC236}">
              <a16:creationId xmlns:a16="http://schemas.microsoft.com/office/drawing/2014/main" id="{07EA0212-DD8C-4054-B4E4-5EBE41D323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58749" y="668338"/>
          <a:ext cx="3837670" cy="9280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1322294</xdr:colOff>
      <xdr:row>2</xdr:row>
      <xdr:rowOff>155061</xdr:rowOff>
    </xdr:from>
    <xdr:to>
      <xdr:col>18</xdr:col>
      <xdr:colOff>156882</xdr:colOff>
      <xdr:row>9</xdr:row>
      <xdr:rowOff>116961</xdr:rowOff>
    </xdr:to>
    <xdr:sp macro="" textlink="">
      <xdr:nvSpPr>
        <xdr:cNvPr id="2" name="Title 1">
          <a:extLst>
            <a:ext uri="{FF2B5EF4-FFF2-40B4-BE49-F238E27FC236}">
              <a16:creationId xmlns:a16="http://schemas.microsoft.com/office/drawing/2014/main" id="{E0755EC3-4498-478E-975A-E8E4295B4D38}"/>
            </a:ext>
          </a:extLst>
        </xdr:cNvPr>
        <xdr:cNvSpPr>
          <a:spLocks noGrp="1"/>
        </xdr:cNvSpPr>
      </xdr:nvSpPr>
      <xdr:spPr>
        <a:xfrm>
          <a:off x="4379819" y="536061"/>
          <a:ext cx="9483538"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ysClr val="windowText" lastClr="000000"/>
              </a:solidFill>
              <a:latin typeface="Arial Narrow" panose="020B0606020202030204" pitchFamily="34" charset="0"/>
            </a:rPr>
            <a:t>PLAN</a:t>
          </a:r>
          <a:r>
            <a:rPr lang="en-IN" b="1" baseline="0">
              <a:solidFill>
                <a:sysClr val="windowText" lastClr="000000"/>
              </a:solidFill>
              <a:latin typeface="Arial Narrow" panose="020B0606020202030204" pitchFamily="34" charset="0"/>
            </a:rPr>
            <a:t> ESTRATÉGICO DE TALENTO HUMANO 2024</a:t>
          </a:r>
          <a:endParaRPr lang="en-IN" b="1">
            <a:solidFill>
              <a:sysClr val="windowText" lastClr="000000"/>
            </a:solidFill>
            <a:latin typeface="Arial Narrow" panose="020B0606020202030204" pitchFamily="34" charset="0"/>
          </a:endParaRPr>
        </a:p>
      </xdr:txBody>
    </xdr:sp>
    <xdr:clientData/>
  </xdr:twoCellAnchor>
  <xdr:twoCellAnchor>
    <xdr:from>
      <xdr:col>8</xdr:col>
      <xdr:colOff>247652</xdr:colOff>
      <xdr:row>17</xdr:row>
      <xdr:rowOff>184470</xdr:rowOff>
    </xdr:from>
    <xdr:to>
      <xdr:col>10</xdr:col>
      <xdr:colOff>611431</xdr:colOff>
      <xdr:row>27</xdr:row>
      <xdr:rowOff>175813</xdr:rowOff>
    </xdr:to>
    <xdr:grpSp>
      <xdr:nvGrpSpPr>
        <xdr:cNvPr id="3" name="Grupo 2">
          <a:extLst>
            <a:ext uri="{FF2B5EF4-FFF2-40B4-BE49-F238E27FC236}">
              <a16:creationId xmlns:a16="http://schemas.microsoft.com/office/drawing/2014/main" id="{58133DEA-A66B-4620-9FD8-1D1DAF3E3747}"/>
            </a:ext>
          </a:extLst>
        </xdr:cNvPr>
        <xdr:cNvGrpSpPr/>
      </xdr:nvGrpSpPr>
      <xdr:grpSpPr>
        <a:xfrm rot="19135110">
          <a:off x="6343652" y="3422970"/>
          <a:ext cx="1887779" cy="1896343"/>
          <a:chOff x="2277715" y="2818754"/>
          <a:chExt cx="1887779" cy="1896343"/>
        </a:xfrm>
      </xdr:grpSpPr>
      <xdr:grpSp>
        <xdr:nvGrpSpPr>
          <xdr:cNvPr id="4" name="Grupo 3">
            <a:extLst>
              <a:ext uri="{FF2B5EF4-FFF2-40B4-BE49-F238E27FC236}">
                <a16:creationId xmlns:a16="http://schemas.microsoft.com/office/drawing/2014/main" id="{F7352C24-5918-8571-0D0F-ED3E30E50E7A}"/>
              </a:ext>
            </a:extLst>
          </xdr:cNvPr>
          <xdr:cNvGrpSpPr/>
        </xdr:nvGrpSpPr>
        <xdr:grpSpPr>
          <a:xfrm>
            <a:off x="2277715" y="2818754"/>
            <a:ext cx="1887779" cy="1896343"/>
            <a:chOff x="2277715" y="2818754"/>
            <a:chExt cx="1887779" cy="1896343"/>
          </a:xfrm>
        </xdr:grpSpPr>
        <xdr:sp macro="[0]!Hoja16.Plan_de_Vacantes" textlink="">
          <xdr:nvSpPr>
            <xdr:cNvPr id="9" name="Freeform 12">
              <a:extLst>
                <a:ext uri="{FF2B5EF4-FFF2-40B4-BE49-F238E27FC236}">
                  <a16:creationId xmlns:a16="http://schemas.microsoft.com/office/drawing/2014/main" id="{9C6911E1-8F28-D072-680F-43E8B9659C9A}"/>
                </a:ext>
              </a:extLst>
            </xdr:cNvPr>
            <xdr:cNvSpPr>
              <a:spLocks/>
            </xdr:cNvSpPr>
          </xdr:nvSpPr>
          <xdr:spPr bwMode="auto">
            <a:xfrm flipH="1">
              <a:off x="2277716" y="2818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6.Plan_de_Vacantes" textlink="">
          <xdr:nvSpPr>
            <xdr:cNvPr id="10" name="Freeform 13">
              <a:extLst>
                <a:ext uri="{FF2B5EF4-FFF2-40B4-BE49-F238E27FC236}">
                  <a16:creationId xmlns:a16="http://schemas.microsoft.com/office/drawing/2014/main" id="{B5B9FEE3-F787-C985-5BFA-179C43C6A452}"/>
                </a:ext>
              </a:extLst>
            </xdr:cNvPr>
            <xdr:cNvSpPr>
              <a:spLocks/>
            </xdr:cNvSpPr>
          </xdr:nvSpPr>
          <xdr:spPr bwMode="auto">
            <a:xfrm flipH="1">
              <a:off x="2277715" y="2825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BC8F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5" name="Group 52">
            <a:extLst>
              <a:ext uri="{FF2B5EF4-FFF2-40B4-BE49-F238E27FC236}">
                <a16:creationId xmlns:a16="http://schemas.microsoft.com/office/drawing/2014/main" id="{BAFC232D-A782-C5BC-3F96-C78BAD4DC62C}"/>
              </a:ext>
            </a:extLst>
          </xdr:cNvPr>
          <xdr:cNvGrpSpPr/>
        </xdr:nvGrpSpPr>
        <xdr:grpSpPr>
          <a:xfrm>
            <a:off x="2558694" y="3022134"/>
            <a:ext cx="1271075" cy="1013637"/>
            <a:chOff x="3168135" y="1391773"/>
            <a:chExt cx="1271075" cy="1013637"/>
          </a:xfrm>
        </xdr:grpSpPr>
        <xdr:sp macro="[0]!Hoja16.Plan_de_Vacantes" textlink="">
          <xdr:nvSpPr>
            <xdr:cNvPr id="6" name="TextBox 48">
              <a:extLst>
                <a:ext uri="{FF2B5EF4-FFF2-40B4-BE49-F238E27FC236}">
                  <a16:creationId xmlns:a16="http://schemas.microsoft.com/office/drawing/2014/main" id="{08421210-E687-F68F-DBCE-6A3F99E2F2E7}"/>
                </a:ext>
              </a:extLst>
            </xdr:cNvPr>
            <xdr:cNvSpPr txBox="1"/>
          </xdr:nvSpPr>
          <xdr:spPr>
            <a:xfrm rot="2464890">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6.Plan_de_Vacantes" textlink="">
          <xdr:nvSpPr>
            <xdr:cNvPr id="7" name="TextBox 121">
              <a:hlinkClick xmlns:r="http://schemas.openxmlformats.org/officeDocument/2006/relationships" r:id="rId1"/>
              <a:extLst>
                <a:ext uri="{FF2B5EF4-FFF2-40B4-BE49-F238E27FC236}">
                  <a16:creationId xmlns:a16="http://schemas.microsoft.com/office/drawing/2014/main" id="{6569F806-1C6F-B3D9-359A-08CAB8669E7F}"/>
                </a:ext>
              </a:extLst>
            </xdr:cNvPr>
            <xdr:cNvSpPr txBox="1"/>
          </xdr:nvSpPr>
          <xdr:spPr>
            <a:xfrm rot="2464890">
              <a:off x="3168135" y="1929639"/>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8" name="Straight Connector 51">
              <a:extLst>
                <a:ext uri="{FF2B5EF4-FFF2-40B4-BE49-F238E27FC236}">
                  <a16:creationId xmlns:a16="http://schemas.microsoft.com/office/drawing/2014/main" id="{D74B1BD1-CDF8-AC88-1E73-4B065390805E}"/>
                </a:ext>
              </a:extLst>
            </xdr:cNvPr>
            <xdr:cNvCxnSpPr/>
          </xdr:nvCxnSpPr>
          <xdr:spPr>
            <a:xfrm rot="2464890">
              <a:off x="3543933" y="189182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195585</xdr:colOff>
      <xdr:row>25</xdr:row>
      <xdr:rowOff>150534</xdr:rowOff>
    </xdr:from>
    <xdr:to>
      <xdr:col>11</xdr:col>
      <xdr:colOff>462139</xdr:colOff>
      <xdr:row>36</xdr:row>
      <xdr:rowOff>27824</xdr:rowOff>
    </xdr:to>
    <xdr:grpSp>
      <xdr:nvGrpSpPr>
        <xdr:cNvPr id="11" name="Grupo 10">
          <a:extLst>
            <a:ext uri="{FF2B5EF4-FFF2-40B4-BE49-F238E27FC236}">
              <a16:creationId xmlns:a16="http://schemas.microsoft.com/office/drawing/2014/main" id="{6C4499F3-ED96-4522-A30C-B12233093E97}"/>
            </a:ext>
          </a:extLst>
        </xdr:cNvPr>
        <xdr:cNvGrpSpPr/>
      </xdr:nvGrpSpPr>
      <xdr:grpSpPr>
        <a:xfrm rot="19135110">
          <a:off x="7053585" y="4913034"/>
          <a:ext cx="1790554" cy="1972790"/>
          <a:chOff x="1820528" y="4367091"/>
          <a:chExt cx="1790554" cy="1972790"/>
        </a:xfrm>
      </xdr:grpSpPr>
      <xdr:grpSp>
        <xdr:nvGrpSpPr>
          <xdr:cNvPr id="12" name="Grupo 11">
            <a:extLst>
              <a:ext uri="{FF2B5EF4-FFF2-40B4-BE49-F238E27FC236}">
                <a16:creationId xmlns:a16="http://schemas.microsoft.com/office/drawing/2014/main" id="{23370E20-7404-8DC0-E0D2-68F47F0526E1}"/>
              </a:ext>
            </a:extLst>
          </xdr:cNvPr>
          <xdr:cNvGrpSpPr/>
        </xdr:nvGrpSpPr>
        <xdr:grpSpPr>
          <a:xfrm>
            <a:off x="1820528" y="4367091"/>
            <a:ext cx="1790554" cy="1972790"/>
            <a:chOff x="1820528" y="4367091"/>
            <a:chExt cx="1790554" cy="1972790"/>
          </a:xfrm>
        </xdr:grpSpPr>
        <xdr:sp macro="[0]!Hoja18.Plan_de_Previsión" textlink="">
          <xdr:nvSpPr>
            <xdr:cNvPr id="17" name="Freeform 14">
              <a:extLst>
                <a:ext uri="{FF2B5EF4-FFF2-40B4-BE49-F238E27FC236}">
                  <a16:creationId xmlns:a16="http://schemas.microsoft.com/office/drawing/2014/main" id="{ECE83C5C-7751-8B33-6843-F29C447AF0B7}"/>
                </a:ext>
              </a:extLst>
            </xdr:cNvPr>
            <xdr:cNvSpPr>
              <a:spLocks/>
            </xdr:cNvSpPr>
          </xdr:nvSpPr>
          <xdr:spPr bwMode="auto">
            <a:xfrm flipH="1">
              <a:off x="1820528" y="4367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8.Plan_de_Previsión" textlink="">
          <xdr:nvSpPr>
            <xdr:cNvPr id="18" name="Freeform 15">
              <a:extLst>
                <a:ext uri="{FF2B5EF4-FFF2-40B4-BE49-F238E27FC236}">
                  <a16:creationId xmlns:a16="http://schemas.microsoft.com/office/drawing/2014/main" id="{9A62A0A8-FA05-71C0-81BD-2D802C1DA2E8}"/>
                </a:ext>
              </a:extLst>
            </xdr:cNvPr>
            <xdr:cNvSpPr>
              <a:spLocks/>
            </xdr:cNvSpPr>
          </xdr:nvSpPr>
          <xdr:spPr bwMode="auto">
            <a:xfrm flipH="1">
              <a:off x="2079794" y="4369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2A98E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13" name="Group 53">
            <a:extLst>
              <a:ext uri="{FF2B5EF4-FFF2-40B4-BE49-F238E27FC236}">
                <a16:creationId xmlns:a16="http://schemas.microsoft.com/office/drawing/2014/main" id="{3642A6ED-9C21-0151-8D6F-913DED52BB81}"/>
              </a:ext>
            </a:extLst>
          </xdr:cNvPr>
          <xdr:cNvGrpSpPr/>
        </xdr:nvGrpSpPr>
        <xdr:grpSpPr>
          <a:xfrm>
            <a:off x="1920089" y="4727260"/>
            <a:ext cx="1438616" cy="1251816"/>
            <a:chOff x="3013006" y="1520351"/>
            <a:chExt cx="1438616" cy="1251816"/>
          </a:xfrm>
        </xdr:grpSpPr>
        <xdr:sp macro="[0]!Hoja18.Plan_de_Previsión" textlink="">
          <xdr:nvSpPr>
            <xdr:cNvPr id="14" name="TextBox 54">
              <a:extLst>
                <a:ext uri="{FF2B5EF4-FFF2-40B4-BE49-F238E27FC236}">
                  <a16:creationId xmlns:a16="http://schemas.microsoft.com/office/drawing/2014/main" id="{E8A39C23-9AD2-1AAA-679A-754D05A5D55A}"/>
                </a:ext>
              </a:extLst>
            </xdr:cNvPr>
            <xdr:cNvSpPr txBox="1"/>
          </xdr:nvSpPr>
          <xdr:spPr>
            <a:xfrm rot="2464890">
              <a:off x="3637692" y="1520351"/>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18.Plan_de_Previsión" textlink="">
          <xdr:nvSpPr>
            <xdr:cNvPr id="15" name="TextBox 121">
              <a:hlinkClick xmlns:r="http://schemas.openxmlformats.org/officeDocument/2006/relationships" r:id="rId2"/>
              <a:extLst>
                <a:ext uri="{FF2B5EF4-FFF2-40B4-BE49-F238E27FC236}">
                  <a16:creationId xmlns:a16="http://schemas.microsoft.com/office/drawing/2014/main" id="{17262C46-E9DD-B22C-C33D-83CB4700AB6D}"/>
                </a:ext>
              </a:extLst>
            </xdr:cNvPr>
            <xdr:cNvSpPr txBox="1"/>
          </xdr:nvSpPr>
          <xdr:spPr>
            <a:xfrm rot="2464890">
              <a:off x="3013006" y="1942453"/>
              <a:ext cx="1438616" cy="829714"/>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0]!Hoja18.Plan_de_Previsión">
          <xdr:nvCxnSpPr>
            <xdr:cNvPr id="16" name="Straight Connector 56">
              <a:extLst>
                <a:ext uri="{FF2B5EF4-FFF2-40B4-BE49-F238E27FC236}">
                  <a16:creationId xmlns:a16="http://schemas.microsoft.com/office/drawing/2014/main" id="{6AE0E788-6372-89DA-7EA0-9761885F1D39}"/>
                </a:ext>
              </a:extLst>
            </xdr:cNvPr>
            <xdr:cNvCxnSpPr/>
          </xdr:nvCxnSpPr>
          <xdr:spPr>
            <a:xfrm rot="2464890">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59867</xdr:colOff>
      <xdr:row>29</xdr:row>
      <xdr:rowOff>123409</xdr:rowOff>
    </xdr:from>
    <xdr:to>
      <xdr:col>13</xdr:col>
      <xdr:colOff>460683</xdr:colOff>
      <xdr:row>39</xdr:row>
      <xdr:rowOff>77099</xdr:rowOff>
    </xdr:to>
    <xdr:grpSp>
      <xdr:nvGrpSpPr>
        <xdr:cNvPr id="19" name="Grupo 18">
          <a:extLst>
            <a:ext uri="{FF2B5EF4-FFF2-40B4-BE49-F238E27FC236}">
              <a16:creationId xmlns:a16="http://schemas.microsoft.com/office/drawing/2014/main" id="{67FCF6A8-46AC-401A-A478-B196A00ABB5C}"/>
            </a:ext>
          </a:extLst>
        </xdr:cNvPr>
        <xdr:cNvGrpSpPr/>
      </xdr:nvGrpSpPr>
      <xdr:grpSpPr>
        <a:xfrm rot="19135110">
          <a:off x="8441867" y="5647909"/>
          <a:ext cx="1924816" cy="1858690"/>
          <a:chOff x="2405032" y="5891468"/>
          <a:chExt cx="1924816" cy="1858690"/>
        </a:xfrm>
      </xdr:grpSpPr>
      <xdr:sp macro="[0]!Hoja14.PSST" textlink="">
        <xdr:nvSpPr>
          <xdr:cNvPr id="20" name="Freeform 16">
            <a:hlinkClick xmlns:r="http://schemas.openxmlformats.org/officeDocument/2006/relationships" r:id="rId3"/>
            <a:extLst>
              <a:ext uri="{FF2B5EF4-FFF2-40B4-BE49-F238E27FC236}">
                <a16:creationId xmlns:a16="http://schemas.microsoft.com/office/drawing/2014/main" id="{B8710CE1-6CA0-6F76-6891-5C04EB685E83}"/>
              </a:ext>
            </a:extLst>
          </xdr:cNvPr>
          <xdr:cNvSpPr>
            <a:spLocks/>
          </xdr:cNvSpPr>
        </xdr:nvSpPr>
        <xdr:spPr bwMode="auto">
          <a:xfrm flipH="1">
            <a:off x="2405032" y="5891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1" name="Grupo 20">
            <a:extLst>
              <a:ext uri="{FF2B5EF4-FFF2-40B4-BE49-F238E27FC236}">
                <a16:creationId xmlns:a16="http://schemas.microsoft.com/office/drawing/2014/main" id="{030E1154-2D5C-AAB2-406C-65329D9D1F6C}"/>
              </a:ext>
            </a:extLst>
          </xdr:cNvPr>
          <xdr:cNvGrpSpPr/>
        </xdr:nvGrpSpPr>
        <xdr:grpSpPr>
          <a:xfrm>
            <a:off x="2410820" y="5972479"/>
            <a:ext cx="1855370" cy="1777678"/>
            <a:chOff x="2410820" y="5972479"/>
            <a:chExt cx="1855370" cy="1777678"/>
          </a:xfrm>
        </xdr:grpSpPr>
        <xdr:sp macro="[0]!Hoja14.PSST" textlink="">
          <xdr:nvSpPr>
            <xdr:cNvPr id="22" name="Freeform 17">
              <a:extLst>
                <a:ext uri="{FF2B5EF4-FFF2-40B4-BE49-F238E27FC236}">
                  <a16:creationId xmlns:a16="http://schemas.microsoft.com/office/drawing/2014/main" id="{C09B06CF-05DF-90BF-5F11-CE1A8AF54A0E}"/>
                </a:ext>
              </a:extLst>
            </xdr:cNvPr>
            <xdr:cNvSpPr>
              <a:spLocks/>
            </xdr:cNvSpPr>
          </xdr:nvSpPr>
          <xdr:spPr bwMode="auto">
            <a:xfrm flipH="1">
              <a:off x="2410820" y="5972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3" name="Group 57">
              <a:extLst>
                <a:ext uri="{FF2B5EF4-FFF2-40B4-BE49-F238E27FC236}">
                  <a16:creationId xmlns:a16="http://schemas.microsoft.com/office/drawing/2014/main" id="{5D301389-F25E-1A1D-C4D4-89E41F455110}"/>
                </a:ext>
              </a:extLst>
            </xdr:cNvPr>
            <xdr:cNvGrpSpPr/>
          </xdr:nvGrpSpPr>
          <xdr:grpSpPr>
            <a:xfrm>
              <a:off x="2449374" y="6270856"/>
              <a:ext cx="1739287" cy="1103608"/>
              <a:chOff x="2965810" y="1916020"/>
              <a:chExt cx="1367065" cy="1103608"/>
            </a:xfrm>
          </xdr:grpSpPr>
          <xdr:sp macro="[0]!Hoja14.PSST" textlink="">
            <xdr:nvSpPr>
              <xdr:cNvPr id="24" name="TextBox 58">
                <a:extLst>
                  <a:ext uri="{FF2B5EF4-FFF2-40B4-BE49-F238E27FC236}">
                    <a16:creationId xmlns:a16="http://schemas.microsoft.com/office/drawing/2014/main" id="{1CE57B8D-4789-7190-E8F6-C187458885E1}"/>
                  </a:ext>
                </a:extLst>
              </xdr:cNvPr>
              <xdr:cNvSpPr txBox="1"/>
            </xdr:nvSpPr>
            <xdr:spPr>
              <a:xfrm rot="2464890">
                <a:off x="3718588" y="1916020"/>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4.PSST" textlink="">
            <xdr:nvSpPr>
              <xdr:cNvPr id="25" name="TextBox 121">
                <a:hlinkClick xmlns:r="http://schemas.openxmlformats.org/officeDocument/2006/relationships" r:id="rId4"/>
                <a:extLst>
                  <a:ext uri="{FF2B5EF4-FFF2-40B4-BE49-F238E27FC236}">
                    <a16:creationId xmlns:a16="http://schemas.microsoft.com/office/drawing/2014/main" id="{98E625ED-F2A0-01DC-9A6E-FA10265C2BD2}"/>
                  </a:ext>
                </a:extLst>
              </xdr:cNvPr>
              <xdr:cNvSpPr txBox="1"/>
            </xdr:nvSpPr>
            <xdr:spPr>
              <a:xfrm rot="2464890">
                <a:off x="2965810" y="2160418"/>
                <a:ext cx="1367065"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26" name="Straight Connector 60">
                <a:extLst>
                  <a:ext uri="{FF2B5EF4-FFF2-40B4-BE49-F238E27FC236}">
                    <a16:creationId xmlns:a16="http://schemas.microsoft.com/office/drawing/2014/main" id="{7E111851-92D8-C95D-ADE9-17A52C32B11F}"/>
                  </a:ext>
                </a:extLst>
              </xdr:cNvPr>
              <xdr:cNvCxnSpPr/>
            </xdr:nvCxnSpPr>
            <xdr:spPr>
              <a:xfrm rot="2464890">
                <a:off x="3422664" y="2253841"/>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14</xdr:col>
      <xdr:colOff>14211</xdr:colOff>
      <xdr:row>18</xdr:row>
      <xdr:rowOff>1285</xdr:rowOff>
    </xdr:from>
    <xdr:to>
      <xdr:col>16</xdr:col>
      <xdr:colOff>280765</xdr:colOff>
      <xdr:row>28</xdr:row>
      <xdr:rowOff>69075</xdr:rowOff>
    </xdr:to>
    <xdr:grpSp>
      <xdr:nvGrpSpPr>
        <xdr:cNvPr id="27" name="Grupo 26">
          <a:extLst>
            <a:ext uri="{FF2B5EF4-FFF2-40B4-BE49-F238E27FC236}">
              <a16:creationId xmlns:a16="http://schemas.microsoft.com/office/drawing/2014/main" id="{DB69DB58-9E84-43EF-9BCC-FB6FA745466C}"/>
            </a:ext>
          </a:extLst>
        </xdr:cNvPr>
        <xdr:cNvGrpSpPr/>
      </xdr:nvGrpSpPr>
      <xdr:grpSpPr>
        <a:xfrm rot="21424233">
          <a:off x="10682211" y="3430285"/>
          <a:ext cx="1790554" cy="1972790"/>
          <a:chOff x="7358860" y="4367091"/>
          <a:chExt cx="1790554" cy="1972790"/>
        </a:xfrm>
      </xdr:grpSpPr>
      <xdr:grpSp>
        <xdr:nvGrpSpPr>
          <xdr:cNvPr id="28" name="Grupo 27">
            <a:extLst>
              <a:ext uri="{FF2B5EF4-FFF2-40B4-BE49-F238E27FC236}">
                <a16:creationId xmlns:a16="http://schemas.microsoft.com/office/drawing/2014/main" id="{AB0A11D4-D0CD-F781-F9EA-5E2F807E2DFF}"/>
              </a:ext>
            </a:extLst>
          </xdr:cNvPr>
          <xdr:cNvGrpSpPr/>
        </xdr:nvGrpSpPr>
        <xdr:grpSpPr>
          <a:xfrm>
            <a:off x="7358860" y="4367091"/>
            <a:ext cx="1790554" cy="1972790"/>
            <a:chOff x="7358860" y="4367091"/>
            <a:chExt cx="1790554" cy="1972790"/>
          </a:xfrm>
        </xdr:grpSpPr>
        <xdr:sp macro="[0]!Hoja12.PIC" textlink="">
          <xdr:nvSpPr>
            <xdr:cNvPr id="33" name="Freeform 8">
              <a:extLst>
                <a:ext uri="{FF2B5EF4-FFF2-40B4-BE49-F238E27FC236}">
                  <a16:creationId xmlns:a16="http://schemas.microsoft.com/office/drawing/2014/main" id="{42A20896-D3C4-BBC2-A053-C4DE91B802B6}"/>
                </a:ext>
              </a:extLst>
            </xdr:cNvPr>
            <xdr:cNvSpPr>
              <a:spLocks/>
            </xdr:cNvSpPr>
          </xdr:nvSpPr>
          <xdr:spPr bwMode="auto">
            <a:xfrm flipH="1">
              <a:off x="7358860" y="4367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2.PIC" textlink="">
          <xdr:nvSpPr>
            <xdr:cNvPr id="34" name="Freeform 9">
              <a:extLst>
                <a:ext uri="{FF2B5EF4-FFF2-40B4-BE49-F238E27FC236}">
                  <a16:creationId xmlns:a16="http://schemas.microsoft.com/office/drawing/2014/main" id="{2C0EAAB3-CE7F-E6D1-EE82-61B59FC5ACE5}"/>
                </a:ext>
              </a:extLst>
            </xdr:cNvPr>
            <xdr:cNvSpPr>
              <a:spLocks/>
            </xdr:cNvSpPr>
          </xdr:nvSpPr>
          <xdr:spPr bwMode="auto">
            <a:xfrm flipH="1">
              <a:off x="7628544" y="4369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FFC840">
                <a:alpha val="50196"/>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29" name="Group 65">
            <a:extLst>
              <a:ext uri="{FF2B5EF4-FFF2-40B4-BE49-F238E27FC236}">
                <a16:creationId xmlns:a16="http://schemas.microsoft.com/office/drawing/2014/main" id="{C314D02C-7C30-9DAC-C153-061C3CE3F85B}"/>
              </a:ext>
            </a:extLst>
          </xdr:cNvPr>
          <xdr:cNvGrpSpPr/>
        </xdr:nvGrpSpPr>
        <xdr:grpSpPr>
          <a:xfrm>
            <a:off x="7591425" y="4589157"/>
            <a:ext cx="1378564" cy="1056530"/>
            <a:chOff x="3071819" y="1382248"/>
            <a:chExt cx="1378564" cy="1056530"/>
          </a:xfrm>
        </xdr:grpSpPr>
        <xdr:sp macro="[0]!Hoja12.PIC" textlink="">
          <xdr:nvSpPr>
            <xdr:cNvPr id="30" name="TextBox 66">
              <a:extLst>
                <a:ext uri="{FF2B5EF4-FFF2-40B4-BE49-F238E27FC236}">
                  <a16:creationId xmlns:a16="http://schemas.microsoft.com/office/drawing/2014/main" id="{696A0F05-B65C-F0F1-9E0F-DB6A6920E192}"/>
                </a:ext>
              </a:extLst>
            </xdr:cNvPr>
            <xdr:cNvSpPr txBox="1"/>
          </xdr:nvSpPr>
          <xdr:spPr>
            <a:xfrm rot="175767">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2.PIC" textlink="">
          <xdr:nvSpPr>
            <xdr:cNvPr id="31" name="TextBox 121">
              <a:hlinkClick xmlns:r="http://schemas.openxmlformats.org/officeDocument/2006/relationships" r:id="rId5"/>
              <a:extLst>
                <a:ext uri="{FF2B5EF4-FFF2-40B4-BE49-F238E27FC236}">
                  <a16:creationId xmlns:a16="http://schemas.microsoft.com/office/drawing/2014/main" id="{7545C927-9580-2B76-8D36-6834DE2AED3A}"/>
                </a:ext>
              </a:extLst>
            </xdr:cNvPr>
            <xdr:cNvSpPr txBox="1"/>
          </xdr:nvSpPr>
          <xdr:spPr>
            <a:xfrm rot="175767">
              <a:off x="3071819" y="1815338"/>
              <a:ext cx="1378564" cy="62344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0]!Hoja12.PIC">
          <xdr:nvCxnSpPr>
            <xdr:cNvPr id="32" name="Straight Connector 68">
              <a:extLst>
                <a:ext uri="{FF2B5EF4-FFF2-40B4-BE49-F238E27FC236}">
                  <a16:creationId xmlns:a16="http://schemas.microsoft.com/office/drawing/2014/main" id="{F1E4CD90-2ED2-4C24-8B97-21924334C48D}"/>
                </a:ext>
              </a:extLst>
            </xdr:cNvPr>
            <xdr:cNvCxnSpPr/>
          </xdr:nvCxnSpPr>
          <xdr:spPr>
            <a:xfrm rot="175767">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133154</xdr:colOff>
      <xdr:row>26</xdr:row>
      <xdr:rowOff>36333</xdr:rowOff>
    </xdr:from>
    <xdr:to>
      <xdr:col>15</xdr:col>
      <xdr:colOff>531656</xdr:colOff>
      <xdr:row>35</xdr:row>
      <xdr:rowOff>180523</xdr:rowOff>
    </xdr:to>
    <xdr:grpSp>
      <xdr:nvGrpSpPr>
        <xdr:cNvPr id="35" name="Grupo 34">
          <a:extLst>
            <a:ext uri="{FF2B5EF4-FFF2-40B4-BE49-F238E27FC236}">
              <a16:creationId xmlns:a16="http://schemas.microsoft.com/office/drawing/2014/main" id="{A15CAA36-44FE-4125-B212-539A3037B8D8}"/>
            </a:ext>
          </a:extLst>
        </xdr:cNvPr>
        <xdr:cNvGrpSpPr/>
      </xdr:nvGrpSpPr>
      <xdr:grpSpPr>
        <a:xfrm rot="21452275">
          <a:off x="10039154" y="4989333"/>
          <a:ext cx="1922502" cy="1858690"/>
          <a:chOff x="6642407" y="5891468"/>
          <a:chExt cx="1922502" cy="1858690"/>
        </a:xfrm>
      </xdr:grpSpPr>
      <xdr:grpSp>
        <xdr:nvGrpSpPr>
          <xdr:cNvPr id="36" name="Grupo 35">
            <a:extLst>
              <a:ext uri="{FF2B5EF4-FFF2-40B4-BE49-F238E27FC236}">
                <a16:creationId xmlns:a16="http://schemas.microsoft.com/office/drawing/2014/main" id="{C53F2C2F-7F0A-61CA-5191-6325630F42AC}"/>
              </a:ext>
            </a:extLst>
          </xdr:cNvPr>
          <xdr:cNvGrpSpPr/>
        </xdr:nvGrpSpPr>
        <xdr:grpSpPr>
          <a:xfrm>
            <a:off x="6642407" y="5891468"/>
            <a:ext cx="1922502" cy="1858690"/>
            <a:chOff x="6642407" y="5891468"/>
            <a:chExt cx="1922502" cy="1858690"/>
          </a:xfrm>
        </xdr:grpSpPr>
        <xdr:sp macro="[0]!Hoja13.Plan_de_Incentivos" textlink="">
          <xdr:nvSpPr>
            <xdr:cNvPr id="41" name="Freeform 10">
              <a:extLst>
                <a:ext uri="{FF2B5EF4-FFF2-40B4-BE49-F238E27FC236}">
                  <a16:creationId xmlns:a16="http://schemas.microsoft.com/office/drawing/2014/main" id="{55830215-8C77-7E92-B77B-1C76E97C8D1D}"/>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3.Plan_de_Incentivos" textlink="">
          <xdr:nvSpPr>
            <xdr:cNvPr id="42" name="Freeform 11">
              <a:extLst>
                <a:ext uri="{FF2B5EF4-FFF2-40B4-BE49-F238E27FC236}">
                  <a16:creationId xmlns:a16="http://schemas.microsoft.com/office/drawing/2014/main" id="{C1F56551-62B5-CEC5-6952-E7375A5392A7}"/>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37" name="Group 69">
            <a:extLst>
              <a:ext uri="{FF2B5EF4-FFF2-40B4-BE49-F238E27FC236}">
                <a16:creationId xmlns:a16="http://schemas.microsoft.com/office/drawing/2014/main" id="{5D72C9BF-BA32-37FA-9074-9035F399E5DB}"/>
              </a:ext>
            </a:extLst>
          </xdr:cNvPr>
          <xdr:cNvGrpSpPr/>
        </xdr:nvGrpSpPr>
        <xdr:grpSpPr>
          <a:xfrm>
            <a:off x="6817873" y="6139636"/>
            <a:ext cx="1370082" cy="1125497"/>
            <a:chOff x="3055004" y="1508575"/>
            <a:chExt cx="1370082" cy="1125497"/>
          </a:xfrm>
        </xdr:grpSpPr>
        <xdr:sp macro="[0]!Hoja13.Plan_de_Incentivos" textlink="">
          <xdr:nvSpPr>
            <xdr:cNvPr id="38" name="TextBox 70">
              <a:extLst>
                <a:ext uri="{FF2B5EF4-FFF2-40B4-BE49-F238E27FC236}">
                  <a16:creationId xmlns:a16="http://schemas.microsoft.com/office/drawing/2014/main" id="{65B4AD35-000C-B5B9-D051-6AF0B0FA9CA9}"/>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13.Plan_de_Incentivos" textlink="">
          <xdr:nvSpPr>
            <xdr:cNvPr id="39" name="TextBox 121">
              <a:hlinkClick xmlns:r="http://schemas.openxmlformats.org/officeDocument/2006/relationships" r:id="rId6"/>
              <a:extLst>
                <a:ext uri="{FF2B5EF4-FFF2-40B4-BE49-F238E27FC236}">
                  <a16:creationId xmlns:a16="http://schemas.microsoft.com/office/drawing/2014/main" id="{B941B8CA-BEAC-B0E0-8D4D-B53C9573E361}"/>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40" name="Straight Connector 72">
              <a:extLst>
                <a:ext uri="{FF2B5EF4-FFF2-40B4-BE49-F238E27FC236}">
                  <a16:creationId xmlns:a16="http://schemas.microsoft.com/office/drawing/2014/main" id="{EEB17F39-9AF5-B596-2632-7DF1551BBF13}"/>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1</xdr:col>
      <xdr:colOff>354806</xdr:colOff>
      <xdr:row>12</xdr:row>
      <xdr:rowOff>136214</xdr:rowOff>
    </xdr:from>
    <xdr:ext cx="17730787" cy="925824"/>
    <xdr:sp macro="" textlink="">
      <xdr:nvSpPr>
        <xdr:cNvPr id="43" name="CuadroTexto 42">
          <a:extLst>
            <a:ext uri="{FF2B5EF4-FFF2-40B4-BE49-F238E27FC236}">
              <a16:creationId xmlns:a16="http://schemas.microsoft.com/office/drawing/2014/main" id="{AE31EF29-F46B-4FBE-979A-5FC242EF7C89}"/>
            </a:ext>
          </a:extLst>
        </xdr:cNvPr>
        <xdr:cNvSpPr txBox="1"/>
      </xdr:nvSpPr>
      <xdr:spPr>
        <a:xfrm>
          <a:off x="488156" y="2422214"/>
          <a:ext cx="17730787" cy="92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algn="l"/>
          <a:r>
            <a:rPr lang="es-CO" sz="1400">
              <a:latin typeface="Arial" panose="020B0604020202020204" pitchFamily="34" charset="0"/>
              <a:cs typeface="Arial" panose="020B0604020202020204" pitchFamily="34" charset="0"/>
            </a:rPr>
            <a:t>Conforme lo establecido en la  "Guía de gestión estratégica del talento humano GETH" del</a:t>
          </a:r>
          <a:r>
            <a:rPr lang="es-CO" sz="1400" baseline="0">
              <a:latin typeface="Arial" panose="020B0604020202020204" pitchFamily="34" charset="0"/>
              <a:cs typeface="Arial" panose="020B0604020202020204" pitchFamily="34" charset="0"/>
            </a:rPr>
            <a:t> Departamento Administrativo de la Función Pública, el diseño de la Planeación Estratégica del Talento Humano contempla entre otros, el Plan Anual de Vacantes, El Plan de Previsión de Recursos Humanos, El Plan Institucional de Capacitación, el Plan de Bienestar e Incentivos, el Plan de Seguridad y Salud en el Trabajo. A continuación haga clic sobre el Plan que desee consultar en detalle. </a:t>
          </a:r>
          <a:endParaRPr lang="es-CO" sz="1400">
            <a:latin typeface="Arial" panose="020B0604020202020204" pitchFamily="34" charset="0"/>
            <a:cs typeface="Arial" panose="020B0604020202020204" pitchFamily="34" charset="0"/>
          </a:endParaRPr>
        </a:p>
      </xdr:txBody>
    </xdr:sp>
    <xdr:clientData/>
  </xdr:oneCellAnchor>
  <xdr:twoCellAnchor editAs="oneCell">
    <xdr:from>
      <xdr:col>1</xdr:col>
      <xdr:colOff>33618</xdr:colOff>
      <xdr:row>0</xdr:row>
      <xdr:rowOff>145676</xdr:rowOff>
    </xdr:from>
    <xdr:to>
      <xdr:col>3</xdr:col>
      <xdr:colOff>675857</xdr:colOff>
      <xdr:row>11</xdr:row>
      <xdr:rowOff>27921</xdr:rowOff>
    </xdr:to>
    <xdr:pic macro="[0]!Hoja17.Integración_PAA">
      <xdr:nvPicPr>
        <xdr:cNvPr id="44" name="Imagen 43">
          <a:extLst>
            <a:ext uri="{FF2B5EF4-FFF2-40B4-BE49-F238E27FC236}">
              <a16:creationId xmlns:a16="http://schemas.microsoft.com/office/drawing/2014/main" id="{DDB85556-9658-4118-B4B3-03C36EBDECD1}"/>
            </a:ext>
          </a:extLst>
        </xdr:cNvPr>
        <xdr:cNvPicPr>
          <a:picLocks noChangeAspect="1"/>
        </xdr:cNvPicPr>
      </xdr:nvPicPr>
      <xdr:blipFill rotWithShape="1">
        <a:blip xmlns:r="http://schemas.openxmlformats.org/officeDocument/2006/relationships" r:embed="rId7"/>
        <a:srcRect l="4961"/>
        <a:stretch/>
      </xdr:blipFill>
      <xdr:spPr>
        <a:xfrm>
          <a:off x="166968" y="145676"/>
          <a:ext cx="1766189" cy="1977745"/>
        </a:xfrm>
        <a:prstGeom prst="rect">
          <a:avLst/>
        </a:prstGeom>
      </xdr:spPr>
    </xdr:pic>
    <xdr:clientData/>
  </xdr:twoCellAnchor>
  <xdr:twoCellAnchor>
    <xdr:from>
      <xdr:col>1</xdr:col>
      <xdr:colOff>0</xdr:colOff>
      <xdr:row>0</xdr:row>
      <xdr:rowOff>100853</xdr:rowOff>
    </xdr:from>
    <xdr:to>
      <xdr:col>22</xdr:col>
      <xdr:colOff>1501588</xdr:colOff>
      <xdr:row>11</xdr:row>
      <xdr:rowOff>172291</xdr:rowOff>
    </xdr:to>
    <xdr:sp macro="" textlink="">
      <xdr:nvSpPr>
        <xdr:cNvPr id="45" name="Rectángulo redondeado 49">
          <a:extLst>
            <a:ext uri="{FF2B5EF4-FFF2-40B4-BE49-F238E27FC236}">
              <a16:creationId xmlns:a16="http://schemas.microsoft.com/office/drawing/2014/main" id="{EDB50DC9-D890-49B7-BEF7-D8B1040B3A46}"/>
            </a:ext>
          </a:extLst>
        </xdr:cNvPr>
        <xdr:cNvSpPr/>
      </xdr:nvSpPr>
      <xdr:spPr>
        <a:xfrm>
          <a:off x="133350" y="100853"/>
          <a:ext cx="18579913" cy="216693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18</xdr:col>
      <xdr:colOff>324971</xdr:colOff>
      <xdr:row>3</xdr:row>
      <xdr:rowOff>0</xdr:rowOff>
    </xdr:from>
    <xdr:to>
      <xdr:col>22</xdr:col>
      <xdr:colOff>1379099</xdr:colOff>
      <xdr:row>9</xdr:row>
      <xdr:rowOff>42372</xdr:rowOff>
    </xdr:to>
    <xdr:pic>
      <xdr:nvPicPr>
        <xdr:cNvPr id="46" name="Imagen 45">
          <a:extLst>
            <a:ext uri="{FF2B5EF4-FFF2-40B4-BE49-F238E27FC236}">
              <a16:creationId xmlns:a16="http://schemas.microsoft.com/office/drawing/2014/main" id="{43939212-393D-47B2-A4BB-A8AC07F6AE2C}"/>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4031446" y="571500"/>
          <a:ext cx="4559328" cy="11853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471716</xdr:colOff>
      <xdr:row>0</xdr:row>
      <xdr:rowOff>78804</xdr:rowOff>
    </xdr:from>
    <xdr:to>
      <xdr:col>2</xdr:col>
      <xdr:colOff>1021023</xdr:colOff>
      <xdr:row>4</xdr:row>
      <xdr:rowOff>72571</xdr:rowOff>
    </xdr:to>
    <xdr:pic>
      <xdr:nvPicPr>
        <xdr:cNvPr id="2" name="Imagen 1" descr="firma-electronica">
          <a:extLst>
            <a:ext uri="{FF2B5EF4-FFF2-40B4-BE49-F238E27FC236}">
              <a16:creationId xmlns:a16="http://schemas.microsoft.com/office/drawing/2014/main" id="{AF3E5E33-542B-479B-8439-17800C8B41E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11" t="2155" r="3119" b="65923"/>
        <a:stretch/>
      </xdr:blipFill>
      <xdr:spPr bwMode="auto">
        <a:xfrm>
          <a:off x="471716" y="78804"/>
          <a:ext cx="2511457" cy="679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18</xdr:col>
      <xdr:colOff>400050</xdr:colOff>
      <xdr:row>161</xdr:row>
      <xdr:rowOff>114300</xdr:rowOff>
    </xdr:from>
    <xdr:ext cx="5991225" cy="3209925"/>
    <xdr:graphicFrame macro="">
      <xdr:nvGraphicFramePr>
        <xdr:cNvPr id="2" name="Chart 1">
          <a:extLst>
            <a:ext uri="{FF2B5EF4-FFF2-40B4-BE49-F238E27FC236}">
              <a16:creationId xmlns:a16="http://schemas.microsoft.com/office/drawing/2014/main" id="{8D6D63BA-8259-4CDF-9061-B72928B68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428625</xdr:colOff>
      <xdr:row>0</xdr:row>
      <xdr:rowOff>47625</xdr:rowOff>
    </xdr:from>
    <xdr:ext cx="2558028" cy="1066316"/>
    <xdr:pic>
      <xdr:nvPicPr>
        <xdr:cNvPr id="3" name="image1.png">
          <a:extLst>
            <a:ext uri="{FF2B5EF4-FFF2-40B4-BE49-F238E27FC236}">
              <a16:creationId xmlns:a16="http://schemas.microsoft.com/office/drawing/2014/main" id="{CC41EF1A-D82B-41B5-AF38-F36025A7AF6E}"/>
            </a:ext>
          </a:extLst>
        </xdr:cNvPr>
        <xdr:cNvPicPr preferRelativeResize="0"/>
      </xdr:nvPicPr>
      <xdr:blipFill>
        <a:blip xmlns:r="http://schemas.openxmlformats.org/officeDocument/2006/relationships" r:embed="rId2" cstate="print"/>
        <a:stretch>
          <a:fillRect/>
        </a:stretch>
      </xdr:blipFill>
      <xdr:spPr>
        <a:xfrm>
          <a:off x="428625" y="47625"/>
          <a:ext cx="2558028" cy="1066316"/>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1</xdr:col>
      <xdr:colOff>71438</xdr:colOff>
      <xdr:row>0</xdr:row>
      <xdr:rowOff>119062</xdr:rowOff>
    </xdr:from>
    <xdr:to>
      <xdr:col>1</xdr:col>
      <xdr:colOff>1845471</xdr:colOff>
      <xdr:row>11</xdr:row>
      <xdr:rowOff>167994</xdr:rowOff>
    </xdr:to>
    <xdr:pic macro="[0]!Hoja17.Integración_PAA">
      <xdr:nvPicPr>
        <xdr:cNvPr id="2" name="Imagen 1">
          <a:extLst>
            <a:ext uri="{FF2B5EF4-FFF2-40B4-BE49-F238E27FC236}">
              <a16:creationId xmlns:a16="http://schemas.microsoft.com/office/drawing/2014/main" id="{0DD99ED4-0AA1-46C0-A933-D5A02F82560B}"/>
            </a:ext>
          </a:extLst>
        </xdr:cNvPr>
        <xdr:cNvPicPr>
          <a:picLocks noChangeAspect="1"/>
        </xdr:cNvPicPr>
      </xdr:nvPicPr>
      <xdr:blipFill rotWithShape="1">
        <a:blip xmlns:r="http://schemas.openxmlformats.org/officeDocument/2006/relationships" r:embed="rId1"/>
        <a:srcRect l="4961"/>
        <a:stretch/>
      </xdr:blipFill>
      <xdr:spPr>
        <a:xfrm>
          <a:off x="166688" y="119062"/>
          <a:ext cx="1774033" cy="2020607"/>
        </a:xfrm>
        <a:prstGeom prst="rect">
          <a:avLst/>
        </a:prstGeom>
      </xdr:spPr>
    </xdr:pic>
    <xdr:clientData/>
  </xdr:twoCellAnchor>
  <xdr:twoCellAnchor>
    <xdr:from>
      <xdr:col>1</xdr:col>
      <xdr:colOff>59532</xdr:colOff>
      <xdr:row>0</xdr:row>
      <xdr:rowOff>95250</xdr:rowOff>
    </xdr:from>
    <xdr:to>
      <xdr:col>10</xdr:col>
      <xdr:colOff>1785937</xdr:colOff>
      <xdr:row>12</xdr:row>
      <xdr:rowOff>11907</xdr:rowOff>
    </xdr:to>
    <xdr:sp macro="" textlink="">
      <xdr:nvSpPr>
        <xdr:cNvPr id="3" name="Rectángulo redondeado 4">
          <a:extLst>
            <a:ext uri="{FF2B5EF4-FFF2-40B4-BE49-F238E27FC236}">
              <a16:creationId xmlns:a16="http://schemas.microsoft.com/office/drawing/2014/main" id="{E4451BFF-89CC-49A2-A507-238D842043A8}"/>
            </a:ext>
          </a:extLst>
        </xdr:cNvPr>
        <xdr:cNvSpPr/>
      </xdr:nvSpPr>
      <xdr:spPr>
        <a:xfrm>
          <a:off x="154782" y="95250"/>
          <a:ext cx="19300030" cy="221218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8</xdr:col>
      <xdr:colOff>166686</xdr:colOff>
      <xdr:row>3</xdr:row>
      <xdr:rowOff>119062</xdr:rowOff>
    </xdr:from>
    <xdr:to>
      <xdr:col>10</xdr:col>
      <xdr:colOff>1477849</xdr:colOff>
      <xdr:row>10</xdr:row>
      <xdr:rowOff>137621</xdr:rowOff>
    </xdr:to>
    <xdr:pic>
      <xdr:nvPicPr>
        <xdr:cNvPr id="4" name="Imagen 3">
          <a:extLst>
            <a:ext uri="{FF2B5EF4-FFF2-40B4-BE49-F238E27FC236}">
              <a16:creationId xmlns:a16="http://schemas.microsoft.com/office/drawing/2014/main" id="{76566EAC-5242-4A6C-BF2D-B98725808F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78011" y="652462"/>
          <a:ext cx="4568713" cy="12187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166688</xdr:colOff>
      <xdr:row>1</xdr:row>
      <xdr:rowOff>35719</xdr:rowOff>
    </xdr:from>
    <xdr:to>
      <xdr:col>1</xdr:col>
      <xdr:colOff>1940721</xdr:colOff>
      <xdr:row>11</xdr:row>
      <xdr:rowOff>251339</xdr:rowOff>
    </xdr:to>
    <xdr:pic macro="[0]!Hoja17.Integración_PAA">
      <xdr:nvPicPr>
        <xdr:cNvPr id="2" name="Imagen 1">
          <a:extLst>
            <a:ext uri="{FF2B5EF4-FFF2-40B4-BE49-F238E27FC236}">
              <a16:creationId xmlns:a16="http://schemas.microsoft.com/office/drawing/2014/main" id="{7AC11F9B-7A7B-4984-BEAC-EE940B8978ED}"/>
            </a:ext>
          </a:extLst>
        </xdr:cNvPr>
        <xdr:cNvPicPr>
          <a:picLocks noChangeAspect="1"/>
        </xdr:cNvPicPr>
      </xdr:nvPicPr>
      <xdr:blipFill rotWithShape="1">
        <a:blip xmlns:r="http://schemas.openxmlformats.org/officeDocument/2006/relationships" r:embed="rId1"/>
        <a:srcRect l="4961"/>
        <a:stretch/>
      </xdr:blipFill>
      <xdr:spPr>
        <a:xfrm>
          <a:off x="261938" y="207169"/>
          <a:ext cx="1774033" cy="2015845"/>
        </a:xfrm>
        <a:prstGeom prst="rect">
          <a:avLst/>
        </a:prstGeom>
      </xdr:spPr>
    </xdr:pic>
    <xdr:clientData/>
  </xdr:twoCellAnchor>
  <xdr:twoCellAnchor>
    <xdr:from>
      <xdr:col>1</xdr:col>
      <xdr:colOff>47625</xdr:colOff>
      <xdr:row>0</xdr:row>
      <xdr:rowOff>107156</xdr:rowOff>
    </xdr:from>
    <xdr:to>
      <xdr:col>11</xdr:col>
      <xdr:colOff>11906</xdr:colOff>
      <xdr:row>12</xdr:row>
      <xdr:rowOff>23813</xdr:rowOff>
    </xdr:to>
    <xdr:sp macro="" textlink="">
      <xdr:nvSpPr>
        <xdr:cNvPr id="3" name="Rectángulo redondeado 4">
          <a:extLst>
            <a:ext uri="{FF2B5EF4-FFF2-40B4-BE49-F238E27FC236}">
              <a16:creationId xmlns:a16="http://schemas.microsoft.com/office/drawing/2014/main" id="{C5BD3D9D-075D-448A-92A4-EDC3AA71B236}"/>
            </a:ext>
          </a:extLst>
        </xdr:cNvPr>
        <xdr:cNvSpPr/>
      </xdr:nvSpPr>
      <xdr:spPr>
        <a:xfrm>
          <a:off x="142875" y="107156"/>
          <a:ext cx="19557206" cy="221218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8</xdr:col>
      <xdr:colOff>1035844</xdr:colOff>
      <xdr:row>3</xdr:row>
      <xdr:rowOff>59532</xdr:rowOff>
    </xdr:from>
    <xdr:to>
      <xdr:col>11</xdr:col>
      <xdr:colOff>322944</xdr:colOff>
      <xdr:row>10</xdr:row>
      <xdr:rowOff>78091</xdr:rowOff>
    </xdr:to>
    <xdr:pic>
      <xdr:nvPicPr>
        <xdr:cNvPr id="4" name="Imagen 3">
          <a:extLst>
            <a:ext uri="{FF2B5EF4-FFF2-40B4-BE49-F238E27FC236}">
              <a16:creationId xmlns:a16="http://schemas.microsoft.com/office/drawing/2014/main" id="{E1EF8BBB-C3A6-475B-88BC-6B0F59AEDA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47169" y="592932"/>
          <a:ext cx="4563950" cy="12187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178594</xdr:colOff>
      <xdr:row>1</xdr:row>
      <xdr:rowOff>107156</xdr:rowOff>
    </xdr:from>
    <xdr:to>
      <xdr:col>1</xdr:col>
      <xdr:colOff>1952627</xdr:colOff>
      <xdr:row>12</xdr:row>
      <xdr:rowOff>1308</xdr:rowOff>
    </xdr:to>
    <xdr:pic macro="[0]!Hoja17.Integración_PAA">
      <xdr:nvPicPr>
        <xdr:cNvPr id="2" name="Imagen 1">
          <a:extLst>
            <a:ext uri="{FF2B5EF4-FFF2-40B4-BE49-F238E27FC236}">
              <a16:creationId xmlns:a16="http://schemas.microsoft.com/office/drawing/2014/main" id="{97FF1244-2B7C-4EF5-BC94-D390846C4EFE}"/>
            </a:ext>
          </a:extLst>
        </xdr:cNvPr>
        <xdr:cNvPicPr>
          <a:picLocks noChangeAspect="1"/>
        </xdr:cNvPicPr>
      </xdr:nvPicPr>
      <xdr:blipFill rotWithShape="1">
        <a:blip xmlns:r="http://schemas.openxmlformats.org/officeDocument/2006/relationships" r:embed="rId1"/>
        <a:srcRect l="4961"/>
        <a:stretch/>
      </xdr:blipFill>
      <xdr:spPr>
        <a:xfrm>
          <a:off x="273844" y="278606"/>
          <a:ext cx="1774033" cy="2018227"/>
        </a:xfrm>
        <a:prstGeom prst="rect">
          <a:avLst/>
        </a:prstGeom>
      </xdr:spPr>
    </xdr:pic>
    <xdr:clientData/>
  </xdr:twoCellAnchor>
  <xdr:twoCellAnchor>
    <xdr:from>
      <xdr:col>1</xdr:col>
      <xdr:colOff>59531</xdr:colOff>
      <xdr:row>0</xdr:row>
      <xdr:rowOff>154781</xdr:rowOff>
    </xdr:from>
    <xdr:to>
      <xdr:col>9</xdr:col>
      <xdr:colOff>1988344</xdr:colOff>
      <xdr:row>12</xdr:row>
      <xdr:rowOff>71438</xdr:rowOff>
    </xdr:to>
    <xdr:sp macro="" textlink="">
      <xdr:nvSpPr>
        <xdr:cNvPr id="3" name="Rectángulo redondeado 3">
          <a:extLst>
            <a:ext uri="{FF2B5EF4-FFF2-40B4-BE49-F238E27FC236}">
              <a16:creationId xmlns:a16="http://schemas.microsoft.com/office/drawing/2014/main" id="{53AC31EF-CAE6-4023-B0C7-A343BB882F5B}"/>
            </a:ext>
          </a:extLst>
        </xdr:cNvPr>
        <xdr:cNvSpPr/>
      </xdr:nvSpPr>
      <xdr:spPr>
        <a:xfrm>
          <a:off x="154781" y="154781"/>
          <a:ext cx="16702088" cy="221218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7</xdr:col>
      <xdr:colOff>1904999</xdr:colOff>
      <xdr:row>1</xdr:row>
      <xdr:rowOff>123030</xdr:rowOff>
    </xdr:from>
    <xdr:to>
      <xdr:col>10</xdr:col>
      <xdr:colOff>114868</xdr:colOff>
      <xdr:row>7</xdr:row>
      <xdr:rowOff>4769</xdr:rowOff>
    </xdr:to>
    <xdr:pic>
      <xdr:nvPicPr>
        <xdr:cNvPr id="4" name="Imagen 3">
          <a:extLst>
            <a:ext uri="{FF2B5EF4-FFF2-40B4-BE49-F238E27FC236}">
              <a16:creationId xmlns:a16="http://schemas.microsoft.com/office/drawing/2014/main" id="{15F36C40-AC9A-4BA1-9347-5A0EBFA8F5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96924" y="294480"/>
          <a:ext cx="3486719" cy="9294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Escritorio/CS/Plantilla%20para%20calificacion%20de%20VeRR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16.0.41\Servidor_Archivos\Perfil\Escritorio\CS\Plantilla%20para%20calificacion%20de%20VeR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Escritorio/CS/Plantilla%20para%20calificacion%20de%20VeRR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lan%20de%20Acci&#243;n%20Anual%202020\Matriz%20Plan%20de%20Accion%20Anual%202020%20vf.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t_ihernandez\Desktop\Copia%20de%20Integraci&#243;n%20de%20Planes%202023%20VF%20III.xlsx" TargetMode="External"/><Relationship Id="rId1" Type="http://schemas.openxmlformats.org/officeDocument/2006/relationships/externalLinkPath" Target="Copia%20de%20Integraci&#243;n%20de%20Planes%202023%20VF%20III.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t_ihernandez\Downloads\Plan%20Institucional%20de%20capacitaci&#243;n%20PIC%20%202024%20(1).xlsx" TargetMode="External"/><Relationship Id="rId1" Type="http://schemas.openxmlformats.org/officeDocument/2006/relationships/externalLinkPath" Target="/Users/t_ihernandez/Downloads/Plan%20Institucional%20de%20capacitaci&#243;n%20PIC%20%202024%20(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t_ihernandez\Downloads\Plan%20de%20bienestar%202024.xlsx" TargetMode="External"/><Relationship Id="rId1" Type="http://schemas.openxmlformats.org/officeDocument/2006/relationships/externalLinkPath" Target="/Users/t_ihernandez/Downloads/Plan%20de%20bienestar%202024.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t_ihernandez\Downloads\Plan%20de%20Trabajo%20Anual%20SG-SST%202024%20Final.xlsx" TargetMode="External"/><Relationship Id="rId1" Type="http://schemas.openxmlformats.org/officeDocument/2006/relationships/externalLinkPath" Target="/Users/t_ihernandez/Downloads/Plan%20de%20Trabajo%20Anual%20SG-SST%202024%20Final.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t_ihernandez\Downloads\Formato_Seguimiento_PETI%20(1).xlsx" TargetMode="External"/><Relationship Id="rId1" Type="http://schemas.openxmlformats.org/officeDocument/2006/relationships/externalLinkPath" Target="/Users/t_ihernandez/Downloads/Formato_Seguimiento_PETI%2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t_ihernandez\Downloads\PAA%202024%20(1).xlsx" TargetMode="External"/><Relationship Id="rId1" Type="http://schemas.openxmlformats.org/officeDocument/2006/relationships/externalLinkPath" Target="/Users/t_ihernandez/Downloads/PAA%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gración_PAA"/>
      <sheetName val="Plan_de_Acción_Anual_2020"/>
      <sheetName val="Gráfico1"/>
      <sheetName val="PINAR"/>
      <sheetName val="Plan_Anual_Adquisiciones"/>
      <sheetName val="Plan_de_Vacantes"/>
      <sheetName val="Plan_de_Previsión"/>
      <sheetName val="PETH"/>
      <sheetName val="PIC"/>
      <sheetName val="Plan_de_Incentivos"/>
      <sheetName val="PSST"/>
      <sheetName val="PAAC"/>
      <sheetName val="01"/>
      <sheetName val="02"/>
      <sheetName val="03"/>
      <sheetName val="04"/>
      <sheetName val="05"/>
      <sheetName val="06"/>
      <sheetName val="PETI"/>
      <sheetName val="Tratamiento_de_riesgos"/>
      <sheetName val="Seguridad_de_Información"/>
      <sheetName val="Matriz Plan de Accion Anual 202"/>
    </sheetNames>
    <definedNames>
      <definedName name="Hoja17.Integración_PAA"/>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egración_PAA"/>
      <sheetName val="PINAR"/>
      <sheetName val="Plan_Anual_Adquisiciones"/>
      <sheetName val="PETH"/>
      <sheetName val="PIC 2023"/>
      <sheetName val="PLAN BIENESTAR 2023"/>
      <sheetName val="PLAN SGSST "/>
      <sheetName val="Plan_de_Previsión"/>
      <sheetName val="Plan_de_Vacantes"/>
      <sheetName val="PTEP"/>
      <sheetName val="PETI "/>
      <sheetName val="Tratamiento_de_riesgos (2)"/>
      <sheetName val="Seguridad_de_Informa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 2024"/>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BIENESTAR 2024"/>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TRABAJO SST 2024"/>
      <sheetName val="PLAN DE CAPACITACION SST 2024"/>
      <sheetName val="Hoja1"/>
    </sheetNames>
    <sheetDataSet>
      <sheetData sheetId="0">
        <row r="162">
          <cell r="E162" t="str">
            <v>ENE</v>
          </cell>
          <cell r="F162" t="str">
            <v>FEB</v>
          </cell>
          <cell r="G162" t="str">
            <v>MAR</v>
          </cell>
          <cell r="H162" t="str">
            <v>ABR</v>
          </cell>
          <cell r="I162" t="str">
            <v>MAY</v>
          </cell>
          <cell r="J162" t="str">
            <v>JUN</v>
          </cell>
          <cell r="K162" t="str">
            <v>JUL</v>
          </cell>
          <cell r="L162" t="str">
            <v>AGO</v>
          </cell>
          <cell r="M162" t="str">
            <v>SEP</v>
          </cell>
          <cell r="N162" t="str">
            <v>OCT</v>
          </cell>
          <cell r="O162" t="str">
            <v>NOV</v>
          </cell>
          <cell r="P162" t="str">
            <v>DIC</v>
          </cell>
          <cell r="Q162" t="str">
            <v>TOTAL</v>
          </cell>
          <cell r="R162"/>
        </row>
        <row r="165">
          <cell r="E165" t="str">
            <v/>
          </cell>
          <cell r="F165">
            <v>0</v>
          </cell>
          <cell r="G165">
            <v>0</v>
          </cell>
          <cell r="H165">
            <v>0</v>
          </cell>
          <cell r="I165">
            <v>0</v>
          </cell>
          <cell r="J165">
            <v>0</v>
          </cell>
          <cell r="K165">
            <v>0</v>
          </cell>
          <cell r="L165">
            <v>0</v>
          </cell>
          <cell r="M165">
            <v>0</v>
          </cell>
          <cell r="N165">
            <v>0</v>
          </cell>
          <cell r="O165">
            <v>0</v>
          </cell>
          <cell r="P165">
            <v>0</v>
          </cell>
          <cell r="Q165">
            <v>0</v>
          </cell>
          <cell r="R165"/>
        </row>
        <row r="166">
          <cell r="E166">
            <v>0.9</v>
          </cell>
          <cell r="F166">
            <v>0.9</v>
          </cell>
          <cell r="G166">
            <v>0.9</v>
          </cell>
          <cell r="H166">
            <v>0.9</v>
          </cell>
          <cell r="I166">
            <v>0.9</v>
          </cell>
          <cell r="J166">
            <v>0.9</v>
          </cell>
          <cell r="K166">
            <v>0.9</v>
          </cell>
          <cell r="L166">
            <v>0.9</v>
          </cell>
          <cell r="M166">
            <v>0.9</v>
          </cell>
          <cell r="N166">
            <v>0.9</v>
          </cell>
          <cell r="O166">
            <v>0.9</v>
          </cell>
          <cell r="P166">
            <v>0.9</v>
          </cell>
          <cell r="Q166">
            <v>0.9</v>
          </cell>
          <cell r="R166"/>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TI "/>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egración_PAA"/>
      <sheetName val="PINAR"/>
      <sheetName val="Plan_Anual_Adquisiciones"/>
      <sheetName val="PETH"/>
      <sheetName val="PIC"/>
      <sheetName val="P. BIENESTAR E INCENTIVOS"/>
      <sheetName val="PLAN SGSST V1"/>
      <sheetName val="Plan_de_Previsión"/>
      <sheetName val="Plan_de_Vacantes"/>
      <sheetName val="PAAC"/>
      <sheetName val="PETI"/>
      <sheetName val="Tratamiento_de_riesgos"/>
      <sheetName val="Seguridad_de_Informació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B4C-3A81-43B6-933C-4F44CA3CC976}">
  <sheetPr>
    <tabColor rgb="FF00447C"/>
  </sheetPr>
  <dimension ref="A42:P66"/>
  <sheetViews>
    <sheetView showGridLines="0" topLeftCell="A30" zoomScale="70" zoomScaleNormal="70" workbookViewId="0">
      <selection activeCell="O17" sqref="O17"/>
    </sheetView>
  </sheetViews>
  <sheetFormatPr baseColWidth="10" defaultColWidth="0" defaultRowHeight="15"/>
  <cols>
    <col min="1" max="1" width="10.140625" customWidth="1"/>
    <col min="2" max="14" width="11.42578125" customWidth="1"/>
    <col min="15" max="15" width="10.42578125" customWidth="1"/>
    <col min="16" max="16" width="7.5703125" customWidth="1"/>
    <col min="17" max="16384" width="11.42578125" hidden="1"/>
  </cols>
  <sheetData>
    <row r="42" spans="1:11">
      <c r="A42" s="30"/>
      <c r="B42" s="30"/>
      <c r="C42" s="30"/>
      <c r="D42" s="30"/>
      <c r="E42" s="30"/>
      <c r="F42" s="30"/>
      <c r="G42" s="30"/>
      <c r="H42" s="30"/>
      <c r="I42" s="30"/>
      <c r="J42" s="30"/>
      <c r="K42" s="30"/>
    </row>
    <row r="43" spans="1:11">
      <c r="A43" s="30"/>
      <c r="B43" s="30"/>
      <c r="C43" s="30"/>
      <c r="D43" s="30"/>
      <c r="E43" s="30"/>
      <c r="F43" s="30"/>
      <c r="G43" s="30"/>
      <c r="H43" s="30"/>
      <c r="I43" s="30"/>
      <c r="J43" s="30"/>
      <c r="K43" s="30"/>
    </row>
    <row r="54" spans="13:15">
      <c r="M54" s="31"/>
      <c r="N54" s="31"/>
      <c r="O54" s="31"/>
    </row>
    <row r="66" spans="13:15">
      <c r="M66" s="32" t="s">
        <v>55</v>
      </c>
      <c r="N66" s="32"/>
      <c r="O66" s="32"/>
    </row>
  </sheetData>
  <sheetProtection selectLockedCells="1" selectUnlockedCells="1"/>
  <mergeCells count="2">
    <mergeCell ref="M54:O54"/>
    <mergeCell ref="M66:O6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41872-1167-4226-AE38-9A7018814369}">
  <sheetPr>
    <tabColor theme="9"/>
  </sheetPr>
  <dimension ref="B1:M26"/>
  <sheetViews>
    <sheetView showGridLines="0" topLeftCell="C1" zoomScale="90" zoomScaleNormal="90" workbookViewId="0">
      <selection activeCell="D2" sqref="D2:H12"/>
    </sheetView>
  </sheetViews>
  <sheetFormatPr baseColWidth="10" defaultColWidth="11.42578125" defaultRowHeight="13.5"/>
  <cols>
    <col min="1" max="1" width="1.42578125" style="1" customWidth="1"/>
    <col min="2" max="2" width="29.85546875" style="1" customWidth="1"/>
    <col min="3" max="3" width="32.42578125" style="1" customWidth="1"/>
    <col min="4" max="4" width="40.28515625" style="1" customWidth="1"/>
    <col min="5" max="5" width="41.5703125" style="1" customWidth="1"/>
    <col min="6" max="6" width="14.140625" style="3" customWidth="1"/>
    <col min="7" max="7" width="14.140625" style="343" customWidth="1"/>
    <col min="8" max="8" width="31.7109375" style="1" customWidth="1"/>
    <col min="9" max="9" width="17.42578125" style="1" customWidth="1"/>
    <col min="10" max="10" width="30" style="1" customWidth="1"/>
    <col min="11" max="11" width="24.42578125" style="1" customWidth="1"/>
    <col min="12" max="12" width="42" style="1" customWidth="1"/>
    <col min="13" max="13" width="20.42578125" style="1" customWidth="1"/>
    <col min="14" max="16384" width="11.42578125" style="1"/>
  </cols>
  <sheetData>
    <row r="1" spans="2:13">
      <c r="G1" s="3"/>
    </row>
    <row r="2" spans="2:13" ht="15" customHeight="1">
      <c r="B2" s="314"/>
      <c r="D2" s="326" t="s">
        <v>614</v>
      </c>
      <c r="E2" s="315"/>
      <c r="F2" s="315"/>
      <c r="G2" s="315"/>
      <c r="H2" s="315"/>
    </row>
    <row r="3" spans="2:13" ht="13.5" customHeight="1">
      <c r="B3" s="314"/>
      <c r="C3" s="316"/>
      <c r="D3" s="315"/>
      <c r="E3" s="315"/>
      <c r="F3" s="315"/>
      <c r="G3" s="315"/>
      <c r="H3" s="315"/>
    </row>
    <row r="4" spans="2:13" ht="13.5" customHeight="1">
      <c r="B4" s="314"/>
      <c r="C4" s="316"/>
      <c r="D4" s="315"/>
      <c r="E4" s="315"/>
      <c r="F4" s="315"/>
      <c r="G4" s="315"/>
      <c r="H4" s="315"/>
    </row>
    <row r="5" spans="2:13" ht="13.5" customHeight="1">
      <c r="B5" s="314"/>
      <c r="C5" s="316"/>
      <c r="D5" s="315"/>
      <c r="E5" s="315"/>
      <c r="F5" s="315"/>
      <c r="G5" s="315"/>
      <c r="H5" s="315"/>
    </row>
    <row r="6" spans="2:13" ht="13.5" customHeight="1">
      <c r="B6" s="314"/>
      <c r="C6" s="316"/>
      <c r="D6" s="315"/>
      <c r="E6" s="315"/>
      <c r="F6" s="315"/>
      <c r="G6" s="315"/>
      <c r="H6" s="315"/>
    </row>
    <row r="7" spans="2:13" ht="13.5" customHeight="1">
      <c r="B7" s="314"/>
      <c r="C7" s="316"/>
      <c r="D7" s="315"/>
      <c r="E7" s="315"/>
      <c r="F7" s="315"/>
      <c r="G7" s="315"/>
      <c r="H7" s="315"/>
    </row>
    <row r="8" spans="2:13" ht="13.5" customHeight="1">
      <c r="B8" s="314"/>
      <c r="C8" s="316"/>
      <c r="D8" s="315"/>
      <c r="E8" s="315"/>
      <c r="F8" s="315"/>
      <c r="G8" s="315"/>
      <c r="H8" s="315"/>
    </row>
    <row r="9" spans="2:13" ht="13.5" customHeight="1">
      <c r="B9" s="314"/>
      <c r="C9" s="316"/>
      <c r="D9" s="315"/>
      <c r="E9" s="315"/>
      <c r="F9" s="315"/>
      <c r="G9" s="315"/>
      <c r="H9" s="315"/>
    </row>
    <row r="10" spans="2:13" ht="13.5" customHeight="1">
      <c r="B10" s="314"/>
      <c r="C10" s="316"/>
      <c r="D10" s="315"/>
      <c r="E10" s="315"/>
      <c r="F10" s="315"/>
      <c r="G10" s="315"/>
      <c r="H10" s="315"/>
    </row>
    <row r="11" spans="2:13" s="20" customFormat="1" ht="18.75" customHeight="1">
      <c r="B11" s="314"/>
      <c r="C11" s="316"/>
      <c r="D11" s="315"/>
      <c r="E11" s="315"/>
      <c r="F11" s="315"/>
      <c r="G11" s="315"/>
      <c r="H11" s="315"/>
    </row>
    <row r="12" spans="2:13" s="20" customFormat="1" ht="25.5" customHeight="1">
      <c r="B12" s="314"/>
      <c r="C12" s="316"/>
      <c r="D12" s="315"/>
      <c r="E12" s="315"/>
      <c r="F12" s="315"/>
      <c r="G12" s="315"/>
      <c r="H12" s="315"/>
    </row>
    <row r="13" spans="2:13" s="20" customFormat="1" ht="14.25" customHeight="1">
      <c r="B13" s="314"/>
      <c r="C13" s="316"/>
      <c r="D13" s="316"/>
      <c r="E13" s="316"/>
      <c r="F13" s="316"/>
      <c r="G13" s="316"/>
      <c r="H13" s="316"/>
    </row>
    <row r="14" spans="2:13" s="20" customFormat="1" ht="14.25" customHeight="1">
      <c r="B14" s="327"/>
      <c r="C14" s="327"/>
      <c r="D14" s="327"/>
      <c r="E14" s="327"/>
      <c r="F14" s="316"/>
      <c r="G14" s="316"/>
      <c r="H14" s="316"/>
    </row>
    <row r="15" spans="2:13" ht="66" customHeight="1">
      <c r="B15" s="21" t="s">
        <v>519</v>
      </c>
      <c r="C15" s="21" t="s">
        <v>0</v>
      </c>
      <c r="D15" s="21" t="s">
        <v>1</v>
      </c>
      <c r="E15" s="21" t="s">
        <v>2</v>
      </c>
      <c r="F15" s="22" t="s">
        <v>4</v>
      </c>
      <c r="G15" s="22" t="s">
        <v>5</v>
      </c>
      <c r="H15" s="21" t="s">
        <v>6</v>
      </c>
      <c r="I15" s="21" t="s">
        <v>7</v>
      </c>
      <c r="J15" s="21" t="s">
        <v>8</v>
      </c>
      <c r="K15" s="21" t="s">
        <v>9</v>
      </c>
      <c r="L15" s="328" t="s">
        <v>529</v>
      </c>
      <c r="M15" s="328" t="s">
        <v>530</v>
      </c>
    </row>
    <row r="16" spans="2:13" s="20" customFormat="1" ht="115.5" customHeight="1">
      <c r="B16" s="329" t="s">
        <v>531</v>
      </c>
      <c r="C16" s="330" t="s">
        <v>532</v>
      </c>
      <c r="D16" s="330" t="s">
        <v>533</v>
      </c>
      <c r="E16" s="330" t="s">
        <v>534</v>
      </c>
      <c r="F16" s="331">
        <v>45292</v>
      </c>
      <c r="G16" s="331">
        <v>45657</v>
      </c>
      <c r="H16" s="332" t="s">
        <v>11</v>
      </c>
      <c r="I16" s="333" t="s">
        <v>535</v>
      </c>
      <c r="J16" s="334" t="s">
        <v>536</v>
      </c>
      <c r="K16" s="334" t="s">
        <v>537</v>
      </c>
      <c r="L16" s="334"/>
      <c r="M16" s="335">
        <f>0/12</f>
        <v>0</v>
      </c>
    </row>
    <row r="17" spans="2:13" s="20" customFormat="1" ht="105.75" customHeight="1">
      <c r="B17" s="329"/>
      <c r="C17" s="330" t="s">
        <v>532</v>
      </c>
      <c r="D17" s="330" t="s">
        <v>538</v>
      </c>
      <c r="E17" s="330" t="s">
        <v>539</v>
      </c>
      <c r="F17" s="331">
        <v>45323</v>
      </c>
      <c r="G17" s="331">
        <v>45657</v>
      </c>
      <c r="H17" s="332" t="s">
        <v>11</v>
      </c>
      <c r="I17" s="336"/>
      <c r="J17" s="334" t="s">
        <v>540</v>
      </c>
      <c r="K17" s="334" t="s">
        <v>537</v>
      </c>
      <c r="L17" s="334"/>
      <c r="M17" s="335">
        <f>0/2</f>
        <v>0</v>
      </c>
    </row>
    <row r="18" spans="2:13" s="20" customFormat="1" ht="102.75" customHeight="1">
      <c r="B18" s="329"/>
      <c r="C18" s="330" t="s">
        <v>532</v>
      </c>
      <c r="D18" s="330" t="s">
        <v>541</v>
      </c>
      <c r="E18" s="330" t="s">
        <v>542</v>
      </c>
      <c r="F18" s="331">
        <v>45292</v>
      </c>
      <c r="G18" s="331">
        <v>45657</v>
      </c>
      <c r="H18" s="332" t="s">
        <v>11</v>
      </c>
      <c r="I18" s="336"/>
      <c r="J18" s="337" t="s">
        <v>543</v>
      </c>
      <c r="K18" s="337" t="s">
        <v>544</v>
      </c>
      <c r="L18" s="337"/>
      <c r="M18" s="335">
        <f>0/1</f>
        <v>0</v>
      </c>
    </row>
    <row r="19" spans="2:13" s="20" customFormat="1" ht="89.25" customHeight="1">
      <c r="B19" s="329"/>
      <c r="C19" s="330" t="s">
        <v>532</v>
      </c>
      <c r="D19" s="330" t="s">
        <v>545</v>
      </c>
      <c r="E19" s="330" t="s">
        <v>546</v>
      </c>
      <c r="F19" s="331">
        <v>45292</v>
      </c>
      <c r="G19" s="331">
        <v>45657</v>
      </c>
      <c r="H19" s="332" t="s">
        <v>11</v>
      </c>
      <c r="I19" s="336"/>
      <c r="J19" s="337" t="s">
        <v>547</v>
      </c>
      <c r="K19" s="334" t="s">
        <v>548</v>
      </c>
      <c r="L19" s="337"/>
      <c r="M19" s="335">
        <f>0/12</f>
        <v>0</v>
      </c>
    </row>
    <row r="20" spans="2:13" s="20" customFormat="1" ht="94.5" customHeight="1">
      <c r="B20" s="329"/>
      <c r="C20" s="330" t="s">
        <v>532</v>
      </c>
      <c r="D20" s="330" t="s">
        <v>549</v>
      </c>
      <c r="E20" s="330" t="s">
        <v>550</v>
      </c>
      <c r="F20" s="331">
        <v>45292</v>
      </c>
      <c r="G20" s="331">
        <v>45657</v>
      </c>
      <c r="H20" s="332" t="s">
        <v>11</v>
      </c>
      <c r="I20" s="338"/>
      <c r="J20" s="337" t="s">
        <v>551</v>
      </c>
      <c r="K20" s="334" t="s">
        <v>552</v>
      </c>
      <c r="L20" s="337"/>
      <c r="M20" s="335">
        <f>0/12</f>
        <v>0</v>
      </c>
    </row>
    <row r="21" spans="2:13" s="20" customFormat="1" ht="20.25" customHeight="1">
      <c r="B21" s="314"/>
      <c r="C21" s="316"/>
      <c r="D21" s="316"/>
      <c r="E21" s="316"/>
      <c r="F21" s="316"/>
      <c r="G21" s="316"/>
      <c r="H21" s="316"/>
      <c r="K21" s="339" t="s">
        <v>553</v>
      </c>
      <c r="L21" s="339"/>
      <c r="M21" s="340">
        <f>AVERAGE(M16:M20)</f>
        <v>0</v>
      </c>
    </row>
    <row r="24" spans="2:13" ht="21">
      <c r="E24" s="341" t="s">
        <v>554</v>
      </c>
      <c r="F24" s="342">
        <v>5</v>
      </c>
    </row>
    <row r="25" spans="2:13" ht="21">
      <c r="E25" s="341" t="s">
        <v>555</v>
      </c>
      <c r="F25" s="342">
        <v>5</v>
      </c>
    </row>
    <row r="26" spans="2:13" ht="21">
      <c r="E26" s="344" t="s">
        <v>556</v>
      </c>
      <c r="F26" s="345">
        <f>+M21</f>
        <v>0</v>
      </c>
    </row>
  </sheetData>
  <mergeCells count="5">
    <mergeCell ref="D2:H12"/>
    <mergeCell ref="B14:E14"/>
    <mergeCell ref="B16:B20"/>
    <mergeCell ref="I16:I20"/>
    <mergeCell ref="K21:L2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622AE-C855-45BB-ACB2-E091C3B55A40}">
  <sheetPr>
    <tabColor theme="9"/>
  </sheetPr>
  <dimension ref="A2:N22"/>
  <sheetViews>
    <sheetView showGridLines="0" topLeftCell="A15" zoomScale="94" zoomScaleNormal="85" workbookViewId="0">
      <selection activeCell="C20" sqref="C20"/>
    </sheetView>
  </sheetViews>
  <sheetFormatPr baseColWidth="10" defaultColWidth="0" defaultRowHeight="13.5"/>
  <cols>
    <col min="1" max="1" width="1.42578125" style="1" customWidth="1"/>
    <col min="2" max="7" width="36.28515625" style="1" customWidth="1"/>
    <col min="8" max="9" width="9.5703125" style="1" customWidth="1"/>
    <col min="10" max="10" width="23.5703125" style="1" customWidth="1"/>
    <col min="11" max="11" width="26.42578125" style="1" customWidth="1"/>
    <col min="12" max="14" width="0" style="1" hidden="1" customWidth="1"/>
    <col min="15" max="16384" width="11.42578125" style="1" hidden="1"/>
  </cols>
  <sheetData>
    <row r="2" spans="2:10" ht="15" customHeight="1">
      <c r="B2" s="314"/>
      <c r="C2" s="346" t="s">
        <v>613</v>
      </c>
      <c r="D2" s="346"/>
      <c r="E2" s="346"/>
      <c r="F2" s="346"/>
      <c r="G2" s="316"/>
      <c r="H2" s="316"/>
      <c r="I2" s="316"/>
      <c r="J2" s="316"/>
    </row>
    <row r="3" spans="2:10" ht="13.5" customHeight="1">
      <c r="B3" s="314"/>
      <c r="C3" s="346"/>
      <c r="D3" s="346"/>
      <c r="E3" s="346"/>
      <c r="F3" s="346"/>
      <c r="G3" s="316"/>
      <c r="H3" s="316"/>
      <c r="I3" s="316"/>
      <c r="J3" s="316"/>
    </row>
    <row r="4" spans="2:10" ht="13.5" customHeight="1">
      <c r="B4" s="314"/>
      <c r="C4" s="346"/>
      <c r="D4" s="346"/>
      <c r="E4" s="346"/>
      <c r="F4" s="346"/>
      <c r="G4" s="316"/>
      <c r="H4" s="316"/>
      <c r="I4" s="316"/>
      <c r="J4" s="316"/>
    </row>
    <row r="5" spans="2:10" ht="13.5" customHeight="1">
      <c r="B5" s="314"/>
      <c r="C5" s="346"/>
      <c r="D5" s="346"/>
      <c r="E5" s="346"/>
      <c r="F5" s="346"/>
      <c r="G5" s="316"/>
      <c r="H5" s="316"/>
      <c r="I5" s="316"/>
      <c r="J5" s="316"/>
    </row>
    <row r="6" spans="2:10" ht="13.5" customHeight="1">
      <c r="B6" s="314"/>
      <c r="C6" s="346"/>
      <c r="D6" s="346"/>
      <c r="E6" s="346"/>
      <c r="F6" s="346"/>
      <c r="G6" s="316"/>
      <c r="H6" s="316"/>
      <c r="I6" s="316"/>
      <c r="J6" s="316"/>
    </row>
    <row r="7" spans="2:10" ht="13.5" customHeight="1">
      <c r="B7" s="314"/>
      <c r="C7" s="346"/>
      <c r="D7" s="346"/>
      <c r="E7" s="346"/>
      <c r="F7" s="346"/>
      <c r="G7" s="316"/>
      <c r="H7" s="316"/>
      <c r="I7" s="316"/>
      <c r="J7" s="316"/>
    </row>
    <row r="8" spans="2:10" ht="13.5" customHeight="1">
      <c r="B8" s="314"/>
      <c r="C8" s="346"/>
      <c r="D8" s="346"/>
      <c r="E8" s="346"/>
      <c r="F8" s="346"/>
      <c r="G8" s="316"/>
      <c r="H8" s="316"/>
      <c r="I8" s="316"/>
      <c r="J8" s="316"/>
    </row>
    <row r="9" spans="2:10" ht="13.5" customHeight="1">
      <c r="B9" s="314"/>
      <c r="C9" s="346"/>
      <c r="D9" s="346"/>
      <c r="E9" s="346"/>
      <c r="F9" s="346"/>
      <c r="G9" s="316"/>
      <c r="H9" s="316"/>
      <c r="I9" s="316"/>
      <c r="J9" s="316"/>
    </row>
    <row r="10" spans="2:10" ht="13.5" customHeight="1">
      <c r="B10" s="314"/>
      <c r="C10" s="346"/>
      <c r="D10" s="346"/>
      <c r="E10" s="346"/>
      <c r="F10" s="346"/>
      <c r="G10" s="316"/>
      <c r="H10" s="316"/>
      <c r="I10" s="316"/>
      <c r="J10" s="316"/>
    </row>
    <row r="11" spans="2:10" s="20" customFormat="1" ht="18.75" customHeight="1">
      <c r="B11" s="314"/>
      <c r="C11" s="346"/>
      <c r="D11" s="346"/>
      <c r="E11" s="346"/>
      <c r="F11" s="346"/>
      <c r="G11" s="316"/>
      <c r="H11" s="316"/>
      <c r="I11" s="316"/>
      <c r="J11" s="316"/>
    </row>
    <row r="12" spans="2:10" s="20" customFormat="1" ht="25.5" customHeight="1">
      <c r="B12" s="314"/>
      <c r="C12" s="346"/>
      <c r="D12" s="346"/>
      <c r="E12" s="346"/>
      <c r="F12" s="346"/>
      <c r="G12" s="316"/>
      <c r="H12" s="316"/>
      <c r="I12" s="316"/>
      <c r="J12" s="316"/>
    </row>
    <row r="13" spans="2:10" s="20" customFormat="1" ht="14.25" customHeight="1">
      <c r="B13" s="314"/>
      <c r="C13" s="316"/>
      <c r="D13" s="316"/>
      <c r="E13" s="316"/>
      <c r="F13" s="316"/>
      <c r="G13" s="316"/>
      <c r="H13" s="316"/>
      <c r="I13" s="316"/>
      <c r="J13" s="316"/>
    </row>
    <row r="14" spans="2:10" s="20" customFormat="1" ht="14.25" customHeight="1">
      <c r="B14" s="147"/>
      <c r="C14" s="318"/>
      <c r="D14" s="318"/>
      <c r="E14" s="318"/>
      <c r="F14" s="318"/>
      <c r="G14" s="347"/>
      <c r="H14" s="347"/>
      <c r="I14" s="347"/>
      <c r="J14" s="347"/>
    </row>
    <row r="15" spans="2:10" s="20" customFormat="1" ht="5.25" customHeight="1" thickBot="1">
      <c r="B15" s="319"/>
      <c r="C15" s="149"/>
      <c r="D15" s="319"/>
      <c r="E15" s="149"/>
      <c r="G15" s="319"/>
      <c r="H15" s="319"/>
      <c r="I15" s="319"/>
      <c r="J15" s="319"/>
    </row>
    <row r="16" spans="2:10" s="20" customFormat="1" ht="47.25" customHeight="1" thickBot="1">
      <c r="B16" s="348" t="s">
        <v>557</v>
      </c>
      <c r="C16" s="349"/>
      <c r="D16" s="350"/>
      <c r="E16" s="351" t="s">
        <v>558</v>
      </c>
      <c r="F16" s="349"/>
      <c r="G16" s="352"/>
      <c r="H16" s="353"/>
      <c r="I16" s="353"/>
      <c r="J16" s="353"/>
    </row>
    <row r="17" spans="2:11" ht="45" customHeight="1" thickBot="1">
      <c r="B17" s="354" t="s">
        <v>559</v>
      </c>
      <c r="C17" s="355" t="s">
        <v>560</v>
      </c>
      <c r="D17" s="355" t="s">
        <v>561</v>
      </c>
      <c r="E17" s="355" t="s">
        <v>562</v>
      </c>
      <c r="F17" s="355" t="s">
        <v>563</v>
      </c>
      <c r="G17" s="356" t="s">
        <v>564</v>
      </c>
      <c r="H17" s="22" t="s">
        <v>4</v>
      </c>
      <c r="I17" s="22" t="s">
        <v>5</v>
      </c>
      <c r="J17" s="357" t="s">
        <v>8</v>
      </c>
      <c r="K17" s="357" t="s">
        <v>9</v>
      </c>
    </row>
    <row r="18" spans="2:11" ht="174.75" customHeight="1" thickBot="1">
      <c r="B18" s="358">
        <v>0</v>
      </c>
      <c r="C18" s="359">
        <v>0</v>
      </c>
      <c r="D18" s="359">
        <v>0</v>
      </c>
      <c r="E18" s="359">
        <v>0</v>
      </c>
      <c r="F18" s="359">
        <v>0</v>
      </c>
      <c r="G18" s="360">
        <v>0</v>
      </c>
      <c r="H18" s="361">
        <v>45323</v>
      </c>
      <c r="I18" s="361">
        <v>45657</v>
      </c>
      <c r="J18" s="87" t="s">
        <v>565</v>
      </c>
      <c r="K18" s="87" t="s">
        <v>566</v>
      </c>
    </row>
    <row r="20" spans="2:11">
      <c r="B20" s="362"/>
    </row>
    <row r="22" spans="2:11" ht="15">
      <c r="B22" s="363"/>
      <c r="C22"/>
      <c r="D22"/>
      <c r="E22"/>
    </row>
  </sheetData>
  <mergeCells count="3">
    <mergeCell ref="C2:F12"/>
    <mergeCell ref="B16:D16"/>
    <mergeCell ref="E16:G1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D101F-8FCD-4E74-A3CA-FABE8481215F}">
  <sheetPr>
    <tabColor theme="9"/>
  </sheetPr>
  <dimension ref="B2:R25"/>
  <sheetViews>
    <sheetView showGridLines="0" tabSelected="1" topLeftCell="B1" zoomScale="130" zoomScaleNormal="130" workbookViewId="0">
      <selection activeCell="B2" sqref="B2"/>
    </sheetView>
  </sheetViews>
  <sheetFormatPr baseColWidth="10" defaultColWidth="11.42578125" defaultRowHeight="12.75"/>
  <cols>
    <col min="1" max="1" width="1.42578125" style="366" customWidth="1"/>
    <col min="2" max="2" width="16.7109375" style="366" customWidth="1"/>
    <col min="3" max="3" width="17.140625" style="366" hidden="1" customWidth="1"/>
    <col min="4" max="4" width="34.140625" style="366" customWidth="1"/>
    <col min="5" max="5" width="37" style="366" customWidth="1"/>
    <col min="6" max="6" width="14.7109375" style="384" customWidth="1"/>
    <col min="7" max="7" width="10.28515625" style="384" customWidth="1"/>
    <col min="8" max="8" width="8.42578125" style="366" customWidth="1"/>
    <col min="9" max="9" width="15.5703125" style="366" customWidth="1"/>
    <col min="10" max="10" width="11.42578125" style="366" customWidth="1"/>
    <col min="11" max="11" width="28" style="366" customWidth="1"/>
    <col min="12" max="12" width="33.7109375" style="366" customWidth="1"/>
    <col min="13" max="16384" width="11.42578125" style="366"/>
  </cols>
  <sheetData>
    <row r="2" spans="2:14">
      <c r="B2" s="364"/>
      <c r="C2" s="365" t="s">
        <v>612</v>
      </c>
      <c r="D2" s="365"/>
      <c r="E2" s="365"/>
      <c r="F2" s="365"/>
      <c r="G2" s="365"/>
      <c r="H2" s="365"/>
      <c r="I2" s="365"/>
    </row>
    <row r="3" spans="2:14">
      <c r="B3" s="364"/>
      <c r="C3" s="365"/>
      <c r="D3" s="365"/>
      <c r="E3" s="365"/>
      <c r="F3" s="365"/>
      <c r="G3" s="365"/>
      <c r="H3" s="365"/>
      <c r="I3" s="365"/>
    </row>
    <row r="4" spans="2:14">
      <c r="B4" s="364"/>
      <c r="C4" s="365"/>
      <c r="D4" s="365"/>
      <c r="E4" s="365"/>
      <c r="F4" s="365"/>
      <c r="G4" s="365"/>
      <c r="H4" s="365"/>
      <c r="I4" s="365"/>
    </row>
    <row r="5" spans="2:14">
      <c r="B5" s="364"/>
      <c r="C5" s="365"/>
      <c r="D5" s="365"/>
      <c r="E5" s="365"/>
      <c r="F5" s="365"/>
      <c r="G5" s="365"/>
      <c r="H5" s="365"/>
      <c r="I5" s="365"/>
    </row>
    <row r="6" spans="2:14">
      <c r="B6" s="364"/>
      <c r="C6" s="365"/>
      <c r="D6" s="365"/>
      <c r="E6" s="365"/>
      <c r="F6" s="365"/>
      <c r="G6" s="365"/>
      <c r="H6" s="365"/>
      <c r="I6" s="365"/>
    </row>
    <row r="7" spans="2:14">
      <c r="B7" s="364"/>
      <c r="C7" s="365"/>
      <c r="D7" s="365"/>
      <c r="E7" s="365"/>
      <c r="F7" s="365"/>
      <c r="G7" s="365"/>
      <c r="H7" s="365"/>
      <c r="I7" s="365"/>
    </row>
    <row r="8" spans="2:14">
      <c r="B8" s="364"/>
      <c r="C8" s="365"/>
      <c r="D8" s="365"/>
      <c r="E8" s="365"/>
      <c r="F8" s="365"/>
      <c r="G8" s="365"/>
      <c r="H8" s="365"/>
      <c r="I8" s="365"/>
    </row>
    <row r="9" spans="2:14">
      <c r="B9" s="364"/>
      <c r="C9" s="365"/>
      <c r="D9" s="365"/>
      <c r="E9" s="365"/>
      <c r="F9" s="365"/>
      <c r="G9" s="365"/>
      <c r="H9" s="365"/>
      <c r="I9" s="365"/>
    </row>
    <row r="10" spans="2:14">
      <c r="B10" s="364"/>
      <c r="C10" s="365"/>
      <c r="D10" s="365"/>
      <c r="E10" s="365"/>
      <c r="F10" s="365"/>
      <c r="G10" s="365"/>
      <c r="H10" s="365"/>
      <c r="I10" s="365"/>
    </row>
    <row r="11" spans="2:14">
      <c r="B11" s="364"/>
      <c r="C11" s="365"/>
      <c r="D11" s="365"/>
      <c r="E11" s="365"/>
      <c r="F11" s="365"/>
      <c r="G11" s="365"/>
      <c r="H11" s="365"/>
      <c r="I11" s="365"/>
    </row>
    <row r="12" spans="2:14">
      <c r="B12" s="364"/>
      <c r="C12" s="365"/>
      <c r="D12" s="365"/>
      <c r="E12" s="365"/>
      <c r="F12" s="365"/>
      <c r="G12" s="365"/>
      <c r="H12" s="365"/>
      <c r="I12" s="365"/>
    </row>
    <row r="13" spans="2:14">
      <c r="B13" s="364"/>
      <c r="C13" s="367"/>
      <c r="D13" s="367"/>
      <c r="E13" s="367"/>
      <c r="F13" s="367"/>
      <c r="G13" s="367"/>
      <c r="H13" s="367"/>
    </row>
    <row r="14" spans="2:14">
      <c r="B14" s="368"/>
      <c r="C14" s="369"/>
      <c r="D14" s="368"/>
      <c r="E14" s="369"/>
      <c r="F14" s="370"/>
      <c r="G14" s="370"/>
      <c r="H14" s="371"/>
    </row>
    <row r="15" spans="2:14" ht="76.5">
      <c r="B15" s="372" t="s">
        <v>519</v>
      </c>
      <c r="C15" s="372" t="s">
        <v>0</v>
      </c>
      <c r="D15" s="372" t="s">
        <v>1</v>
      </c>
      <c r="E15" s="372" t="s">
        <v>2</v>
      </c>
      <c r="F15" s="372" t="s">
        <v>3</v>
      </c>
      <c r="G15" s="373" t="s">
        <v>4</v>
      </c>
      <c r="H15" s="373" t="s">
        <v>5</v>
      </c>
      <c r="I15" s="372" t="s">
        <v>6</v>
      </c>
      <c r="J15" s="372" t="s">
        <v>7</v>
      </c>
      <c r="K15" s="372" t="s">
        <v>8</v>
      </c>
      <c r="L15" s="372" t="s">
        <v>9</v>
      </c>
    </row>
    <row r="16" spans="2:14" ht="119.25" customHeight="1">
      <c r="B16" s="374" t="s">
        <v>567</v>
      </c>
      <c r="C16" s="375" t="s">
        <v>568</v>
      </c>
      <c r="D16" s="375" t="s">
        <v>569</v>
      </c>
      <c r="E16" s="376" t="s">
        <v>570</v>
      </c>
      <c r="F16" s="375" t="s">
        <v>571</v>
      </c>
      <c r="G16" s="377">
        <v>45323</v>
      </c>
      <c r="H16" s="377">
        <v>45657</v>
      </c>
      <c r="I16" s="378" t="s">
        <v>572</v>
      </c>
      <c r="J16" s="375" t="s">
        <v>573</v>
      </c>
      <c r="K16" s="379" t="s">
        <v>574</v>
      </c>
      <c r="L16" s="379" t="s">
        <v>575</v>
      </c>
      <c r="N16" s="380"/>
    </row>
    <row r="17" spans="2:18" ht="76.5">
      <c r="B17" s="374"/>
      <c r="C17" s="375" t="s">
        <v>568</v>
      </c>
      <c r="D17" s="375" t="s">
        <v>576</v>
      </c>
      <c r="E17" s="376" t="s">
        <v>577</v>
      </c>
      <c r="F17" s="375" t="s">
        <v>571</v>
      </c>
      <c r="G17" s="377">
        <v>45323</v>
      </c>
      <c r="H17" s="377">
        <v>45657</v>
      </c>
      <c r="I17" s="378" t="s">
        <v>572</v>
      </c>
      <c r="J17" s="375" t="s">
        <v>573</v>
      </c>
      <c r="K17" s="379" t="s">
        <v>578</v>
      </c>
      <c r="L17" s="379" t="s">
        <v>579</v>
      </c>
    </row>
    <row r="18" spans="2:18" ht="38.25">
      <c r="B18" s="374"/>
      <c r="C18" s="375" t="s">
        <v>568</v>
      </c>
      <c r="D18" s="375" t="s">
        <v>580</v>
      </c>
      <c r="E18" s="376" t="s">
        <v>581</v>
      </c>
      <c r="F18" s="375" t="s">
        <v>571</v>
      </c>
      <c r="G18" s="377">
        <v>45323</v>
      </c>
      <c r="H18" s="377">
        <v>45657</v>
      </c>
      <c r="I18" s="378" t="s">
        <v>572</v>
      </c>
      <c r="J18" s="375" t="s">
        <v>573</v>
      </c>
      <c r="K18" s="379" t="s">
        <v>582</v>
      </c>
      <c r="L18" s="379" t="s">
        <v>583</v>
      </c>
    </row>
    <row r="19" spans="2:18" ht="38.25">
      <c r="B19" s="374"/>
      <c r="C19" s="375" t="s">
        <v>568</v>
      </c>
      <c r="D19" s="375" t="s">
        <v>584</v>
      </c>
      <c r="E19" s="381" t="s">
        <v>585</v>
      </c>
      <c r="F19" s="375" t="s">
        <v>571</v>
      </c>
      <c r="G19" s="377">
        <v>45323</v>
      </c>
      <c r="H19" s="377">
        <v>45657</v>
      </c>
      <c r="I19" s="378" t="s">
        <v>572</v>
      </c>
      <c r="J19" s="375" t="s">
        <v>573</v>
      </c>
      <c r="K19" s="379" t="s">
        <v>586</v>
      </c>
      <c r="L19" s="379" t="s">
        <v>587</v>
      </c>
    </row>
    <row r="20" spans="2:18" ht="38.25">
      <c r="B20" s="374"/>
      <c r="C20" s="375" t="s">
        <v>568</v>
      </c>
      <c r="D20" s="375" t="s">
        <v>588</v>
      </c>
      <c r="E20" s="381" t="s">
        <v>589</v>
      </c>
      <c r="F20" s="375" t="s">
        <v>571</v>
      </c>
      <c r="G20" s="377">
        <v>45323</v>
      </c>
      <c r="H20" s="377">
        <v>45657</v>
      </c>
      <c r="I20" s="378" t="s">
        <v>572</v>
      </c>
      <c r="J20" s="375" t="s">
        <v>573</v>
      </c>
      <c r="K20" s="379" t="s">
        <v>590</v>
      </c>
      <c r="L20" s="379" t="s">
        <v>591</v>
      </c>
      <c r="O20" s="380"/>
      <c r="R20" s="380"/>
    </row>
    <row r="21" spans="2:18" ht="130.5" customHeight="1">
      <c r="B21" s="374"/>
      <c r="C21" s="375" t="s">
        <v>568</v>
      </c>
      <c r="D21" s="375" t="s">
        <v>592</v>
      </c>
      <c r="E21" s="381" t="s">
        <v>593</v>
      </c>
      <c r="F21" s="375" t="s">
        <v>571</v>
      </c>
      <c r="G21" s="377">
        <v>45323</v>
      </c>
      <c r="H21" s="377">
        <v>45657</v>
      </c>
      <c r="I21" s="378" t="s">
        <v>572</v>
      </c>
      <c r="J21" s="375" t="s">
        <v>573</v>
      </c>
      <c r="K21" s="379" t="s">
        <v>594</v>
      </c>
      <c r="L21" s="379" t="s">
        <v>595</v>
      </c>
      <c r="O21" s="382"/>
      <c r="R21" s="382"/>
    </row>
    <row r="22" spans="2:18" ht="38.25">
      <c r="B22" s="374"/>
      <c r="C22" s="375" t="s">
        <v>568</v>
      </c>
      <c r="D22" s="375" t="s">
        <v>596</v>
      </c>
      <c r="E22" s="375" t="s">
        <v>597</v>
      </c>
      <c r="F22" s="375" t="s">
        <v>571</v>
      </c>
      <c r="G22" s="377">
        <v>45323</v>
      </c>
      <c r="H22" s="377">
        <v>45657</v>
      </c>
      <c r="I22" s="378" t="s">
        <v>572</v>
      </c>
      <c r="J22" s="375" t="s">
        <v>573</v>
      </c>
      <c r="K22" s="379" t="s">
        <v>598</v>
      </c>
      <c r="L22" s="379" t="s">
        <v>599</v>
      </c>
    </row>
    <row r="23" spans="2:18" ht="38.25">
      <c r="B23" s="374"/>
      <c r="C23" s="375" t="s">
        <v>568</v>
      </c>
      <c r="D23" s="375" t="s">
        <v>600</v>
      </c>
      <c r="E23" s="381" t="s">
        <v>601</v>
      </c>
      <c r="F23" s="375" t="s">
        <v>571</v>
      </c>
      <c r="G23" s="377">
        <v>45323</v>
      </c>
      <c r="H23" s="377">
        <v>45657</v>
      </c>
      <c r="I23" s="378" t="s">
        <v>572</v>
      </c>
      <c r="J23" s="375" t="s">
        <v>573</v>
      </c>
      <c r="K23" s="379" t="s">
        <v>602</v>
      </c>
      <c r="L23" s="379" t="s">
        <v>603</v>
      </c>
    </row>
    <row r="24" spans="2:18" ht="63.75">
      <c r="B24" s="374"/>
      <c r="C24" s="375" t="s">
        <v>568</v>
      </c>
      <c r="D24" s="375" t="s">
        <v>604</v>
      </c>
      <c r="E24" s="383" t="s">
        <v>605</v>
      </c>
      <c r="F24" s="375" t="s">
        <v>571</v>
      </c>
      <c r="G24" s="377">
        <v>45323</v>
      </c>
      <c r="H24" s="377">
        <v>45657</v>
      </c>
      <c r="I24" s="378" t="s">
        <v>572</v>
      </c>
      <c r="J24" s="375" t="s">
        <v>573</v>
      </c>
      <c r="K24" s="379" t="s">
        <v>606</v>
      </c>
      <c r="L24" s="379" t="s">
        <v>607</v>
      </c>
    </row>
    <row r="25" spans="2:18" ht="51">
      <c r="B25" s="374"/>
      <c r="C25" s="375" t="s">
        <v>568</v>
      </c>
      <c r="D25" s="375" t="s">
        <v>608</v>
      </c>
      <c r="E25" s="381" t="s">
        <v>609</v>
      </c>
      <c r="F25" s="375" t="s">
        <v>571</v>
      </c>
      <c r="G25" s="377">
        <v>45323</v>
      </c>
      <c r="H25" s="377">
        <v>45657</v>
      </c>
      <c r="I25" s="378" t="s">
        <v>572</v>
      </c>
      <c r="J25" s="375" t="s">
        <v>573</v>
      </c>
      <c r="K25" s="379" t="s">
        <v>610</v>
      </c>
      <c r="L25" s="379" t="s">
        <v>611</v>
      </c>
    </row>
  </sheetData>
  <mergeCells count="2">
    <mergeCell ref="C2:I12"/>
    <mergeCell ref="B16:B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3EB5-EBEB-437B-967A-F358090766AD}">
  <sheetPr>
    <tabColor theme="9"/>
  </sheetPr>
  <dimension ref="A1:J20"/>
  <sheetViews>
    <sheetView topLeftCell="D1" zoomScale="80" zoomScaleNormal="80" workbookViewId="0">
      <selection activeCell="K2" sqref="K2"/>
    </sheetView>
  </sheetViews>
  <sheetFormatPr baseColWidth="10" defaultRowHeight="15"/>
  <cols>
    <col min="1" max="1" width="31.85546875" customWidth="1"/>
    <col min="2" max="2" width="35.7109375" customWidth="1"/>
    <col min="3" max="3" width="60.7109375" customWidth="1"/>
    <col min="4" max="4" width="31" customWidth="1"/>
    <col min="5" max="5" width="21" customWidth="1"/>
    <col min="6" max="6" width="18.5703125" customWidth="1"/>
    <col min="7" max="7" width="20.7109375" customWidth="1"/>
    <col min="8" max="8" width="21.28515625" customWidth="1"/>
    <col min="9" max="9" width="54.5703125" customWidth="1"/>
    <col min="10" max="10" width="34" customWidth="1"/>
  </cols>
  <sheetData>
    <row r="1" spans="1:10">
      <c r="A1" s="1"/>
      <c r="B1" s="1"/>
      <c r="C1" s="1"/>
      <c r="D1" s="2"/>
      <c r="E1" s="3"/>
      <c r="F1" s="3"/>
      <c r="G1" s="3"/>
      <c r="H1" s="2"/>
      <c r="I1" s="1"/>
    </row>
    <row r="2" spans="1:10" ht="15" customHeight="1">
      <c r="A2" s="25" t="s">
        <v>14</v>
      </c>
      <c r="B2" s="25"/>
      <c r="C2" s="25"/>
      <c r="D2" s="25"/>
      <c r="E2" s="25"/>
      <c r="F2" s="25"/>
      <c r="G2" s="25"/>
      <c r="H2" s="25"/>
      <c r="I2" s="25"/>
      <c r="J2" s="25"/>
    </row>
    <row r="3" spans="1:10" ht="15" customHeight="1">
      <c r="A3" s="25"/>
      <c r="B3" s="25"/>
      <c r="C3" s="25"/>
      <c r="D3" s="25"/>
      <c r="E3" s="25"/>
      <c r="F3" s="25"/>
      <c r="G3" s="25"/>
      <c r="H3" s="25"/>
      <c r="I3" s="25"/>
      <c r="J3" s="25"/>
    </row>
    <row r="4" spans="1:10" ht="15" customHeight="1">
      <c r="A4" s="25"/>
      <c r="B4" s="25"/>
      <c r="C4" s="25"/>
      <c r="D4" s="25"/>
      <c r="E4" s="25"/>
      <c r="F4" s="25"/>
      <c r="G4" s="25"/>
      <c r="H4" s="25"/>
      <c r="I4" s="25"/>
      <c r="J4" s="25"/>
    </row>
    <row r="5" spans="1:10" ht="15" customHeight="1">
      <c r="A5" s="25"/>
      <c r="B5" s="25"/>
      <c r="C5" s="25"/>
      <c r="D5" s="25"/>
      <c r="E5" s="25"/>
      <c r="F5" s="25"/>
      <c r="G5" s="25"/>
      <c r="H5" s="25"/>
      <c r="I5" s="25"/>
      <c r="J5" s="25"/>
    </row>
    <row r="6" spans="1:10" ht="15" customHeight="1">
      <c r="A6" s="25"/>
      <c r="B6" s="25"/>
      <c r="C6" s="25"/>
      <c r="D6" s="25"/>
      <c r="E6" s="25"/>
      <c r="F6" s="25"/>
      <c r="G6" s="25"/>
      <c r="H6" s="25"/>
      <c r="I6" s="25"/>
      <c r="J6" s="25"/>
    </row>
    <row r="7" spans="1:10" ht="15" customHeight="1">
      <c r="A7" s="25"/>
      <c r="B7" s="25"/>
      <c r="C7" s="25"/>
      <c r="D7" s="25"/>
      <c r="E7" s="25"/>
      <c r="F7" s="25"/>
      <c r="G7" s="25"/>
      <c r="H7" s="25"/>
      <c r="I7" s="25"/>
      <c r="J7" s="25"/>
    </row>
    <row r="8" spans="1:10" ht="15" customHeight="1">
      <c r="A8" s="25"/>
      <c r="B8" s="25"/>
      <c r="C8" s="25"/>
      <c r="D8" s="25"/>
      <c r="E8" s="25"/>
      <c r="F8" s="25"/>
      <c r="G8" s="25"/>
      <c r="H8" s="25"/>
      <c r="I8" s="25"/>
      <c r="J8" s="25"/>
    </row>
    <row r="9" spans="1:10" ht="15" customHeight="1">
      <c r="A9" s="25"/>
      <c r="B9" s="25"/>
      <c r="C9" s="25"/>
      <c r="D9" s="25"/>
      <c r="E9" s="25"/>
      <c r="F9" s="25"/>
      <c r="G9" s="25"/>
      <c r="H9" s="25"/>
      <c r="I9" s="25"/>
      <c r="J9" s="25"/>
    </row>
    <row r="10" spans="1:10" ht="15" customHeight="1">
      <c r="A10" s="25"/>
      <c r="B10" s="25"/>
      <c r="C10" s="25"/>
      <c r="D10" s="25"/>
      <c r="E10" s="25"/>
      <c r="F10" s="25"/>
      <c r="G10" s="25"/>
      <c r="H10" s="25"/>
      <c r="I10" s="25"/>
      <c r="J10" s="25"/>
    </row>
    <row r="11" spans="1:10" ht="15" customHeight="1">
      <c r="A11" s="25"/>
      <c r="B11" s="25"/>
      <c r="C11" s="25"/>
      <c r="D11" s="25"/>
      <c r="E11" s="25"/>
      <c r="F11" s="25"/>
      <c r="G11" s="25"/>
      <c r="H11" s="25"/>
      <c r="I11" s="25"/>
      <c r="J11" s="25"/>
    </row>
    <row r="12" spans="1:10" ht="15" customHeight="1">
      <c r="A12" s="25"/>
      <c r="B12" s="25"/>
      <c r="C12" s="25"/>
      <c r="D12" s="25"/>
      <c r="E12" s="25"/>
      <c r="F12" s="25"/>
      <c r="G12" s="25"/>
      <c r="H12" s="25"/>
      <c r="I12" s="25"/>
      <c r="J12" s="25"/>
    </row>
    <row r="13" spans="1:10" ht="24" customHeight="1">
      <c r="A13" s="4"/>
      <c r="B13" s="4"/>
      <c r="C13" s="4"/>
      <c r="D13" s="4"/>
      <c r="E13" s="4"/>
      <c r="F13" s="4"/>
      <c r="G13" s="4"/>
      <c r="H13" s="4"/>
      <c r="I13" s="4"/>
    </row>
    <row r="14" spans="1:10" ht="75">
      <c r="A14" s="5" t="s">
        <v>0</v>
      </c>
      <c r="B14" s="5" t="s">
        <v>1</v>
      </c>
      <c r="C14" s="5" t="s">
        <v>2</v>
      </c>
      <c r="D14" s="5" t="s">
        <v>3</v>
      </c>
      <c r="E14" s="6" t="s">
        <v>4</v>
      </c>
      <c r="F14" s="6" t="s">
        <v>5</v>
      </c>
      <c r="G14" s="5" t="s">
        <v>6</v>
      </c>
      <c r="H14" s="5" t="s">
        <v>7</v>
      </c>
      <c r="I14" s="7" t="s">
        <v>8</v>
      </c>
      <c r="J14" s="7" t="s">
        <v>9</v>
      </c>
    </row>
    <row r="15" spans="1:10" ht="46.5" customHeight="1">
      <c r="A15" s="26" t="s">
        <v>10</v>
      </c>
      <c r="B15" s="27" t="s">
        <v>16</v>
      </c>
      <c r="C15" s="8" t="s">
        <v>15</v>
      </c>
      <c r="D15" s="8" t="s">
        <v>10</v>
      </c>
      <c r="E15" s="17">
        <v>45292</v>
      </c>
      <c r="F15" s="17">
        <v>45473</v>
      </c>
      <c r="G15" s="11" t="s">
        <v>11</v>
      </c>
      <c r="H15" s="11" t="s">
        <v>12</v>
      </c>
      <c r="I15" s="12" t="s">
        <v>20</v>
      </c>
      <c r="J15" s="12" t="s">
        <v>21</v>
      </c>
    </row>
    <row r="16" spans="1:10" ht="69.75" customHeight="1">
      <c r="A16" s="26"/>
      <c r="B16" s="28"/>
      <c r="C16" s="8" t="s">
        <v>17</v>
      </c>
      <c r="D16" s="13" t="s">
        <v>10</v>
      </c>
      <c r="E16" s="17">
        <v>45292</v>
      </c>
      <c r="F16" s="17">
        <v>45473</v>
      </c>
      <c r="G16" s="11" t="s">
        <v>11</v>
      </c>
      <c r="H16" s="11" t="s">
        <v>12</v>
      </c>
      <c r="I16" s="12" t="s">
        <v>19</v>
      </c>
      <c r="J16" s="14" t="s">
        <v>18</v>
      </c>
    </row>
    <row r="17" spans="1:10" ht="56.25" customHeight="1">
      <c r="A17" s="26"/>
      <c r="B17" s="28"/>
      <c r="C17" s="8" t="s">
        <v>22</v>
      </c>
      <c r="D17" s="8" t="s">
        <v>10</v>
      </c>
      <c r="E17" s="17">
        <v>45292</v>
      </c>
      <c r="F17" s="17">
        <v>45473</v>
      </c>
      <c r="G17" s="11" t="s">
        <v>11</v>
      </c>
      <c r="H17" s="11" t="s">
        <v>12</v>
      </c>
      <c r="I17" s="12" t="s">
        <v>24</v>
      </c>
      <c r="J17" s="12" t="s">
        <v>21</v>
      </c>
    </row>
    <row r="18" spans="1:10" ht="69.75" customHeight="1">
      <c r="A18" s="26"/>
      <c r="B18" s="29"/>
      <c r="C18" s="8" t="s">
        <v>23</v>
      </c>
      <c r="D18" s="13" t="s">
        <v>10</v>
      </c>
      <c r="E18" s="17">
        <v>45292</v>
      </c>
      <c r="F18" s="17">
        <v>45473</v>
      </c>
      <c r="G18" s="11" t="s">
        <v>11</v>
      </c>
      <c r="H18" s="11" t="s">
        <v>12</v>
      </c>
      <c r="I18" s="12" t="s">
        <v>25</v>
      </c>
      <c r="J18" s="14" t="s">
        <v>26</v>
      </c>
    </row>
    <row r="19" spans="1:10" ht="69.75" customHeight="1">
      <c r="A19" s="26"/>
      <c r="B19" s="9" t="s">
        <v>13</v>
      </c>
      <c r="C19" s="18" t="s">
        <v>27</v>
      </c>
      <c r="D19" s="13" t="s">
        <v>10</v>
      </c>
      <c r="E19" s="15">
        <v>44941</v>
      </c>
      <c r="F19" s="10">
        <v>45169</v>
      </c>
      <c r="G19" s="11" t="s">
        <v>11</v>
      </c>
      <c r="H19" s="11" t="s">
        <v>12</v>
      </c>
      <c r="I19" s="8" t="s">
        <v>28</v>
      </c>
      <c r="J19" s="16" t="s">
        <v>29</v>
      </c>
    </row>
    <row r="20" spans="1:10" ht="39.75" customHeight="1"/>
  </sheetData>
  <mergeCells count="3">
    <mergeCell ref="A2:J12"/>
    <mergeCell ref="A15:A19"/>
    <mergeCell ref="B15:B18"/>
  </mergeCells>
  <conditionalFormatting sqref="C19">
    <cfRule type="duplicateValues" dxfId="196" priority="1"/>
  </conditionalFormatting>
  <dataValidations count="1">
    <dataValidation type="date" allowBlank="1" showInputMessage="1" showErrorMessage="1" promptTitle="Validación" prompt="formato DD/MM/AA" sqref="E15:F19" xr:uid="{CB21A7C2-0E47-40F0-ADB0-1AD42705F201}">
      <formula1>36526</formula1>
      <formula2>44907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29E61-1E84-491F-BF1D-ED8CC5C3ED1F}">
  <sheetPr>
    <tabColor theme="9"/>
  </sheetPr>
  <dimension ref="B1:H20"/>
  <sheetViews>
    <sheetView topLeftCell="A17" zoomScale="80" zoomScaleNormal="80" workbookViewId="0">
      <selection activeCell="F15" sqref="F15"/>
    </sheetView>
  </sheetViews>
  <sheetFormatPr baseColWidth="10" defaultRowHeight="15"/>
  <cols>
    <col min="1" max="1" width="7" customWidth="1"/>
    <col min="2" max="2" width="32.7109375" customWidth="1"/>
    <col min="3" max="3" width="29.28515625" customWidth="1"/>
    <col min="4" max="4" width="59.7109375" customWidth="1"/>
    <col min="5" max="6" width="19.7109375" customWidth="1"/>
    <col min="7" max="7" width="20.42578125" customWidth="1"/>
    <col min="8" max="8" width="52.7109375" customWidth="1"/>
    <col min="9" max="9" width="45.7109375" customWidth="1"/>
    <col min="10" max="13" width="29" customWidth="1"/>
  </cols>
  <sheetData>
    <row r="1" spans="2:8" s="1" customFormat="1" ht="13.5">
      <c r="E1" s="2"/>
      <c r="F1" s="3"/>
      <c r="G1" s="3"/>
      <c r="H1" s="3"/>
    </row>
    <row r="2" spans="2:8" s="1" customFormat="1" ht="15" customHeight="1">
      <c r="B2" s="19"/>
      <c r="C2" s="25" t="s">
        <v>30</v>
      </c>
      <c r="D2" s="25"/>
      <c r="E2" s="25"/>
      <c r="F2" s="25"/>
      <c r="G2" s="25"/>
      <c r="H2" s="19"/>
    </row>
    <row r="3" spans="2:8" s="1" customFormat="1" ht="13.5" customHeight="1">
      <c r="B3" s="19"/>
      <c r="C3" s="25"/>
      <c r="D3" s="25"/>
      <c r="E3" s="25"/>
      <c r="F3" s="25"/>
      <c r="G3" s="25"/>
      <c r="H3" s="19"/>
    </row>
    <row r="4" spans="2:8" s="1" customFormat="1" ht="13.5" customHeight="1">
      <c r="B4" s="19"/>
      <c r="C4" s="25"/>
      <c r="D4" s="25"/>
      <c r="E4" s="25"/>
      <c r="F4" s="25"/>
      <c r="G4" s="25"/>
      <c r="H4" s="19"/>
    </row>
    <row r="5" spans="2:8" s="1" customFormat="1" ht="13.5" customHeight="1">
      <c r="B5" s="19"/>
      <c r="C5" s="25"/>
      <c r="D5" s="25"/>
      <c r="E5" s="25"/>
      <c r="F5" s="25"/>
      <c r="G5" s="25"/>
      <c r="H5" s="19"/>
    </row>
    <row r="6" spans="2:8" s="1" customFormat="1" ht="13.5" customHeight="1">
      <c r="B6" s="19"/>
      <c r="C6" s="25"/>
      <c r="D6" s="25"/>
      <c r="E6" s="25"/>
      <c r="F6" s="25"/>
      <c r="G6" s="25"/>
      <c r="H6" s="19"/>
    </row>
    <row r="7" spans="2:8" s="1" customFormat="1" ht="13.5" customHeight="1">
      <c r="B7" s="19"/>
      <c r="C7" s="25"/>
      <c r="D7" s="25"/>
      <c r="E7" s="25"/>
      <c r="F7" s="25"/>
      <c r="G7" s="25"/>
      <c r="H7" s="19"/>
    </row>
    <row r="8" spans="2:8" s="1" customFormat="1" ht="13.5" customHeight="1">
      <c r="B8" s="19"/>
      <c r="C8" s="25"/>
      <c r="D8" s="25"/>
      <c r="E8" s="25"/>
      <c r="F8" s="25"/>
      <c r="G8" s="25"/>
      <c r="H8" s="19"/>
    </row>
    <row r="9" spans="2:8" s="1" customFormat="1" ht="13.5" customHeight="1">
      <c r="B9" s="19"/>
      <c r="C9" s="25"/>
      <c r="D9" s="25"/>
      <c r="E9" s="25"/>
      <c r="F9" s="25"/>
      <c r="G9" s="25"/>
      <c r="H9" s="19"/>
    </row>
    <row r="10" spans="2:8" s="1" customFormat="1" ht="13.5" customHeight="1">
      <c r="B10" s="19"/>
      <c r="C10" s="25"/>
      <c r="D10" s="25"/>
      <c r="E10" s="25"/>
      <c r="F10" s="25"/>
      <c r="G10" s="25"/>
      <c r="H10" s="19"/>
    </row>
    <row r="11" spans="2:8" s="20" customFormat="1" ht="18.75" customHeight="1">
      <c r="B11" s="19"/>
      <c r="C11" s="25"/>
      <c r="D11" s="25"/>
      <c r="E11" s="25"/>
      <c r="F11" s="25"/>
      <c r="G11" s="25"/>
      <c r="H11" s="19"/>
    </row>
    <row r="12" spans="2:8" s="20" customFormat="1" ht="25.5" customHeight="1">
      <c r="B12" s="19"/>
      <c r="C12" s="25"/>
      <c r="D12" s="25"/>
      <c r="E12" s="25"/>
      <c r="F12" s="25"/>
      <c r="G12" s="25"/>
      <c r="H12" s="19"/>
    </row>
    <row r="14" spans="2:8" s="23" customFormat="1" ht="36.75" customHeight="1">
      <c r="B14" s="21" t="s">
        <v>0</v>
      </c>
      <c r="C14" s="21" t="s">
        <v>1</v>
      </c>
      <c r="D14" s="21" t="s">
        <v>2</v>
      </c>
      <c r="E14" s="21" t="s">
        <v>3</v>
      </c>
      <c r="F14" s="22" t="s">
        <v>4</v>
      </c>
      <c r="G14" s="22" t="s">
        <v>5</v>
      </c>
      <c r="H14" s="21" t="s">
        <v>31</v>
      </c>
    </row>
    <row r="15" spans="2:8" s="23" customFormat="1" ht="60" customHeight="1">
      <c r="B15" s="26" t="s">
        <v>32</v>
      </c>
      <c r="C15" s="8" t="s">
        <v>33</v>
      </c>
      <c r="D15" s="24" t="s">
        <v>34</v>
      </c>
      <c r="E15" s="26" t="s">
        <v>35</v>
      </c>
      <c r="F15" s="8" t="s">
        <v>36</v>
      </c>
      <c r="G15" s="8" t="s">
        <v>37</v>
      </c>
      <c r="H15" s="12" t="s">
        <v>38</v>
      </c>
    </row>
    <row r="16" spans="2:8" s="23" customFormat="1" ht="103.5" customHeight="1">
      <c r="B16" s="26"/>
      <c r="C16" s="27" t="s">
        <v>39</v>
      </c>
      <c r="D16" s="24" t="s">
        <v>40</v>
      </c>
      <c r="E16" s="26"/>
      <c r="F16" s="8" t="s">
        <v>36</v>
      </c>
      <c r="G16" s="8" t="s">
        <v>41</v>
      </c>
      <c r="H16" s="12" t="s">
        <v>42</v>
      </c>
    </row>
    <row r="17" spans="2:8" s="23" customFormat="1" ht="108.75" customHeight="1">
      <c r="B17" s="26"/>
      <c r="C17" s="28"/>
      <c r="D17" s="24" t="s">
        <v>43</v>
      </c>
      <c r="E17" s="26"/>
      <c r="F17" s="8" t="s">
        <v>44</v>
      </c>
      <c r="G17" s="8" t="s">
        <v>45</v>
      </c>
      <c r="H17" s="12" t="s">
        <v>46</v>
      </c>
    </row>
    <row r="18" spans="2:8" s="23" customFormat="1" ht="116.25" customHeight="1">
      <c r="B18" s="26"/>
      <c r="C18" s="28"/>
      <c r="D18" s="24" t="s">
        <v>47</v>
      </c>
      <c r="E18" s="26"/>
      <c r="F18" s="8" t="s">
        <v>48</v>
      </c>
      <c r="G18" s="8" t="s">
        <v>49</v>
      </c>
      <c r="H18" s="12" t="s">
        <v>50</v>
      </c>
    </row>
    <row r="19" spans="2:8" s="23" customFormat="1" ht="119.25" customHeight="1">
      <c r="B19" s="26"/>
      <c r="C19" s="29"/>
      <c r="D19" s="24" t="s">
        <v>51</v>
      </c>
      <c r="E19" s="26"/>
      <c r="F19" s="8" t="s">
        <v>52</v>
      </c>
      <c r="G19" s="8" t="s">
        <v>53</v>
      </c>
      <c r="H19" s="12" t="s">
        <v>54</v>
      </c>
    </row>
    <row r="20" spans="2:8" s="23" customFormat="1"/>
  </sheetData>
  <mergeCells count="4">
    <mergeCell ref="C2:G12"/>
    <mergeCell ref="B15:B19"/>
    <mergeCell ref="E15:E19"/>
    <mergeCell ref="C16:C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B8F71-25E1-4866-8D62-EFAFF93C0D6A}">
  <sheetPr>
    <tabColor theme="9"/>
  </sheetPr>
  <dimension ref="A1:AC44"/>
  <sheetViews>
    <sheetView showGridLines="0" zoomScale="85" zoomScaleNormal="85" workbookViewId="0">
      <selection activeCell="L20" sqref="L20"/>
    </sheetView>
  </sheetViews>
  <sheetFormatPr baseColWidth="10" defaultColWidth="0" defaultRowHeight="15" customHeight="1" zeroHeight="1"/>
  <cols>
    <col min="1" max="1" width="2" customWidth="1"/>
    <col min="2" max="2" width="8.85546875" customWidth="1"/>
    <col min="3" max="3" width="8" customWidth="1"/>
    <col min="4" max="4" width="11.42578125" customWidth="1"/>
    <col min="5" max="5" width="15.5703125" customWidth="1"/>
    <col min="6" max="6" width="22.5703125" customWidth="1"/>
    <col min="7" max="20" width="11.42578125" customWidth="1"/>
    <col min="21" max="21" width="14.28515625" customWidth="1"/>
    <col min="22" max="22" width="15.42578125" customWidth="1"/>
    <col min="23" max="23" width="25" customWidth="1"/>
    <col min="24" max="29" width="0" hidden="1" customWidth="1"/>
    <col min="30" max="16384" width="11.42578125" hidden="1"/>
  </cols>
  <sheetData>
    <row r="1"/>
    <row r="2"/>
    <row r="3"/>
    <row r="4"/>
    <row r="5"/>
    <row r="6"/>
    <row r="7"/>
    <row r="8"/>
    <row r="9"/>
    <row r="10"/>
    <row r="11"/>
    <row r="12"/>
    <row r="13"/>
    <row r="14"/>
    <row r="15"/>
    <row r="16"/>
    <row r="17" spans="3:6"/>
    <row r="18" spans="3:6"/>
    <row r="19" spans="3:6" ht="15" customHeight="1">
      <c r="C19" s="310"/>
      <c r="D19" s="310"/>
      <c r="E19" s="310"/>
      <c r="F19" s="310"/>
    </row>
    <row r="20" spans="3:6">
      <c r="C20" s="310"/>
      <c r="D20" s="310"/>
      <c r="E20" s="310"/>
      <c r="F20" s="310"/>
    </row>
    <row r="21" spans="3:6">
      <c r="C21" s="310"/>
      <c r="D21" s="310"/>
      <c r="E21" s="310"/>
      <c r="F21" s="310"/>
    </row>
    <row r="22" spans="3:6">
      <c r="C22" s="310"/>
      <c r="D22" s="310"/>
      <c r="E22" s="310"/>
      <c r="F22" s="310"/>
    </row>
    <row r="23" spans="3:6">
      <c r="C23" s="310"/>
      <c r="D23" s="310"/>
      <c r="E23" s="310"/>
      <c r="F23" s="310"/>
    </row>
    <row r="24" spans="3:6">
      <c r="C24" s="310"/>
      <c r="D24" s="310"/>
      <c r="E24" s="310"/>
      <c r="F24" s="310"/>
    </row>
    <row r="25" spans="3:6">
      <c r="C25" s="310"/>
      <c r="D25" s="310"/>
      <c r="E25" s="310"/>
      <c r="F25" s="310"/>
    </row>
    <row r="26" spans="3:6">
      <c r="C26" s="310"/>
      <c r="D26" s="310"/>
      <c r="E26" s="310"/>
      <c r="F26" s="310"/>
    </row>
    <row r="27" spans="3:6">
      <c r="C27" s="310"/>
      <c r="D27" s="310"/>
      <c r="E27" s="310"/>
      <c r="F27" s="310"/>
    </row>
    <row r="28" spans="3:6"/>
    <row r="29" spans="3:6"/>
    <row r="30" spans="3:6"/>
    <row r="31" spans="3:6"/>
    <row r="32" spans="3:6"/>
    <row r="33" spans="2:23"/>
    <row r="34" spans="2:23"/>
    <row r="35" spans="2:23"/>
    <row r="36" spans="2:23"/>
    <row r="37" spans="2:23"/>
    <row r="38" spans="2:23"/>
    <row r="39" spans="2:23"/>
    <row r="40" spans="2:23">
      <c r="B40" s="30"/>
      <c r="C40" s="30"/>
      <c r="D40" s="30"/>
      <c r="E40" s="30"/>
      <c r="F40" s="30"/>
      <c r="G40" s="30"/>
      <c r="H40" s="30"/>
      <c r="I40" s="30"/>
      <c r="J40" s="30"/>
      <c r="K40" s="30"/>
      <c r="L40" s="30"/>
      <c r="M40" s="30"/>
      <c r="N40" s="30"/>
      <c r="O40" s="30"/>
      <c r="P40" s="30"/>
      <c r="Q40" s="30"/>
    </row>
    <row r="41" spans="2:23" ht="15" customHeight="1">
      <c r="B41" s="30"/>
      <c r="C41" s="311"/>
      <c r="D41" s="311"/>
      <c r="E41" s="311"/>
      <c r="F41" s="311"/>
      <c r="G41" s="311"/>
      <c r="H41" s="311"/>
      <c r="I41" s="311"/>
      <c r="J41" s="311"/>
      <c r="K41" s="311"/>
      <c r="L41" s="311"/>
      <c r="M41" s="311"/>
      <c r="N41" s="311"/>
      <c r="O41" s="311"/>
      <c r="P41" s="311"/>
      <c r="Q41" s="311"/>
      <c r="R41" s="311"/>
      <c r="S41" s="311"/>
      <c r="T41" s="311"/>
      <c r="U41" s="311"/>
      <c r="V41" s="311"/>
      <c r="W41" s="312"/>
    </row>
    <row r="42" spans="2:23">
      <c r="B42" s="30"/>
      <c r="C42" s="30"/>
      <c r="D42" s="30"/>
      <c r="E42" s="30"/>
      <c r="F42" s="30"/>
      <c r="G42" s="30"/>
      <c r="H42" s="30"/>
      <c r="I42" s="30"/>
      <c r="J42" s="30"/>
      <c r="K42" s="30"/>
      <c r="L42" s="30"/>
      <c r="M42" s="30"/>
      <c r="N42" s="30"/>
      <c r="O42" s="30"/>
      <c r="P42" s="30"/>
      <c r="Q42" s="30"/>
    </row>
    <row r="43" spans="2:23">
      <c r="B43" s="30"/>
      <c r="C43" s="30"/>
      <c r="D43" s="30"/>
      <c r="E43" s="30"/>
      <c r="F43" s="30"/>
      <c r="G43" s="30"/>
      <c r="H43" s="30"/>
      <c r="I43" s="30"/>
      <c r="J43" s="30"/>
      <c r="K43" s="30"/>
      <c r="L43" s="30"/>
      <c r="M43" s="30"/>
      <c r="N43" s="30"/>
      <c r="O43" s="30"/>
      <c r="P43" s="30"/>
      <c r="Q43" s="30"/>
      <c r="W43" s="313"/>
    </row>
    <row r="44" spans="2:23" hidden="1">
      <c r="B44" s="30"/>
      <c r="C44" s="30"/>
      <c r="D44" s="30"/>
      <c r="E44" s="30"/>
      <c r="F44" s="30"/>
      <c r="G44" s="30"/>
      <c r="H44" s="30"/>
      <c r="I44" s="30"/>
      <c r="J44" s="30"/>
      <c r="K44" s="30"/>
      <c r="L44" s="30"/>
      <c r="M44" s="30"/>
      <c r="N44" s="30"/>
      <c r="O44" s="30"/>
      <c r="P44" s="30"/>
      <c r="Q44" s="30"/>
    </row>
  </sheetData>
  <mergeCells count="2">
    <mergeCell ref="C19:F27"/>
    <mergeCell ref="C41:V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6ABAE-6E27-4E51-9C66-A086F347725C}">
  <sheetPr>
    <tabColor theme="9"/>
  </sheetPr>
  <dimension ref="A1:Q864"/>
  <sheetViews>
    <sheetView showGridLines="0" zoomScale="80" zoomScaleNormal="80" workbookViewId="0">
      <pane ySplit="7" topLeftCell="A8" activePane="bottomLeft" state="frozen"/>
      <selection pane="bottomLeft" sqref="A1:Q5"/>
    </sheetView>
  </sheetViews>
  <sheetFormatPr baseColWidth="10" defaultColWidth="13.7109375" defaultRowHeight="15" customHeight="1"/>
  <cols>
    <col min="1" max="1" width="13.7109375" style="35"/>
    <col min="2" max="2" width="40.28515625" style="35" customWidth="1"/>
    <col min="3" max="3" width="23.5703125" style="35" customWidth="1"/>
    <col min="4" max="4" width="24" style="35" customWidth="1"/>
    <col min="5" max="5" width="66.7109375" style="35" customWidth="1"/>
    <col min="6" max="8" width="19.5703125" style="35" customWidth="1"/>
    <col min="9" max="9" width="20.5703125" style="35" customWidth="1"/>
    <col min="10" max="12" width="19.7109375" style="35" customWidth="1"/>
    <col min="13" max="13" width="24.5703125" style="35" customWidth="1"/>
    <col min="14" max="14" width="22.42578125" style="35" bestFit="1" customWidth="1"/>
    <col min="15" max="15" width="22.85546875" style="35" customWidth="1"/>
    <col min="16" max="16" width="28.42578125" style="35" bestFit="1" customWidth="1"/>
    <col min="17" max="17" width="19.5703125" style="35" customWidth="1"/>
    <col min="18" max="16384" width="13.7109375" style="35"/>
  </cols>
  <sheetData>
    <row r="1" spans="1:17" ht="15" customHeight="1">
      <c r="A1" s="33" t="s">
        <v>56</v>
      </c>
      <c r="B1" s="34"/>
      <c r="C1" s="34"/>
      <c r="D1" s="34"/>
      <c r="E1" s="34"/>
      <c r="F1" s="34"/>
      <c r="G1" s="34"/>
      <c r="H1" s="34"/>
      <c r="I1" s="34"/>
      <c r="J1" s="34"/>
      <c r="K1" s="34"/>
      <c r="L1" s="34"/>
      <c r="M1" s="34"/>
      <c r="N1" s="34"/>
      <c r="O1" s="34"/>
      <c r="P1" s="34"/>
      <c r="Q1" s="34"/>
    </row>
    <row r="2" spans="1:17" ht="15" customHeight="1">
      <c r="A2" s="33"/>
      <c r="B2" s="34"/>
      <c r="C2" s="34"/>
      <c r="D2" s="34"/>
      <c r="E2" s="34"/>
      <c r="F2" s="34"/>
      <c r="G2" s="34"/>
      <c r="H2" s="34"/>
      <c r="I2" s="34"/>
      <c r="J2" s="34"/>
      <c r="K2" s="34"/>
      <c r="L2" s="34"/>
      <c r="M2" s="34"/>
      <c r="N2" s="34"/>
      <c r="O2" s="34"/>
      <c r="P2" s="34"/>
      <c r="Q2" s="34"/>
    </row>
    <row r="3" spans="1:17" ht="15" customHeight="1">
      <c r="A3" s="33"/>
      <c r="B3" s="34"/>
      <c r="C3" s="34"/>
      <c r="D3" s="34"/>
      <c r="E3" s="34"/>
      <c r="F3" s="34"/>
      <c r="G3" s="34"/>
      <c r="H3" s="34"/>
      <c r="I3" s="34"/>
      <c r="J3" s="34"/>
      <c r="K3" s="34"/>
      <c r="L3" s="34"/>
      <c r="M3" s="34"/>
      <c r="N3" s="34"/>
      <c r="O3" s="34"/>
      <c r="P3" s="34"/>
      <c r="Q3" s="34"/>
    </row>
    <row r="4" spans="1:17" ht="15" customHeight="1">
      <c r="A4" s="33"/>
      <c r="B4" s="34"/>
      <c r="C4" s="34"/>
      <c r="D4" s="34"/>
      <c r="E4" s="34"/>
      <c r="F4" s="34"/>
      <c r="G4" s="34"/>
      <c r="H4" s="34"/>
      <c r="I4" s="34"/>
      <c r="J4" s="34"/>
      <c r="K4" s="34"/>
      <c r="L4" s="34"/>
      <c r="M4" s="34"/>
      <c r="N4" s="34"/>
      <c r="O4" s="34"/>
      <c r="P4" s="34"/>
      <c r="Q4" s="34"/>
    </row>
    <row r="5" spans="1:17" ht="15" customHeight="1">
      <c r="A5" s="33"/>
      <c r="B5" s="34"/>
      <c r="C5" s="34"/>
      <c r="D5" s="34"/>
      <c r="E5" s="34"/>
      <c r="F5" s="34"/>
      <c r="G5" s="34"/>
      <c r="H5" s="34"/>
      <c r="I5" s="34"/>
      <c r="J5" s="34"/>
      <c r="K5" s="34"/>
      <c r="L5" s="34"/>
      <c r="M5" s="34"/>
      <c r="N5" s="34"/>
      <c r="O5" s="34"/>
      <c r="P5" s="34"/>
      <c r="Q5" s="34"/>
    </row>
    <row r="6" spans="1:17" ht="79.5" customHeight="1">
      <c r="A6" s="36" t="s">
        <v>57</v>
      </c>
      <c r="B6" s="37"/>
      <c r="C6" s="37"/>
      <c r="D6" s="37"/>
      <c r="E6" s="37"/>
      <c r="F6" s="37"/>
      <c r="G6" s="37"/>
      <c r="H6" s="37"/>
      <c r="I6" s="37"/>
      <c r="J6" s="37"/>
      <c r="K6" s="37"/>
      <c r="L6" s="37"/>
      <c r="M6" s="37"/>
      <c r="N6" s="37"/>
      <c r="O6" s="37"/>
      <c r="P6" s="37"/>
      <c r="Q6" s="37"/>
    </row>
    <row r="7" spans="1:17" ht="70.5" thickBot="1">
      <c r="A7" s="38" t="s">
        <v>58</v>
      </c>
      <c r="B7" s="39"/>
      <c r="C7" s="40" t="s">
        <v>59</v>
      </c>
      <c r="D7" s="41" t="s">
        <v>60</v>
      </c>
      <c r="E7" s="42" t="s">
        <v>61</v>
      </c>
      <c r="F7" s="43" t="s">
        <v>62</v>
      </c>
      <c r="G7" s="43" t="s">
        <v>63</v>
      </c>
      <c r="H7" s="43" t="s">
        <v>64</v>
      </c>
      <c r="I7" s="43" t="s">
        <v>8</v>
      </c>
      <c r="J7" s="43" t="s">
        <v>9</v>
      </c>
      <c r="K7" s="43" t="s">
        <v>65</v>
      </c>
      <c r="L7" s="43" t="s">
        <v>66</v>
      </c>
      <c r="M7" s="43" t="s">
        <v>67</v>
      </c>
      <c r="N7" s="43" t="s">
        <v>68</v>
      </c>
      <c r="O7" s="43" t="s">
        <v>69</v>
      </c>
      <c r="P7" s="43" t="s">
        <v>70</v>
      </c>
      <c r="Q7" s="43" t="s">
        <v>71</v>
      </c>
    </row>
    <row r="8" spans="1:17" ht="60" customHeight="1">
      <c r="A8" s="44" t="s">
        <v>72</v>
      </c>
      <c r="B8" s="45" t="s">
        <v>73</v>
      </c>
      <c r="C8" s="45" t="s">
        <v>74</v>
      </c>
      <c r="D8" s="45" t="s">
        <v>75</v>
      </c>
      <c r="E8" s="45" t="s">
        <v>76</v>
      </c>
      <c r="F8" s="46">
        <v>16</v>
      </c>
      <c r="G8" s="45" t="s">
        <v>77</v>
      </c>
      <c r="H8" s="46">
        <v>30</v>
      </c>
      <c r="I8" s="47" t="s">
        <v>78</v>
      </c>
      <c r="J8" s="45" t="s">
        <v>79</v>
      </c>
      <c r="K8" s="45">
        <v>70</v>
      </c>
      <c r="L8" s="45"/>
      <c r="M8" s="48" t="s">
        <v>80</v>
      </c>
      <c r="N8" s="49"/>
      <c r="O8" s="49" t="s">
        <v>81</v>
      </c>
      <c r="P8" s="49"/>
      <c r="Q8" s="50">
        <f>COUNTA(N9:P9)/COUNTA(N8:P8)</f>
        <v>0</v>
      </c>
    </row>
    <row r="9" spans="1:17" ht="60" customHeight="1">
      <c r="A9" s="51"/>
      <c r="B9" s="52"/>
      <c r="C9" s="52"/>
      <c r="D9" s="52"/>
      <c r="E9" s="52"/>
      <c r="F9" s="53"/>
      <c r="G9" s="52"/>
      <c r="H9" s="53"/>
      <c r="I9" s="47"/>
      <c r="J9" s="52"/>
      <c r="K9" s="52"/>
      <c r="L9" s="52"/>
      <c r="M9" s="54" t="s">
        <v>82</v>
      </c>
      <c r="N9" s="55"/>
      <c r="O9" s="49"/>
      <c r="P9" s="55"/>
      <c r="Q9" s="56"/>
    </row>
    <row r="10" spans="1:17" ht="48.75" customHeight="1">
      <c r="A10" s="51"/>
      <c r="B10" s="45" t="s">
        <v>83</v>
      </c>
      <c r="C10" s="45" t="s">
        <v>84</v>
      </c>
      <c r="D10" s="45" t="s">
        <v>85</v>
      </c>
      <c r="E10" s="45" t="s">
        <v>86</v>
      </c>
      <c r="F10" s="46">
        <v>24</v>
      </c>
      <c r="G10" s="45" t="s">
        <v>77</v>
      </c>
      <c r="H10" s="46">
        <v>30</v>
      </c>
      <c r="I10" s="47" t="s">
        <v>78</v>
      </c>
      <c r="J10" s="45" t="s">
        <v>79</v>
      </c>
      <c r="K10" s="45">
        <v>70</v>
      </c>
      <c r="L10" s="45"/>
      <c r="M10" s="48" t="s">
        <v>80</v>
      </c>
      <c r="N10" s="57"/>
      <c r="O10" s="49" t="s">
        <v>81</v>
      </c>
      <c r="P10" s="58"/>
      <c r="Q10" s="50">
        <f>COUNTA(N11:P11)/COUNTA(N10:P10)</f>
        <v>0</v>
      </c>
    </row>
    <row r="11" spans="1:17" ht="48.75" customHeight="1">
      <c r="A11" s="51"/>
      <c r="B11" s="52"/>
      <c r="C11" s="52"/>
      <c r="D11" s="52"/>
      <c r="E11" s="52"/>
      <c r="F11" s="53"/>
      <c r="G11" s="52"/>
      <c r="H11" s="53"/>
      <c r="I11" s="47"/>
      <c r="J11" s="52"/>
      <c r="K11" s="52"/>
      <c r="L11" s="52"/>
      <c r="M11" s="54" t="s">
        <v>82</v>
      </c>
      <c r="N11" s="57"/>
      <c r="O11" s="57"/>
      <c r="P11" s="58"/>
      <c r="Q11" s="56"/>
    </row>
    <row r="12" spans="1:17" ht="90" customHeight="1">
      <c r="A12" s="51"/>
      <c r="B12" s="45" t="s">
        <v>87</v>
      </c>
      <c r="C12" s="45" t="s">
        <v>84</v>
      </c>
      <c r="D12" s="45" t="s">
        <v>75</v>
      </c>
      <c r="E12" s="59" t="s">
        <v>88</v>
      </c>
      <c r="F12" s="46">
        <v>24</v>
      </c>
      <c r="G12" s="45" t="s">
        <v>77</v>
      </c>
      <c r="H12" s="46">
        <v>20</v>
      </c>
      <c r="I12" s="47" t="s">
        <v>78</v>
      </c>
      <c r="J12" s="45" t="s">
        <v>79</v>
      </c>
      <c r="K12" s="45">
        <v>70</v>
      </c>
      <c r="L12" s="45"/>
      <c r="M12" s="48" t="s">
        <v>80</v>
      </c>
      <c r="N12" s="57"/>
      <c r="O12" s="57"/>
      <c r="P12" s="60" t="s">
        <v>81</v>
      </c>
      <c r="Q12" s="50">
        <f>COUNTA(N13:P13)/COUNTA(N12:P12)</f>
        <v>0</v>
      </c>
    </row>
    <row r="13" spans="1:17" ht="90" customHeight="1">
      <c r="A13" s="51"/>
      <c r="B13" s="52"/>
      <c r="C13" s="52"/>
      <c r="D13" s="52"/>
      <c r="E13" s="61"/>
      <c r="F13" s="53"/>
      <c r="G13" s="52"/>
      <c r="H13" s="53"/>
      <c r="I13" s="47"/>
      <c r="J13" s="52"/>
      <c r="K13" s="52"/>
      <c r="L13" s="52"/>
      <c r="M13" s="54" t="s">
        <v>82</v>
      </c>
      <c r="N13" s="57"/>
      <c r="O13" s="57"/>
      <c r="P13" s="58"/>
      <c r="Q13" s="56"/>
    </row>
    <row r="14" spans="1:17" ht="62.1" customHeight="1">
      <c r="A14" s="51"/>
      <c r="B14" s="45" t="s">
        <v>89</v>
      </c>
      <c r="C14" s="45" t="s">
        <v>84</v>
      </c>
      <c r="D14" s="45" t="s">
        <v>90</v>
      </c>
      <c r="E14" s="45" t="s">
        <v>91</v>
      </c>
      <c r="F14" s="45">
        <v>3</v>
      </c>
      <c r="G14" s="45" t="s">
        <v>77</v>
      </c>
      <c r="H14" s="46">
        <v>4</v>
      </c>
      <c r="I14" s="62" t="s">
        <v>92</v>
      </c>
      <c r="J14" s="45" t="s">
        <v>79</v>
      </c>
      <c r="K14" s="45">
        <v>70</v>
      </c>
      <c r="L14" s="45"/>
      <c r="M14" s="48" t="s">
        <v>80</v>
      </c>
      <c r="N14" s="63" t="s">
        <v>81</v>
      </c>
      <c r="O14" s="57"/>
      <c r="P14" s="58"/>
      <c r="Q14" s="50">
        <f>COUNTA(N15:P15)/COUNTA(N14:P14)</f>
        <v>0</v>
      </c>
    </row>
    <row r="15" spans="1:17" ht="51.6" customHeight="1" thickBot="1">
      <c r="A15" s="51"/>
      <c r="B15" s="52"/>
      <c r="C15" s="52"/>
      <c r="D15" s="52"/>
      <c r="E15" s="52"/>
      <c r="F15" s="52"/>
      <c r="G15" s="52"/>
      <c r="H15" s="53"/>
      <c r="I15" s="64"/>
      <c r="J15" s="52"/>
      <c r="K15" s="52"/>
      <c r="L15" s="52"/>
      <c r="M15" s="54" t="s">
        <v>82</v>
      </c>
      <c r="N15" s="57"/>
      <c r="O15" s="57"/>
      <c r="P15" s="58"/>
      <c r="Q15" s="56"/>
    </row>
    <row r="16" spans="1:17" ht="62.1" customHeight="1">
      <c r="A16" s="51"/>
      <c r="B16" s="45" t="s">
        <v>93</v>
      </c>
      <c r="C16" s="45" t="s">
        <v>84</v>
      </c>
      <c r="D16" s="45" t="s">
        <v>94</v>
      </c>
      <c r="E16" s="59" t="s">
        <v>95</v>
      </c>
      <c r="F16" s="65">
        <v>16</v>
      </c>
      <c r="G16" s="45" t="s">
        <v>77</v>
      </c>
      <c r="H16" s="46">
        <v>15</v>
      </c>
      <c r="I16" s="66" t="s">
        <v>78</v>
      </c>
      <c r="J16" s="45" t="s">
        <v>79</v>
      </c>
      <c r="K16" s="45">
        <v>70</v>
      </c>
      <c r="L16" s="45"/>
      <c r="M16" s="48" t="s">
        <v>80</v>
      </c>
      <c r="N16" s="57"/>
      <c r="O16" s="63" t="s">
        <v>81</v>
      </c>
      <c r="P16" s="58"/>
      <c r="Q16" s="50">
        <f>COUNTA(N17:P17)/COUNTA(N16:P16)</f>
        <v>0</v>
      </c>
    </row>
    <row r="17" spans="1:17" ht="63.6" customHeight="1">
      <c r="A17" s="51"/>
      <c r="B17" s="52"/>
      <c r="C17" s="52"/>
      <c r="D17" s="52"/>
      <c r="E17" s="61"/>
      <c r="F17" s="67"/>
      <c r="G17" s="52"/>
      <c r="H17" s="53"/>
      <c r="I17" s="62"/>
      <c r="J17" s="52"/>
      <c r="K17" s="52"/>
      <c r="L17" s="52"/>
      <c r="M17" s="54" t="s">
        <v>82</v>
      </c>
      <c r="N17" s="57"/>
      <c r="O17" s="57"/>
      <c r="P17" s="58"/>
      <c r="Q17" s="56"/>
    </row>
    <row r="18" spans="1:17" ht="49.5" customHeight="1">
      <c r="A18" s="51"/>
      <c r="B18" s="45" t="s">
        <v>96</v>
      </c>
      <c r="C18" s="45" t="s">
        <v>74</v>
      </c>
      <c r="D18" s="45" t="s">
        <v>94</v>
      </c>
      <c r="E18" s="59" t="s">
        <v>97</v>
      </c>
      <c r="F18" s="65">
        <v>8</v>
      </c>
      <c r="G18" s="45" t="s">
        <v>77</v>
      </c>
      <c r="H18" s="46">
        <v>15</v>
      </c>
      <c r="I18" s="47" t="s">
        <v>78</v>
      </c>
      <c r="J18" s="45" t="s">
        <v>79</v>
      </c>
      <c r="K18" s="45">
        <v>70</v>
      </c>
      <c r="L18" s="45"/>
      <c r="M18" s="48" t="s">
        <v>80</v>
      </c>
      <c r="N18" s="57"/>
      <c r="O18" s="63" t="s">
        <v>81</v>
      </c>
      <c r="P18" s="58"/>
      <c r="Q18" s="50">
        <f>COUNTA(N19:P19)/COUNTA(N18:P18)</f>
        <v>0</v>
      </c>
    </row>
    <row r="19" spans="1:17" ht="49.5" customHeight="1">
      <c r="A19" s="51"/>
      <c r="B19" s="52"/>
      <c r="C19" s="52"/>
      <c r="D19" s="52"/>
      <c r="E19" s="61"/>
      <c r="F19" s="67"/>
      <c r="G19" s="52"/>
      <c r="H19" s="53"/>
      <c r="I19" s="47"/>
      <c r="J19" s="52"/>
      <c r="K19" s="52"/>
      <c r="L19" s="52"/>
      <c r="M19" s="54" t="s">
        <v>82</v>
      </c>
      <c r="N19" s="57"/>
      <c r="O19" s="57"/>
      <c r="P19" s="58"/>
      <c r="Q19" s="56"/>
    </row>
    <row r="20" spans="1:17" ht="62.1" customHeight="1">
      <c r="A20" s="51"/>
      <c r="B20" s="45" t="s">
        <v>98</v>
      </c>
      <c r="C20" s="45" t="s">
        <v>74</v>
      </c>
      <c r="D20" s="45" t="s">
        <v>94</v>
      </c>
      <c r="E20" s="59" t="s">
        <v>99</v>
      </c>
      <c r="F20" s="65">
        <v>8</v>
      </c>
      <c r="G20" s="45" t="s">
        <v>77</v>
      </c>
      <c r="H20" s="46">
        <v>15</v>
      </c>
      <c r="I20" s="47" t="s">
        <v>78</v>
      </c>
      <c r="J20" s="45" t="s">
        <v>79</v>
      </c>
      <c r="K20" s="45">
        <v>70</v>
      </c>
      <c r="L20" s="45"/>
      <c r="M20" s="48" t="s">
        <v>80</v>
      </c>
      <c r="N20" s="57"/>
      <c r="O20" s="63" t="s">
        <v>81</v>
      </c>
      <c r="P20" s="58"/>
      <c r="Q20" s="50">
        <f>COUNTA(N21:P21)/COUNTA(N20:P20)</f>
        <v>0</v>
      </c>
    </row>
    <row r="21" spans="1:17" ht="62.45" customHeight="1">
      <c r="A21" s="51"/>
      <c r="B21" s="52"/>
      <c r="C21" s="52"/>
      <c r="D21" s="52"/>
      <c r="E21" s="61"/>
      <c r="F21" s="67"/>
      <c r="G21" s="52"/>
      <c r="H21" s="53"/>
      <c r="I21" s="47"/>
      <c r="J21" s="52"/>
      <c r="K21" s="52"/>
      <c r="L21" s="52"/>
      <c r="M21" s="54" t="s">
        <v>82</v>
      </c>
      <c r="N21" s="57"/>
      <c r="O21" s="57"/>
      <c r="P21" s="58"/>
      <c r="Q21" s="56"/>
    </row>
    <row r="22" spans="1:17" ht="83.1" customHeight="1">
      <c r="A22" s="51"/>
      <c r="B22" s="45" t="s">
        <v>100</v>
      </c>
      <c r="C22" s="45" t="s">
        <v>84</v>
      </c>
      <c r="D22" s="45" t="s">
        <v>101</v>
      </c>
      <c r="E22" s="59" t="s">
        <v>102</v>
      </c>
      <c r="F22" s="65">
        <v>16</v>
      </c>
      <c r="G22" s="45" t="s">
        <v>77</v>
      </c>
      <c r="H22" s="46">
        <v>10</v>
      </c>
      <c r="I22" s="47" t="s">
        <v>78</v>
      </c>
      <c r="J22" s="45" t="s">
        <v>79</v>
      </c>
      <c r="K22" s="45">
        <v>70</v>
      </c>
      <c r="L22" s="45"/>
      <c r="M22" s="48" t="s">
        <v>80</v>
      </c>
      <c r="N22" s="57"/>
      <c r="O22" s="57"/>
      <c r="P22" s="60" t="s">
        <v>81</v>
      </c>
      <c r="Q22" s="50">
        <f>COUNTA(N23:P23)/COUNTA(N22:P22)</f>
        <v>0</v>
      </c>
    </row>
    <row r="23" spans="1:17" ht="90" customHeight="1">
      <c r="A23" s="51"/>
      <c r="B23" s="52"/>
      <c r="C23" s="52"/>
      <c r="D23" s="52"/>
      <c r="E23" s="61"/>
      <c r="F23" s="67"/>
      <c r="G23" s="52"/>
      <c r="H23" s="53"/>
      <c r="I23" s="47"/>
      <c r="J23" s="52"/>
      <c r="K23" s="52"/>
      <c r="L23" s="52"/>
      <c r="M23" s="54" t="s">
        <v>82</v>
      </c>
      <c r="N23" s="57"/>
      <c r="O23" s="57"/>
      <c r="P23" s="68"/>
      <c r="Q23" s="56"/>
    </row>
    <row r="24" spans="1:17" ht="216.95" customHeight="1">
      <c r="A24" s="51"/>
      <c r="B24" s="45" t="s">
        <v>103</v>
      </c>
      <c r="C24" s="45" t="s">
        <v>104</v>
      </c>
      <c r="D24" s="45" t="s">
        <v>105</v>
      </c>
      <c r="E24" s="59" t="s">
        <v>106</v>
      </c>
      <c r="F24" s="45">
        <v>16</v>
      </c>
      <c r="G24" s="45" t="s">
        <v>77</v>
      </c>
      <c r="H24" s="46">
        <v>2</v>
      </c>
      <c r="I24" s="47" t="s">
        <v>78</v>
      </c>
      <c r="J24" s="45" t="s">
        <v>79</v>
      </c>
      <c r="K24" s="45">
        <v>70</v>
      </c>
      <c r="L24" s="45"/>
      <c r="M24" s="48" t="s">
        <v>80</v>
      </c>
      <c r="N24" s="57"/>
      <c r="O24" s="57"/>
      <c r="P24" s="69" t="s">
        <v>81</v>
      </c>
      <c r="Q24" s="50">
        <f>COUNTA(N25:P25)/COUNTA(N24:P24)</f>
        <v>0</v>
      </c>
    </row>
    <row r="25" spans="1:17" ht="75.599999999999994" customHeight="1">
      <c r="A25" s="51"/>
      <c r="B25" s="52"/>
      <c r="C25" s="52"/>
      <c r="D25" s="52"/>
      <c r="E25" s="61"/>
      <c r="F25" s="52"/>
      <c r="G25" s="52"/>
      <c r="H25" s="53"/>
      <c r="I25" s="47"/>
      <c r="J25" s="52"/>
      <c r="K25" s="52"/>
      <c r="L25" s="52"/>
      <c r="M25" s="54" t="s">
        <v>82</v>
      </c>
      <c r="N25" s="57"/>
      <c r="O25" s="57"/>
      <c r="P25" s="68"/>
      <c r="Q25" s="56"/>
    </row>
    <row r="26" spans="1:17" ht="216.95" customHeight="1">
      <c r="A26" s="51"/>
      <c r="B26" s="45" t="s">
        <v>107</v>
      </c>
      <c r="C26" s="45" t="s">
        <v>74</v>
      </c>
      <c r="D26" s="45" t="s">
        <v>108</v>
      </c>
      <c r="E26" s="59" t="s">
        <v>109</v>
      </c>
      <c r="F26" s="46">
        <v>32</v>
      </c>
      <c r="G26" s="45" t="s">
        <v>77</v>
      </c>
      <c r="H26" s="46">
        <v>5</v>
      </c>
      <c r="I26" s="47" t="s">
        <v>78</v>
      </c>
      <c r="J26" s="45" t="s">
        <v>79</v>
      </c>
      <c r="K26" s="45">
        <v>70</v>
      </c>
      <c r="L26" s="45"/>
      <c r="M26" s="48" t="s">
        <v>80</v>
      </c>
      <c r="N26" s="57"/>
      <c r="O26" s="57"/>
      <c r="P26" s="60" t="s">
        <v>81</v>
      </c>
      <c r="Q26" s="50">
        <f>COUNTA(N27:P27)/COUNTA(N26:P26)</f>
        <v>0</v>
      </c>
    </row>
    <row r="27" spans="1:17" ht="73.5" customHeight="1">
      <c r="A27" s="51"/>
      <c r="B27" s="52"/>
      <c r="C27" s="52"/>
      <c r="D27" s="52"/>
      <c r="E27" s="61"/>
      <c r="F27" s="53"/>
      <c r="G27" s="52"/>
      <c r="H27" s="53"/>
      <c r="I27" s="47"/>
      <c r="J27" s="52"/>
      <c r="K27" s="52"/>
      <c r="L27" s="52"/>
      <c r="M27" s="54" t="s">
        <v>82</v>
      </c>
      <c r="N27" s="57"/>
      <c r="O27" s="57"/>
      <c r="P27" s="58"/>
      <c r="Q27" s="56"/>
    </row>
    <row r="28" spans="1:17" ht="62.1" customHeight="1">
      <c r="A28" s="51"/>
      <c r="B28" s="45" t="s">
        <v>110</v>
      </c>
      <c r="C28" s="45" t="s">
        <v>84</v>
      </c>
      <c r="D28" s="45" t="s">
        <v>111</v>
      </c>
      <c r="E28" s="59" t="s">
        <v>112</v>
      </c>
      <c r="F28" s="65">
        <v>48</v>
      </c>
      <c r="G28" s="45" t="s">
        <v>77</v>
      </c>
      <c r="H28" s="46">
        <v>15</v>
      </c>
      <c r="I28" s="47" t="s">
        <v>78</v>
      </c>
      <c r="J28" s="45" t="s">
        <v>79</v>
      </c>
      <c r="K28" s="45">
        <v>70</v>
      </c>
      <c r="L28" s="45"/>
      <c r="M28" s="48" t="s">
        <v>80</v>
      </c>
      <c r="N28" s="57"/>
      <c r="O28" s="57"/>
      <c r="P28" s="60" t="s">
        <v>81</v>
      </c>
      <c r="Q28" s="50">
        <f>COUNTA(N29:P29)/COUNTA(N28:P28)</f>
        <v>0</v>
      </c>
    </row>
    <row r="29" spans="1:17" ht="55.5" customHeight="1">
      <c r="A29" s="51"/>
      <c r="B29" s="52"/>
      <c r="C29" s="52"/>
      <c r="D29" s="52"/>
      <c r="E29" s="61"/>
      <c r="F29" s="67"/>
      <c r="G29" s="52"/>
      <c r="H29" s="53"/>
      <c r="I29" s="47"/>
      <c r="J29" s="52"/>
      <c r="K29" s="52"/>
      <c r="L29" s="52"/>
      <c r="M29" s="54" t="s">
        <v>82</v>
      </c>
      <c r="N29" s="57"/>
      <c r="O29" s="57"/>
      <c r="P29" s="58"/>
      <c r="Q29" s="56"/>
    </row>
    <row r="30" spans="1:17" ht="41.25" customHeight="1">
      <c r="A30" s="51"/>
      <c r="B30" s="45" t="s">
        <v>113</v>
      </c>
      <c r="C30" s="45" t="s">
        <v>84</v>
      </c>
      <c r="D30" s="45" t="s">
        <v>111</v>
      </c>
      <c r="E30" s="59" t="s">
        <v>112</v>
      </c>
      <c r="F30" s="65">
        <v>48</v>
      </c>
      <c r="G30" s="45" t="s">
        <v>77</v>
      </c>
      <c r="H30" s="46">
        <v>15</v>
      </c>
      <c r="I30" s="47" t="s">
        <v>78</v>
      </c>
      <c r="J30" s="45" t="s">
        <v>79</v>
      </c>
      <c r="K30" s="45">
        <v>70</v>
      </c>
      <c r="L30" s="45"/>
      <c r="M30" s="48" t="s">
        <v>80</v>
      </c>
      <c r="N30" s="57"/>
      <c r="O30" s="63" t="s">
        <v>81</v>
      </c>
      <c r="P30" s="58"/>
      <c r="Q30" s="50">
        <f>COUNTA(N31:P31)/COUNTA(N30:P30)</f>
        <v>0</v>
      </c>
    </row>
    <row r="31" spans="1:17" ht="41.25" customHeight="1">
      <c r="A31" s="51"/>
      <c r="B31" s="52"/>
      <c r="C31" s="52"/>
      <c r="D31" s="52"/>
      <c r="E31" s="61"/>
      <c r="F31" s="67"/>
      <c r="G31" s="52"/>
      <c r="H31" s="53"/>
      <c r="I31" s="47"/>
      <c r="J31" s="52"/>
      <c r="K31" s="52"/>
      <c r="L31" s="52"/>
      <c r="M31" s="54" t="s">
        <v>82</v>
      </c>
      <c r="N31" s="57"/>
      <c r="O31" s="57"/>
      <c r="P31" s="58"/>
      <c r="Q31" s="56"/>
    </row>
    <row r="32" spans="1:17" ht="69.95" customHeight="1">
      <c r="A32" s="51"/>
      <c r="B32" s="45" t="s">
        <v>89</v>
      </c>
      <c r="C32" s="45" t="s">
        <v>84</v>
      </c>
      <c r="D32" s="45" t="s">
        <v>111</v>
      </c>
      <c r="E32" s="45" t="s">
        <v>114</v>
      </c>
      <c r="F32" s="65">
        <v>2</v>
      </c>
      <c r="G32" s="45" t="s">
        <v>77</v>
      </c>
      <c r="H32" s="46">
        <v>4</v>
      </c>
      <c r="I32" s="47" t="s">
        <v>92</v>
      </c>
      <c r="J32" s="45" t="s">
        <v>79</v>
      </c>
      <c r="K32" s="45">
        <v>70</v>
      </c>
      <c r="L32" s="45"/>
      <c r="M32" s="48" t="s">
        <v>80</v>
      </c>
      <c r="N32" s="57"/>
      <c r="O32" s="57"/>
      <c r="P32" s="60" t="s">
        <v>81</v>
      </c>
      <c r="Q32" s="50">
        <f>COUNTA(N33:P33)/COUNTA(N32:P32)</f>
        <v>0</v>
      </c>
    </row>
    <row r="33" spans="1:17" ht="47.1" customHeight="1">
      <c r="A33" s="51"/>
      <c r="B33" s="52"/>
      <c r="C33" s="52"/>
      <c r="D33" s="52"/>
      <c r="E33" s="52"/>
      <c r="F33" s="67"/>
      <c r="G33" s="52"/>
      <c r="H33" s="53"/>
      <c r="I33" s="47"/>
      <c r="J33" s="52"/>
      <c r="K33" s="52"/>
      <c r="L33" s="52"/>
      <c r="M33" s="54" t="s">
        <v>82</v>
      </c>
      <c r="N33" s="57"/>
      <c r="O33" s="57"/>
      <c r="P33" s="58"/>
      <c r="Q33" s="56"/>
    </row>
    <row r="34" spans="1:17" ht="90" customHeight="1">
      <c r="A34" s="51"/>
      <c r="B34" s="45" t="s">
        <v>115</v>
      </c>
      <c r="C34" s="45" t="s">
        <v>84</v>
      </c>
      <c r="D34" s="45" t="s">
        <v>116</v>
      </c>
      <c r="E34" s="59" t="s">
        <v>117</v>
      </c>
      <c r="F34" s="65">
        <v>150</v>
      </c>
      <c r="G34" s="45" t="s">
        <v>77</v>
      </c>
      <c r="H34" s="46">
        <v>2</v>
      </c>
      <c r="I34" s="47" t="s">
        <v>118</v>
      </c>
      <c r="J34" s="45" t="s">
        <v>79</v>
      </c>
      <c r="K34" s="45">
        <v>70</v>
      </c>
      <c r="L34" s="45"/>
      <c r="M34" s="48" t="s">
        <v>80</v>
      </c>
      <c r="N34" s="57"/>
      <c r="O34" s="63" t="s">
        <v>81</v>
      </c>
      <c r="P34" s="58"/>
      <c r="Q34" s="50">
        <f>COUNTA(N35:P35)/COUNTA(N34:P34)</f>
        <v>0</v>
      </c>
    </row>
    <row r="35" spans="1:17" ht="90" customHeight="1">
      <c r="A35" s="51"/>
      <c r="B35" s="52"/>
      <c r="C35" s="52"/>
      <c r="D35" s="52"/>
      <c r="E35" s="61"/>
      <c r="F35" s="67"/>
      <c r="G35" s="52"/>
      <c r="H35" s="53"/>
      <c r="I35" s="47"/>
      <c r="J35" s="52"/>
      <c r="K35" s="52"/>
      <c r="L35" s="52"/>
      <c r="M35" s="54" t="s">
        <v>82</v>
      </c>
      <c r="N35" s="57"/>
      <c r="O35" s="57"/>
      <c r="P35" s="58"/>
      <c r="Q35" s="56"/>
    </row>
    <row r="36" spans="1:17" ht="90" customHeight="1">
      <c r="A36" s="51"/>
      <c r="B36" s="45" t="s">
        <v>89</v>
      </c>
      <c r="C36" s="45" t="s">
        <v>84</v>
      </c>
      <c r="D36" s="45" t="s">
        <v>116</v>
      </c>
      <c r="E36" s="59" t="s">
        <v>119</v>
      </c>
      <c r="F36" s="65">
        <v>2</v>
      </c>
      <c r="G36" s="45" t="s">
        <v>77</v>
      </c>
      <c r="H36" s="46">
        <v>2</v>
      </c>
      <c r="I36" s="47" t="s">
        <v>92</v>
      </c>
      <c r="J36" s="45" t="s">
        <v>79</v>
      </c>
      <c r="K36" s="45">
        <v>70</v>
      </c>
      <c r="L36" s="45"/>
      <c r="M36" s="48" t="s">
        <v>80</v>
      </c>
      <c r="N36" s="57"/>
      <c r="O36" s="57"/>
      <c r="P36" s="60" t="s">
        <v>81</v>
      </c>
      <c r="Q36" s="50">
        <f t="shared" ref="Q36" si="0">COUNTA(N37:P37)/COUNTA(N36:P36)</f>
        <v>0</v>
      </c>
    </row>
    <row r="37" spans="1:17" ht="90" customHeight="1">
      <c r="A37" s="51"/>
      <c r="B37" s="52"/>
      <c r="C37" s="52"/>
      <c r="D37" s="52"/>
      <c r="E37" s="61"/>
      <c r="F37" s="67"/>
      <c r="G37" s="52"/>
      <c r="H37" s="53"/>
      <c r="I37" s="47"/>
      <c r="J37" s="52"/>
      <c r="K37" s="52"/>
      <c r="L37" s="52"/>
      <c r="M37" s="54" t="s">
        <v>82</v>
      </c>
      <c r="N37" s="57"/>
      <c r="O37" s="57"/>
      <c r="P37" s="58"/>
      <c r="Q37" s="56"/>
    </row>
    <row r="38" spans="1:17" ht="90" customHeight="1">
      <c r="A38" s="51"/>
      <c r="B38" s="45" t="s">
        <v>120</v>
      </c>
      <c r="C38" s="45" t="s">
        <v>74</v>
      </c>
      <c r="D38" s="45" t="s">
        <v>121</v>
      </c>
      <c r="E38" s="59" t="s">
        <v>122</v>
      </c>
      <c r="F38" s="46">
        <v>24</v>
      </c>
      <c r="G38" s="45" t="s">
        <v>77</v>
      </c>
      <c r="H38" s="46">
        <v>12</v>
      </c>
      <c r="I38" s="47" t="s">
        <v>78</v>
      </c>
      <c r="J38" s="45" t="s">
        <v>79</v>
      </c>
      <c r="K38" s="45">
        <v>70</v>
      </c>
      <c r="L38" s="45"/>
      <c r="M38" s="48" t="s">
        <v>80</v>
      </c>
      <c r="N38" s="57"/>
      <c r="O38" s="63" t="s">
        <v>81</v>
      </c>
      <c r="P38" s="58"/>
      <c r="Q38" s="50">
        <f t="shared" ref="Q38" si="1">COUNTA(N39:P39)/COUNTA(N38:P38)</f>
        <v>0</v>
      </c>
    </row>
    <row r="39" spans="1:17" ht="42" customHeight="1">
      <c r="A39" s="51"/>
      <c r="B39" s="52"/>
      <c r="C39" s="52"/>
      <c r="D39" s="52"/>
      <c r="E39" s="61"/>
      <c r="F39" s="53"/>
      <c r="G39" s="52"/>
      <c r="H39" s="53"/>
      <c r="I39" s="47"/>
      <c r="J39" s="52"/>
      <c r="K39" s="52"/>
      <c r="L39" s="52"/>
      <c r="M39" s="54" t="s">
        <v>82</v>
      </c>
      <c r="N39" s="57"/>
      <c r="O39" s="57"/>
      <c r="P39" s="58"/>
      <c r="Q39" s="56"/>
    </row>
    <row r="40" spans="1:17" ht="42" customHeight="1">
      <c r="A40" s="51"/>
      <c r="B40" s="45" t="s">
        <v>123</v>
      </c>
      <c r="C40" s="45" t="s">
        <v>74</v>
      </c>
      <c r="D40" s="45" t="s">
        <v>121</v>
      </c>
      <c r="E40" s="59" t="s">
        <v>124</v>
      </c>
      <c r="F40" s="46">
        <v>24</v>
      </c>
      <c r="G40" s="45" t="s">
        <v>77</v>
      </c>
      <c r="H40" s="46">
        <v>12</v>
      </c>
      <c r="I40" s="47" t="s">
        <v>78</v>
      </c>
      <c r="J40" s="45" t="s">
        <v>79</v>
      </c>
      <c r="K40" s="45">
        <v>70</v>
      </c>
      <c r="L40" s="45"/>
      <c r="M40" s="48" t="s">
        <v>80</v>
      </c>
      <c r="N40" s="57"/>
      <c r="O40" s="63" t="s">
        <v>81</v>
      </c>
      <c r="P40" s="58"/>
      <c r="Q40" s="50">
        <f t="shared" ref="Q40" si="2">COUNTA(N41:P41)/COUNTA(N40:P40)</f>
        <v>0</v>
      </c>
    </row>
    <row r="41" spans="1:17" ht="42" customHeight="1">
      <c r="A41" s="51"/>
      <c r="B41" s="52"/>
      <c r="C41" s="52"/>
      <c r="D41" s="52"/>
      <c r="E41" s="61"/>
      <c r="F41" s="53"/>
      <c r="G41" s="52"/>
      <c r="H41" s="53"/>
      <c r="I41" s="47"/>
      <c r="J41" s="52"/>
      <c r="K41" s="52"/>
      <c r="L41" s="52"/>
      <c r="M41" s="54" t="s">
        <v>82</v>
      </c>
      <c r="N41" s="57"/>
      <c r="O41" s="57"/>
      <c r="P41" s="58"/>
      <c r="Q41" s="56"/>
    </row>
    <row r="42" spans="1:17" ht="42" customHeight="1">
      <c r="A42" s="51"/>
      <c r="B42" s="45" t="s">
        <v>125</v>
      </c>
      <c r="C42" s="45" t="s">
        <v>74</v>
      </c>
      <c r="D42" s="45" t="s">
        <v>121</v>
      </c>
      <c r="E42" s="59" t="s">
        <v>126</v>
      </c>
      <c r="F42" s="70">
        <v>30</v>
      </c>
      <c r="G42" s="45" t="s">
        <v>77</v>
      </c>
      <c r="H42" s="46">
        <v>12</v>
      </c>
      <c r="I42" s="47" t="s">
        <v>78</v>
      </c>
      <c r="J42" s="45" t="s">
        <v>79</v>
      </c>
      <c r="K42" s="45">
        <v>70</v>
      </c>
      <c r="L42" s="45"/>
      <c r="M42" s="48" t="s">
        <v>80</v>
      </c>
      <c r="N42" s="57"/>
      <c r="O42" s="63" t="s">
        <v>81</v>
      </c>
      <c r="P42" s="58"/>
      <c r="Q42" s="50">
        <f t="shared" ref="Q42" si="3">COUNTA(N43:P43)/COUNTA(N42:P42)</f>
        <v>0</v>
      </c>
    </row>
    <row r="43" spans="1:17" ht="42" customHeight="1">
      <c r="A43" s="51"/>
      <c r="B43" s="52"/>
      <c r="C43" s="52"/>
      <c r="D43" s="52"/>
      <c r="E43" s="61"/>
      <c r="F43" s="71"/>
      <c r="G43" s="52"/>
      <c r="H43" s="53"/>
      <c r="I43" s="47"/>
      <c r="J43" s="52"/>
      <c r="K43" s="52"/>
      <c r="L43" s="52"/>
      <c r="M43" s="54" t="s">
        <v>82</v>
      </c>
      <c r="N43" s="57"/>
      <c r="O43" s="57"/>
      <c r="P43" s="58"/>
      <c r="Q43" s="56"/>
    </row>
    <row r="44" spans="1:17" ht="42" customHeight="1">
      <c r="A44" s="51"/>
      <c r="B44" s="45" t="s">
        <v>127</v>
      </c>
      <c r="C44" s="45" t="s">
        <v>128</v>
      </c>
      <c r="D44" s="45" t="s">
        <v>121</v>
      </c>
      <c r="E44" s="59" t="s">
        <v>129</v>
      </c>
      <c r="F44" s="46">
        <v>8</v>
      </c>
      <c r="G44" s="45" t="s">
        <v>77</v>
      </c>
      <c r="H44" s="46">
        <v>30</v>
      </c>
      <c r="I44" s="47" t="s">
        <v>78</v>
      </c>
      <c r="J44" s="45" t="s">
        <v>79</v>
      </c>
      <c r="K44" s="45">
        <v>70</v>
      </c>
      <c r="L44" s="45"/>
      <c r="M44" s="48" t="s">
        <v>80</v>
      </c>
      <c r="N44" s="63" t="s">
        <v>81</v>
      </c>
      <c r="O44" s="57"/>
      <c r="P44" s="58"/>
      <c r="Q44" s="50">
        <f t="shared" ref="Q44:Q98" si="4">COUNTA(N45:P45)/COUNTA(N44:P44)</f>
        <v>0</v>
      </c>
    </row>
    <row r="45" spans="1:17" ht="42" customHeight="1">
      <c r="A45" s="51"/>
      <c r="B45" s="52"/>
      <c r="C45" s="52"/>
      <c r="D45" s="52"/>
      <c r="E45" s="61"/>
      <c r="F45" s="53"/>
      <c r="G45" s="52"/>
      <c r="H45" s="53"/>
      <c r="I45" s="47"/>
      <c r="J45" s="52"/>
      <c r="K45" s="52"/>
      <c r="L45" s="52"/>
      <c r="M45" s="54" t="s">
        <v>82</v>
      </c>
      <c r="N45" s="57"/>
      <c r="O45" s="57"/>
      <c r="P45" s="58"/>
      <c r="Q45" s="56"/>
    </row>
    <row r="46" spans="1:17" ht="42" customHeight="1">
      <c r="A46" s="51"/>
      <c r="B46" s="45" t="s">
        <v>130</v>
      </c>
      <c r="C46" s="45" t="s">
        <v>131</v>
      </c>
      <c r="D46" s="45" t="s">
        <v>132</v>
      </c>
      <c r="E46" s="45" t="s">
        <v>133</v>
      </c>
      <c r="F46" s="72">
        <v>16</v>
      </c>
      <c r="G46" s="45" t="s">
        <v>77</v>
      </c>
      <c r="H46" s="46">
        <v>20</v>
      </c>
      <c r="I46" s="47" t="s">
        <v>134</v>
      </c>
      <c r="J46" s="45" t="s">
        <v>79</v>
      </c>
      <c r="K46" s="45">
        <v>70</v>
      </c>
      <c r="L46" s="45"/>
      <c r="M46" s="48" t="s">
        <v>80</v>
      </c>
      <c r="N46" s="63" t="s">
        <v>81</v>
      </c>
      <c r="O46" s="57"/>
      <c r="P46" s="58"/>
      <c r="Q46" s="50">
        <f t="shared" si="4"/>
        <v>0</v>
      </c>
    </row>
    <row r="47" spans="1:17" ht="60" customHeight="1">
      <c r="A47" s="51"/>
      <c r="B47" s="52"/>
      <c r="C47" s="52"/>
      <c r="D47" s="52"/>
      <c r="E47" s="52"/>
      <c r="F47" s="73"/>
      <c r="G47" s="52"/>
      <c r="H47" s="53"/>
      <c r="I47" s="47"/>
      <c r="J47" s="52"/>
      <c r="K47" s="52"/>
      <c r="L47" s="52"/>
      <c r="M47" s="54" t="s">
        <v>82</v>
      </c>
      <c r="N47" s="57"/>
      <c r="O47" s="57"/>
      <c r="P47" s="58"/>
      <c r="Q47" s="56"/>
    </row>
    <row r="48" spans="1:17" ht="60" customHeight="1">
      <c r="A48" s="51"/>
      <c r="B48" s="45" t="s">
        <v>89</v>
      </c>
      <c r="C48" s="45" t="s">
        <v>84</v>
      </c>
      <c r="D48" s="45" t="s">
        <v>132</v>
      </c>
      <c r="E48" s="45" t="s">
        <v>135</v>
      </c>
      <c r="F48" s="72">
        <v>8</v>
      </c>
      <c r="G48" s="45" t="s">
        <v>77</v>
      </c>
      <c r="H48" s="46">
        <v>3</v>
      </c>
      <c r="I48" s="47" t="s">
        <v>92</v>
      </c>
      <c r="J48" s="45" t="s">
        <v>79</v>
      </c>
      <c r="K48" s="45">
        <v>70</v>
      </c>
      <c r="L48" s="45"/>
      <c r="M48" s="48" t="s">
        <v>80</v>
      </c>
      <c r="N48" s="57"/>
      <c r="O48" s="57"/>
      <c r="P48" s="60" t="s">
        <v>81</v>
      </c>
      <c r="Q48" s="50">
        <f t="shared" si="4"/>
        <v>0</v>
      </c>
    </row>
    <row r="49" spans="1:17" ht="53.25" customHeight="1">
      <c r="A49" s="51"/>
      <c r="B49" s="52"/>
      <c r="C49" s="52"/>
      <c r="D49" s="52"/>
      <c r="E49" s="52"/>
      <c r="F49" s="73"/>
      <c r="G49" s="52"/>
      <c r="H49" s="53"/>
      <c r="I49" s="47"/>
      <c r="J49" s="52"/>
      <c r="K49" s="52"/>
      <c r="L49" s="52"/>
      <c r="M49" s="54" t="s">
        <v>82</v>
      </c>
      <c r="N49" s="57"/>
      <c r="O49" s="57"/>
      <c r="P49" s="58"/>
      <c r="Q49" s="56"/>
    </row>
    <row r="50" spans="1:17" ht="53.25" customHeight="1">
      <c r="A50" s="51"/>
      <c r="B50" s="45" t="s">
        <v>136</v>
      </c>
      <c r="C50" s="45" t="s">
        <v>137</v>
      </c>
      <c r="D50" s="45" t="s">
        <v>138</v>
      </c>
      <c r="E50" s="45" t="s">
        <v>139</v>
      </c>
      <c r="F50" s="46">
        <v>4</v>
      </c>
      <c r="G50" s="45" t="s">
        <v>77</v>
      </c>
      <c r="H50" s="46" t="s">
        <v>140</v>
      </c>
      <c r="I50" s="47" t="s">
        <v>78</v>
      </c>
      <c r="J50" s="45" t="s">
        <v>79</v>
      </c>
      <c r="K50" s="45">
        <v>70</v>
      </c>
      <c r="L50" s="45"/>
      <c r="M50" s="48" t="s">
        <v>80</v>
      </c>
      <c r="N50" s="63" t="s">
        <v>81</v>
      </c>
      <c r="O50" s="57"/>
      <c r="P50" s="58"/>
      <c r="Q50" s="50">
        <f t="shared" si="4"/>
        <v>0</v>
      </c>
    </row>
    <row r="51" spans="1:17" ht="75" customHeight="1">
      <c r="A51" s="51"/>
      <c r="B51" s="52"/>
      <c r="C51" s="52"/>
      <c r="D51" s="52"/>
      <c r="E51" s="52"/>
      <c r="F51" s="53"/>
      <c r="G51" s="52"/>
      <c r="H51" s="53"/>
      <c r="I51" s="47"/>
      <c r="J51" s="52"/>
      <c r="K51" s="52"/>
      <c r="L51" s="52"/>
      <c r="M51" s="54" t="s">
        <v>82</v>
      </c>
      <c r="N51" s="57"/>
      <c r="O51" s="57"/>
      <c r="P51" s="58"/>
      <c r="Q51" s="56"/>
    </row>
    <row r="52" spans="1:17" ht="75" customHeight="1">
      <c r="A52" s="74" t="s">
        <v>141</v>
      </c>
      <c r="B52" s="75" t="s">
        <v>142</v>
      </c>
      <c r="C52" s="45" t="s">
        <v>137</v>
      </c>
      <c r="D52" s="45" t="s">
        <v>138</v>
      </c>
      <c r="E52" s="45" t="s">
        <v>143</v>
      </c>
      <c r="F52" s="46">
        <v>4</v>
      </c>
      <c r="G52" s="45" t="s">
        <v>77</v>
      </c>
      <c r="H52" s="46" t="s">
        <v>140</v>
      </c>
      <c r="I52" s="47" t="s">
        <v>78</v>
      </c>
      <c r="J52" s="45" t="s">
        <v>79</v>
      </c>
      <c r="K52" s="45">
        <v>70</v>
      </c>
      <c r="L52" s="45"/>
      <c r="M52" s="48" t="s">
        <v>80</v>
      </c>
      <c r="N52" s="63" t="s">
        <v>81</v>
      </c>
      <c r="O52" s="57"/>
      <c r="P52" s="58"/>
      <c r="Q52" s="50">
        <f t="shared" si="4"/>
        <v>0</v>
      </c>
    </row>
    <row r="53" spans="1:17" ht="95.45" customHeight="1">
      <c r="A53" s="76"/>
      <c r="B53" s="75"/>
      <c r="C53" s="52"/>
      <c r="D53" s="52"/>
      <c r="E53" s="52"/>
      <c r="F53" s="53"/>
      <c r="G53" s="52"/>
      <c r="H53" s="53"/>
      <c r="I53" s="47"/>
      <c r="J53" s="52"/>
      <c r="K53" s="52"/>
      <c r="L53" s="52"/>
      <c r="M53" s="54" t="s">
        <v>82</v>
      </c>
      <c r="N53" s="57"/>
      <c r="O53" s="57"/>
      <c r="P53" s="58"/>
      <c r="Q53" s="56"/>
    </row>
    <row r="54" spans="1:17" ht="53.1" customHeight="1">
      <c r="A54" s="76"/>
      <c r="B54" s="77" t="s">
        <v>144</v>
      </c>
      <c r="C54" s="45" t="s">
        <v>137</v>
      </c>
      <c r="D54" s="45" t="s">
        <v>145</v>
      </c>
      <c r="E54" s="45" t="s">
        <v>146</v>
      </c>
      <c r="F54" s="46">
        <v>2</v>
      </c>
      <c r="G54" s="45" t="s">
        <v>77</v>
      </c>
      <c r="H54" s="46" t="s">
        <v>147</v>
      </c>
      <c r="I54" s="47" t="s">
        <v>134</v>
      </c>
      <c r="J54" s="45" t="s">
        <v>79</v>
      </c>
      <c r="K54" s="45">
        <v>70</v>
      </c>
      <c r="L54" s="45"/>
      <c r="M54" s="48" t="s">
        <v>80</v>
      </c>
      <c r="N54" s="63" t="s">
        <v>81</v>
      </c>
      <c r="O54" s="57"/>
      <c r="P54" s="58"/>
      <c r="Q54" s="50">
        <f t="shared" si="4"/>
        <v>0</v>
      </c>
    </row>
    <row r="55" spans="1:17" ht="58.5" customHeight="1">
      <c r="A55" s="76"/>
      <c r="B55" s="78"/>
      <c r="C55" s="52"/>
      <c r="D55" s="52"/>
      <c r="E55" s="52"/>
      <c r="F55" s="53"/>
      <c r="G55" s="52"/>
      <c r="H55" s="53"/>
      <c r="I55" s="47"/>
      <c r="J55" s="52"/>
      <c r="K55" s="52"/>
      <c r="L55" s="52"/>
      <c r="M55" s="54" t="s">
        <v>82</v>
      </c>
      <c r="N55" s="57"/>
      <c r="O55" s="57"/>
      <c r="P55" s="58"/>
      <c r="Q55" s="56"/>
    </row>
    <row r="56" spans="1:17" ht="58.5" customHeight="1">
      <c r="A56" s="76"/>
      <c r="B56" s="77" t="s">
        <v>148</v>
      </c>
      <c r="C56" s="45" t="s">
        <v>74</v>
      </c>
      <c r="D56" s="45" t="s">
        <v>149</v>
      </c>
      <c r="E56" s="45" t="s">
        <v>150</v>
      </c>
      <c r="F56" s="45">
        <v>4</v>
      </c>
      <c r="G56" s="45" t="s">
        <v>151</v>
      </c>
      <c r="H56" s="46" t="s">
        <v>140</v>
      </c>
      <c r="I56" s="47" t="s">
        <v>78</v>
      </c>
      <c r="J56" s="45" t="s">
        <v>79</v>
      </c>
      <c r="K56" s="45">
        <v>70</v>
      </c>
      <c r="L56" s="45"/>
      <c r="M56" s="48" t="s">
        <v>80</v>
      </c>
      <c r="N56" s="63" t="s">
        <v>81</v>
      </c>
      <c r="O56" s="63" t="s">
        <v>81</v>
      </c>
      <c r="P56" s="58"/>
      <c r="Q56" s="50">
        <f t="shared" si="4"/>
        <v>0</v>
      </c>
    </row>
    <row r="57" spans="1:17" ht="66.75" customHeight="1">
      <c r="A57" s="76"/>
      <c r="B57" s="78"/>
      <c r="C57" s="52"/>
      <c r="D57" s="52"/>
      <c r="E57" s="52"/>
      <c r="F57" s="52"/>
      <c r="G57" s="52"/>
      <c r="H57" s="53"/>
      <c r="I57" s="47"/>
      <c r="J57" s="52"/>
      <c r="K57" s="52"/>
      <c r="L57" s="52"/>
      <c r="M57" s="54" t="s">
        <v>82</v>
      </c>
      <c r="N57" s="57"/>
      <c r="O57" s="57"/>
      <c r="P57" s="58"/>
      <c r="Q57" s="56"/>
    </row>
    <row r="58" spans="1:17" ht="66.75" customHeight="1">
      <c r="A58" s="76"/>
      <c r="B58" s="77" t="s">
        <v>152</v>
      </c>
      <c r="C58" s="45" t="s">
        <v>74</v>
      </c>
      <c r="D58" s="45" t="s">
        <v>149</v>
      </c>
      <c r="E58" s="45" t="s">
        <v>153</v>
      </c>
      <c r="F58" s="45">
        <v>2</v>
      </c>
      <c r="G58" s="45" t="s">
        <v>151</v>
      </c>
      <c r="H58" s="46" t="s">
        <v>140</v>
      </c>
      <c r="I58" s="47" t="s">
        <v>78</v>
      </c>
      <c r="J58" s="45" t="s">
        <v>79</v>
      </c>
      <c r="K58" s="45">
        <v>70</v>
      </c>
      <c r="L58" s="45"/>
      <c r="M58" s="48" t="s">
        <v>80</v>
      </c>
      <c r="N58" s="63" t="s">
        <v>81</v>
      </c>
      <c r="O58" s="57"/>
      <c r="P58" s="58"/>
      <c r="Q58" s="50">
        <f t="shared" si="4"/>
        <v>0</v>
      </c>
    </row>
    <row r="59" spans="1:17" ht="66.75" customHeight="1">
      <c r="A59" s="76"/>
      <c r="B59" s="78"/>
      <c r="C59" s="52"/>
      <c r="D59" s="52"/>
      <c r="E59" s="52"/>
      <c r="F59" s="52"/>
      <c r="G59" s="52"/>
      <c r="H59" s="53"/>
      <c r="I59" s="47"/>
      <c r="J59" s="52"/>
      <c r="K59" s="52"/>
      <c r="L59" s="52"/>
      <c r="M59" s="54" t="s">
        <v>82</v>
      </c>
      <c r="N59" s="57"/>
      <c r="O59" s="57"/>
      <c r="P59" s="58"/>
      <c r="Q59" s="56"/>
    </row>
    <row r="60" spans="1:17" ht="66.75" customHeight="1">
      <c r="A60" s="76"/>
      <c r="B60" s="77" t="s">
        <v>154</v>
      </c>
      <c r="C60" s="45" t="s">
        <v>74</v>
      </c>
      <c r="D60" s="45" t="s">
        <v>149</v>
      </c>
      <c r="E60" s="45" t="s">
        <v>155</v>
      </c>
      <c r="F60" s="45">
        <v>2</v>
      </c>
      <c r="G60" s="45" t="s">
        <v>151</v>
      </c>
      <c r="H60" s="46" t="s">
        <v>140</v>
      </c>
      <c r="I60" s="47" t="s">
        <v>78</v>
      </c>
      <c r="J60" s="45" t="s">
        <v>79</v>
      </c>
      <c r="K60" s="45">
        <v>70</v>
      </c>
      <c r="L60" s="45"/>
      <c r="M60" s="48" t="s">
        <v>80</v>
      </c>
      <c r="N60" s="57"/>
      <c r="O60" s="63" t="s">
        <v>81</v>
      </c>
      <c r="P60" s="58"/>
      <c r="Q60" s="50">
        <f t="shared" si="4"/>
        <v>0</v>
      </c>
    </row>
    <row r="61" spans="1:17" ht="66.75" customHeight="1">
      <c r="A61" s="76"/>
      <c r="B61" s="78"/>
      <c r="C61" s="52"/>
      <c r="D61" s="52"/>
      <c r="E61" s="52"/>
      <c r="F61" s="52"/>
      <c r="G61" s="52"/>
      <c r="H61" s="53"/>
      <c r="I61" s="47"/>
      <c r="J61" s="52"/>
      <c r="K61" s="52"/>
      <c r="L61" s="52"/>
      <c r="M61" s="54" t="s">
        <v>82</v>
      </c>
      <c r="N61" s="57"/>
      <c r="O61" s="57"/>
      <c r="P61" s="58"/>
      <c r="Q61" s="56"/>
    </row>
    <row r="62" spans="1:17" ht="66.75" customHeight="1">
      <c r="A62" s="76"/>
      <c r="B62" s="77" t="s">
        <v>156</v>
      </c>
      <c r="C62" s="45" t="s">
        <v>84</v>
      </c>
      <c r="D62" s="45" t="s">
        <v>149</v>
      </c>
      <c r="E62" s="45" t="s">
        <v>157</v>
      </c>
      <c r="F62" s="45">
        <v>2</v>
      </c>
      <c r="G62" s="45" t="s">
        <v>151</v>
      </c>
      <c r="H62" s="46" t="s">
        <v>140</v>
      </c>
      <c r="I62" s="47" t="s">
        <v>78</v>
      </c>
      <c r="J62" s="45" t="s">
        <v>79</v>
      </c>
      <c r="K62" s="45">
        <v>70</v>
      </c>
      <c r="L62" s="45"/>
      <c r="M62" s="48" t="s">
        <v>80</v>
      </c>
      <c r="N62" s="63" t="s">
        <v>81</v>
      </c>
      <c r="O62" s="57"/>
      <c r="P62" s="58"/>
      <c r="Q62" s="50">
        <f t="shared" si="4"/>
        <v>0</v>
      </c>
    </row>
    <row r="63" spans="1:17" ht="70.5" customHeight="1">
      <c r="A63" s="76"/>
      <c r="B63" s="78"/>
      <c r="C63" s="52"/>
      <c r="D63" s="52"/>
      <c r="E63" s="52"/>
      <c r="F63" s="52"/>
      <c r="G63" s="52"/>
      <c r="H63" s="53"/>
      <c r="I63" s="47"/>
      <c r="J63" s="52"/>
      <c r="K63" s="52"/>
      <c r="L63" s="52"/>
      <c r="M63" s="54" t="s">
        <v>82</v>
      </c>
      <c r="N63" s="57"/>
      <c r="O63" s="57"/>
      <c r="P63" s="58"/>
      <c r="Q63" s="56"/>
    </row>
    <row r="64" spans="1:17" ht="70.5" customHeight="1">
      <c r="A64" s="76"/>
      <c r="B64" s="77" t="s">
        <v>158</v>
      </c>
      <c r="C64" s="45" t="s">
        <v>128</v>
      </c>
      <c r="D64" s="45" t="s">
        <v>138</v>
      </c>
      <c r="E64" s="45" t="s">
        <v>159</v>
      </c>
      <c r="F64" s="45">
        <v>2</v>
      </c>
      <c r="G64" s="45" t="s">
        <v>151</v>
      </c>
      <c r="H64" s="45" t="s">
        <v>160</v>
      </c>
      <c r="I64" s="47" t="s">
        <v>78</v>
      </c>
      <c r="J64" s="45" t="s">
        <v>79</v>
      </c>
      <c r="K64" s="45">
        <v>70</v>
      </c>
      <c r="L64" s="45"/>
      <c r="M64" s="48" t="s">
        <v>80</v>
      </c>
      <c r="N64" s="57"/>
      <c r="O64" s="63" t="s">
        <v>81</v>
      </c>
      <c r="P64" s="58"/>
      <c r="Q64" s="50">
        <f t="shared" si="4"/>
        <v>0</v>
      </c>
    </row>
    <row r="65" spans="1:17" ht="66.75" customHeight="1">
      <c r="A65" s="76"/>
      <c r="B65" s="78"/>
      <c r="C65" s="52"/>
      <c r="D65" s="52"/>
      <c r="E65" s="52"/>
      <c r="F65" s="52"/>
      <c r="G65" s="52"/>
      <c r="H65" s="52"/>
      <c r="I65" s="47"/>
      <c r="J65" s="52"/>
      <c r="K65" s="52"/>
      <c r="L65" s="52"/>
      <c r="M65" s="54" t="s">
        <v>82</v>
      </c>
      <c r="N65" s="57"/>
      <c r="O65" s="57"/>
      <c r="P65" s="58"/>
      <c r="Q65" s="56"/>
    </row>
    <row r="66" spans="1:17" ht="66.75" customHeight="1">
      <c r="A66" s="76"/>
      <c r="B66" s="77" t="s">
        <v>161</v>
      </c>
      <c r="C66" s="45" t="s">
        <v>162</v>
      </c>
      <c r="D66" s="45" t="s">
        <v>138</v>
      </c>
      <c r="E66" s="45" t="s">
        <v>163</v>
      </c>
      <c r="F66" s="45">
        <v>2</v>
      </c>
      <c r="G66" s="45" t="s">
        <v>164</v>
      </c>
      <c r="H66" s="45" t="s">
        <v>160</v>
      </c>
      <c r="I66" s="47" t="s">
        <v>78</v>
      </c>
      <c r="J66" s="45" t="s">
        <v>79</v>
      </c>
      <c r="K66" s="45">
        <v>70</v>
      </c>
      <c r="L66" s="45"/>
      <c r="M66" s="48" t="s">
        <v>80</v>
      </c>
      <c r="N66" s="57"/>
      <c r="O66" s="57"/>
      <c r="P66" s="60" t="s">
        <v>81</v>
      </c>
      <c r="Q66" s="50">
        <f t="shared" si="4"/>
        <v>0</v>
      </c>
    </row>
    <row r="67" spans="1:17" ht="66.75" customHeight="1">
      <c r="A67" s="76"/>
      <c r="B67" s="78"/>
      <c r="C67" s="52"/>
      <c r="D67" s="52"/>
      <c r="E67" s="52"/>
      <c r="F67" s="52"/>
      <c r="G67" s="52"/>
      <c r="H67" s="52"/>
      <c r="I67" s="47"/>
      <c r="J67" s="52"/>
      <c r="K67" s="52"/>
      <c r="L67" s="52"/>
      <c r="M67" s="54" t="s">
        <v>82</v>
      </c>
      <c r="N67" s="57"/>
      <c r="O67" s="57"/>
      <c r="P67" s="58"/>
      <c r="Q67" s="56"/>
    </row>
    <row r="68" spans="1:17" ht="66.75" customHeight="1">
      <c r="A68" s="76"/>
      <c r="B68" s="77" t="s">
        <v>165</v>
      </c>
      <c r="C68" s="45" t="s">
        <v>84</v>
      </c>
      <c r="D68" s="45" t="s">
        <v>166</v>
      </c>
      <c r="E68" s="45" t="s">
        <v>167</v>
      </c>
      <c r="F68" s="45">
        <v>2</v>
      </c>
      <c r="G68" s="45" t="s">
        <v>164</v>
      </c>
      <c r="H68" s="45" t="s">
        <v>168</v>
      </c>
      <c r="I68" s="47" t="s">
        <v>78</v>
      </c>
      <c r="J68" s="45" t="s">
        <v>79</v>
      </c>
      <c r="K68" s="45">
        <v>70</v>
      </c>
      <c r="L68" s="45"/>
      <c r="M68" s="48" t="s">
        <v>80</v>
      </c>
      <c r="N68" s="57"/>
      <c r="O68" s="57"/>
      <c r="P68" s="60" t="s">
        <v>81</v>
      </c>
      <c r="Q68" s="50">
        <f t="shared" si="4"/>
        <v>0</v>
      </c>
    </row>
    <row r="69" spans="1:17" ht="66.75" customHeight="1">
      <c r="A69" s="76"/>
      <c r="B69" s="78"/>
      <c r="C69" s="52"/>
      <c r="D69" s="52"/>
      <c r="E69" s="52"/>
      <c r="F69" s="52"/>
      <c r="G69" s="52"/>
      <c r="H69" s="52"/>
      <c r="I69" s="47"/>
      <c r="J69" s="52"/>
      <c r="K69" s="52"/>
      <c r="L69" s="52"/>
      <c r="M69" s="54" t="s">
        <v>82</v>
      </c>
      <c r="N69" s="57"/>
      <c r="O69" s="57"/>
      <c r="P69" s="58"/>
      <c r="Q69" s="56"/>
    </row>
    <row r="70" spans="1:17" ht="66.75" customHeight="1">
      <c r="A70" s="76"/>
      <c r="B70" s="77" t="s">
        <v>169</v>
      </c>
      <c r="C70" s="45" t="s">
        <v>162</v>
      </c>
      <c r="D70" s="45" t="s">
        <v>138</v>
      </c>
      <c r="E70" s="45" t="s">
        <v>170</v>
      </c>
      <c r="F70" s="45">
        <v>2</v>
      </c>
      <c r="G70" s="45" t="s">
        <v>164</v>
      </c>
      <c r="H70" s="45" t="s">
        <v>160</v>
      </c>
      <c r="I70" s="47" t="s">
        <v>78</v>
      </c>
      <c r="J70" s="45" t="s">
        <v>79</v>
      </c>
      <c r="K70" s="45">
        <v>70</v>
      </c>
      <c r="L70" s="45"/>
      <c r="M70" s="48" t="s">
        <v>80</v>
      </c>
      <c r="N70" s="57"/>
      <c r="O70" s="57"/>
      <c r="P70" s="60" t="s">
        <v>81</v>
      </c>
      <c r="Q70" s="50">
        <f t="shared" si="4"/>
        <v>0</v>
      </c>
    </row>
    <row r="71" spans="1:17" ht="66.75" customHeight="1">
      <c r="A71" s="76"/>
      <c r="B71" s="78"/>
      <c r="C71" s="52"/>
      <c r="D71" s="52"/>
      <c r="E71" s="52"/>
      <c r="F71" s="52"/>
      <c r="G71" s="52"/>
      <c r="H71" s="52"/>
      <c r="I71" s="47"/>
      <c r="J71" s="52"/>
      <c r="K71" s="52"/>
      <c r="L71" s="52"/>
      <c r="M71" s="54" t="s">
        <v>82</v>
      </c>
      <c r="N71" s="57"/>
      <c r="O71" s="57"/>
      <c r="P71" s="58"/>
      <c r="Q71" s="56"/>
    </row>
    <row r="72" spans="1:17" ht="66.75" customHeight="1">
      <c r="A72" s="76"/>
      <c r="B72" s="77" t="s">
        <v>171</v>
      </c>
      <c r="C72" s="45" t="s">
        <v>84</v>
      </c>
      <c r="D72" s="45" t="s">
        <v>149</v>
      </c>
      <c r="E72" s="45" t="s">
        <v>172</v>
      </c>
      <c r="F72" s="45">
        <v>2</v>
      </c>
      <c r="G72" s="45" t="s">
        <v>151</v>
      </c>
      <c r="H72" s="46" t="s">
        <v>140</v>
      </c>
      <c r="I72" s="47" t="s">
        <v>78</v>
      </c>
      <c r="J72" s="45" t="s">
        <v>79</v>
      </c>
      <c r="K72" s="45">
        <v>70</v>
      </c>
      <c r="L72" s="45"/>
      <c r="M72" s="48" t="s">
        <v>80</v>
      </c>
      <c r="N72" s="57"/>
      <c r="O72" s="63" t="s">
        <v>81</v>
      </c>
      <c r="P72" s="58"/>
      <c r="Q72" s="50">
        <f t="shared" si="4"/>
        <v>0</v>
      </c>
    </row>
    <row r="73" spans="1:17" ht="66.75" customHeight="1">
      <c r="A73" s="76"/>
      <c r="B73" s="78"/>
      <c r="C73" s="52"/>
      <c r="D73" s="52"/>
      <c r="E73" s="52"/>
      <c r="F73" s="52"/>
      <c r="G73" s="52"/>
      <c r="H73" s="53"/>
      <c r="I73" s="47"/>
      <c r="J73" s="52"/>
      <c r="K73" s="52"/>
      <c r="L73" s="52"/>
      <c r="M73" s="54" t="s">
        <v>82</v>
      </c>
      <c r="N73" s="57"/>
      <c r="O73" s="57"/>
      <c r="P73" s="58"/>
      <c r="Q73" s="56"/>
    </row>
    <row r="74" spans="1:17" ht="66.75" customHeight="1">
      <c r="A74" s="76"/>
      <c r="B74" s="45" t="s">
        <v>173</v>
      </c>
      <c r="C74" s="45" t="s">
        <v>174</v>
      </c>
      <c r="D74" s="45" t="s">
        <v>166</v>
      </c>
      <c r="E74" s="45" t="s">
        <v>175</v>
      </c>
      <c r="F74" s="45">
        <v>2</v>
      </c>
      <c r="G74" s="45" t="s">
        <v>151</v>
      </c>
      <c r="H74" s="45" t="s">
        <v>168</v>
      </c>
      <c r="I74" s="47" t="s">
        <v>78</v>
      </c>
      <c r="J74" s="45" t="s">
        <v>79</v>
      </c>
      <c r="K74" s="45">
        <v>70</v>
      </c>
      <c r="L74" s="79"/>
      <c r="M74" s="48" t="s">
        <v>80</v>
      </c>
      <c r="N74" s="57"/>
      <c r="O74" s="63" t="s">
        <v>81</v>
      </c>
      <c r="P74" s="58"/>
      <c r="Q74" s="50">
        <f t="shared" si="4"/>
        <v>0</v>
      </c>
    </row>
    <row r="75" spans="1:17" ht="66.75" customHeight="1">
      <c r="A75" s="80"/>
      <c r="B75" s="52"/>
      <c r="C75" s="52"/>
      <c r="D75" s="52"/>
      <c r="E75" s="52"/>
      <c r="F75" s="52"/>
      <c r="G75" s="52"/>
      <c r="H75" s="52"/>
      <c r="I75" s="47"/>
      <c r="J75" s="52"/>
      <c r="K75" s="52"/>
      <c r="L75" s="79"/>
      <c r="M75" s="54" t="s">
        <v>82</v>
      </c>
      <c r="N75" s="57"/>
      <c r="O75" s="57"/>
      <c r="P75" s="58"/>
      <c r="Q75" s="56"/>
    </row>
    <row r="76" spans="1:17" ht="66.75" customHeight="1">
      <c r="A76" s="81" t="s">
        <v>176</v>
      </c>
      <c r="B76" s="77" t="s">
        <v>177</v>
      </c>
      <c r="C76" s="45" t="s">
        <v>174</v>
      </c>
      <c r="D76" s="45" t="s">
        <v>138</v>
      </c>
      <c r="E76" s="45" t="s">
        <v>178</v>
      </c>
      <c r="F76" s="45">
        <v>2</v>
      </c>
      <c r="G76" s="45" t="s">
        <v>151</v>
      </c>
      <c r="H76" s="45" t="s">
        <v>160</v>
      </c>
      <c r="I76" s="47" t="s">
        <v>78</v>
      </c>
      <c r="J76" s="45" t="s">
        <v>79</v>
      </c>
      <c r="K76" s="45">
        <v>70</v>
      </c>
      <c r="L76" s="45"/>
      <c r="M76" s="48" t="s">
        <v>80</v>
      </c>
      <c r="N76" s="63" t="s">
        <v>81</v>
      </c>
      <c r="O76" s="57"/>
      <c r="P76" s="58"/>
      <c r="Q76" s="50">
        <f t="shared" si="4"/>
        <v>0</v>
      </c>
    </row>
    <row r="77" spans="1:17" ht="42" customHeight="1">
      <c r="A77" s="82"/>
      <c r="B77" s="78"/>
      <c r="C77" s="52"/>
      <c r="D77" s="52"/>
      <c r="E77" s="52"/>
      <c r="F77" s="52"/>
      <c r="G77" s="52"/>
      <c r="H77" s="52"/>
      <c r="I77" s="47"/>
      <c r="J77" s="52"/>
      <c r="K77" s="52"/>
      <c r="L77" s="52"/>
      <c r="M77" s="54" t="s">
        <v>82</v>
      </c>
      <c r="N77" s="57"/>
      <c r="O77" s="57"/>
      <c r="P77" s="58"/>
      <c r="Q77" s="56"/>
    </row>
    <row r="78" spans="1:17" ht="42" customHeight="1">
      <c r="A78" s="82"/>
      <c r="B78" s="45" t="s">
        <v>179</v>
      </c>
      <c r="C78" s="45" t="s">
        <v>174</v>
      </c>
      <c r="D78" s="45" t="s">
        <v>138</v>
      </c>
      <c r="E78" s="45" t="s">
        <v>180</v>
      </c>
      <c r="F78" s="45">
        <v>2</v>
      </c>
      <c r="G78" s="45" t="s">
        <v>151</v>
      </c>
      <c r="H78" s="45" t="s">
        <v>160</v>
      </c>
      <c r="I78" s="47" t="s">
        <v>78</v>
      </c>
      <c r="J78" s="45" t="s">
        <v>79</v>
      </c>
      <c r="K78" s="45">
        <v>70</v>
      </c>
      <c r="L78" s="45"/>
      <c r="M78" s="48" t="s">
        <v>80</v>
      </c>
      <c r="N78" s="63" t="s">
        <v>81</v>
      </c>
      <c r="O78" s="57"/>
      <c r="P78" s="58"/>
      <c r="Q78" s="50">
        <f t="shared" si="4"/>
        <v>0</v>
      </c>
    </row>
    <row r="79" spans="1:17" ht="42" customHeight="1">
      <c r="A79" s="82"/>
      <c r="B79" s="52"/>
      <c r="C79" s="52"/>
      <c r="D79" s="52"/>
      <c r="E79" s="52"/>
      <c r="F79" s="52"/>
      <c r="G79" s="52"/>
      <c r="H79" s="52"/>
      <c r="I79" s="47"/>
      <c r="J79" s="52"/>
      <c r="K79" s="52"/>
      <c r="L79" s="52"/>
      <c r="M79" s="54" t="s">
        <v>82</v>
      </c>
      <c r="N79" s="57"/>
      <c r="O79" s="57"/>
      <c r="P79" s="58"/>
      <c r="Q79" s="56"/>
    </row>
    <row r="80" spans="1:17" ht="42" customHeight="1">
      <c r="A80" s="82"/>
      <c r="B80" s="45" t="s">
        <v>181</v>
      </c>
      <c r="C80" s="45" t="s">
        <v>182</v>
      </c>
      <c r="D80" s="45" t="s">
        <v>138</v>
      </c>
      <c r="E80" s="45" t="s">
        <v>183</v>
      </c>
      <c r="F80" s="45">
        <v>2</v>
      </c>
      <c r="G80" s="45" t="s">
        <v>151</v>
      </c>
      <c r="H80" s="45" t="s">
        <v>160</v>
      </c>
      <c r="I80" s="47" t="s">
        <v>78</v>
      </c>
      <c r="J80" s="45" t="s">
        <v>79</v>
      </c>
      <c r="K80" s="45">
        <v>70</v>
      </c>
      <c r="L80" s="45"/>
      <c r="M80" s="48" t="s">
        <v>80</v>
      </c>
      <c r="N80" s="63" t="s">
        <v>81</v>
      </c>
      <c r="O80" s="57"/>
      <c r="P80" s="58"/>
      <c r="Q80" s="50">
        <f t="shared" si="4"/>
        <v>0</v>
      </c>
    </row>
    <row r="81" spans="1:17" ht="60" customHeight="1">
      <c r="A81" s="82"/>
      <c r="B81" s="52"/>
      <c r="C81" s="52"/>
      <c r="D81" s="52"/>
      <c r="E81" s="52"/>
      <c r="F81" s="52"/>
      <c r="G81" s="52"/>
      <c r="H81" s="52"/>
      <c r="I81" s="47"/>
      <c r="J81" s="52"/>
      <c r="K81" s="52"/>
      <c r="L81" s="52"/>
      <c r="M81" s="54" t="s">
        <v>82</v>
      </c>
      <c r="N81" s="57"/>
      <c r="O81" s="57"/>
      <c r="P81" s="58"/>
      <c r="Q81" s="56"/>
    </row>
    <row r="82" spans="1:17" ht="60" customHeight="1">
      <c r="A82" s="82"/>
      <c r="B82" s="45" t="s">
        <v>184</v>
      </c>
      <c r="C82" s="45" t="s">
        <v>174</v>
      </c>
      <c r="D82" s="45" t="s">
        <v>138</v>
      </c>
      <c r="E82" s="45" t="s">
        <v>185</v>
      </c>
      <c r="F82" s="45">
        <v>2</v>
      </c>
      <c r="G82" s="45" t="s">
        <v>151</v>
      </c>
      <c r="H82" s="45" t="s">
        <v>160</v>
      </c>
      <c r="I82" s="47" t="s">
        <v>78</v>
      </c>
      <c r="J82" s="45" t="s">
        <v>79</v>
      </c>
      <c r="K82" s="45">
        <v>70</v>
      </c>
      <c r="L82" s="45"/>
      <c r="M82" s="48" t="s">
        <v>80</v>
      </c>
      <c r="N82" s="63" t="s">
        <v>81</v>
      </c>
      <c r="O82" s="63" t="s">
        <v>81</v>
      </c>
      <c r="P82" s="60" t="s">
        <v>81</v>
      </c>
      <c r="Q82" s="50">
        <f t="shared" si="4"/>
        <v>0</v>
      </c>
    </row>
    <row r="83" spans="1:17" ht="60" customHeight="1">
      <c r="A83" s="82"/>
      <c r="B83" s="52"/>
      <c r="C83" s="52"/>
      <c r="D83" s="52"/>
      <c r="E83" s="52"/>
      <c r="F83" s="52"/>
      <c r="G83" s="52"/>
      <c r="H83" s="52"/>
      <c r="I83" s="47"/>
      <c r="J83" s="52"/>
      <c r="K83" s="52"/>
      <c r="L83" s="52"/>
      <c r="M83" s="54" t="s">
        <v>82</v>
      </c>
      <c r="N83" s="57"/>
      <c r="O83" s="57"/>
      <c r="P83" s="58"/>
      <c r="Q83" s="56"/>
    </row>
    <row r="84" spans="1:17" ht="60" customHeight="1">
      <c r="A84" s="82"/>
      <c r="B84" s="45" t="s">
        <v>186</v>
      </c>
      <c r="C84" s="45" t="s">
        <v>174</v>
      </c>
      <c r="D84" s="45" t="s">
        <v>166</v>
      </c>
      <c r="E84" s="45" t="s">
        <v>187</v>
      </c>
      <c r="F84" s="45">
        <v>2</v>
      </c>
      <c r="G84" s="45" t="s">
        <v>151</v>
      </c>
      <c r="H84" s="45" t="s">
        <v>168</v>
      </c>
      <c r="I84" s="47" t="s">
        <v>78</v>
      </c>
      <c r="J84" s="45" t="s">
        <v>79</v>
      </c>
      <c r="K84" s="45">
        <v>70</v>
      </c>
      <c r="L84" s="45"/>
      <c r="M84" s="48" t="s">
        <v>80</v>
      </c>
      <c r="N84" s="57"/>
      <c r="O84" s="63" t="s">
        <v>81</v>
      </c>
      <c r="P84" s="58"/>
      <c r="Q84" s="50">
        <f t="shared" si="4"/>
        <v>0</v>
      </c>
    </row>
    <row r="85" spans="1:17" ht="42" customHeight="1">
      <c r="A85" s="82"/>
      <c r="B85" s="52"/>
      <c r="C85" s="52"/>
      <c r="D85" s="52"/>
      <c r="E85" s="52"/>
      <c r="F85" s="52"/>
      <c r="G85" s="52"/>
      <c r="H85" s="52"/>
      <c r="I85" s="47"/>
      <c r="J85" s="52"/>
      <c r="K85" s="52"/>
      <c r="L85" s="52"/>
      <c r="M85" s="54" t="s">
        <v>82</v>
      </c>
      <c r="N85" s="57"/>
      <c r="O85" s="57"/>
      <c r="P85" s="58"/>
      <c r="Q85" s="56"/>
    </row>
    <row r="86" spans="1:17" ht="42" customHeight="1">
      <c r="A86" s="82"/>
      <c r="B86" s="45" t="s">
        <v>188</v>
      </c>
      <c r="C86" s="45" t="s">
        <v>174</v>
      </c>
      <c r="D86" s="45" t="s">
        <v>138</v>
      </c>
      <c r="E86" s="45" t="s">
        <v>189</v>
      </c>
      <c r="F86" s="45">
        <v>2</v>
      </c>
      <c r="G86" s="45" t="s">
        <v>151</v>
      </c>
      <c r="H86" s="45" t="s">
        <v>160</v>
      </c>
      <c r="I86" s="47" t="s">
        <v>78</v>
      </c>
      <c r="J86" s="45" t="s">
        <v>79</v>
      </c>
      <c r="K86" s="45">
        <v>70</v>
      </c>
      <c r="L86" s="45"/>
      <c r="M86" s="48" t="s">
        <v>80</v>
      </c>
      <c r="N86" s="63" t="s">
        <v>81</v>
      </c>
      <c r="O86" s="57"/>
      <c r="P86" s="60" t="s">
        <v>81</v>
      </c>
      <c r="Q86" s="50">
        <f t="shared" si="4"/>
        <v>0</v>
      </c>
    </row>
    <row r="87" spans="1:17" ht="42" customHeight="1">
      <c r="A87" s="82"/>
      <c r="B87" s="52"/>
      <c r="C87" s="52"/>
      <c r="D87" s="52"/>
      <c r="E87" s="52"/>
      <c r="F87" s="52"/>
      <c r="G87" s="52"/>
      <c r="H87" s="52"/>
      <c r="I87" s="47"/>
      <c r="J87" s="52"/>
      <c r="K87" s="52"/>
      <c r="L87" s="52"/>
      <c r="M87" s="54" t="s">
        <v>82</v>
      </c>
      <c r="N87" s="57"/>
      <c r="O87" s="57"/>
      <c r="P87" s="58"/>
      <c r="Q87" s="56"/>
    </row>
    <row r="88" spans="1:17" ht="42" customHeight="1">
      <c r="A88" s="82"/>
      <c r="B88" s="45" t="s">
        <v>190</v>
      </c>
      <c r="C88" s="45" t="s">
        <v>174</v>
      </c>
      <c r="D88" s="45" t="s">
        <v>138</v>
      </c>
      <c r="E88" s="45" t="s">
        <v>191</v>
      </c>
      <c r="F88" s="45">
        <v>2</v>
      </c>
      <c r="G88" s="45" t="s">
        <v>151</v>
      </c>
      <c r="H88" s="45" t="s">
        <v>160</v>
      </c>
      <c r="I88" s="47" t="s">
        <v>78</v>
      </c>
      <c r="J88" s="45" t="s">
        <v>79</v>
      </c>
      <c r="K88" s="45">
        <v>70</v>
      </c>
      <c r="L88" s="45"/>
      <c r="M88" s="48" t="s">
        <v>80</v>
      </c>
      <c r="N88" s="57"/>
      <c r="O88" s="63" t="s">
        <v>81</v>
      </c>
      <c r="P88" s="58"/>
      <c r="Q88" s="50">
        <f t="shared" si="4"/>
        <v>0</v>
      </c>
    </row>
    <row r="89" spans="1:17" ht="95.25" customHeight="1">
      <c r="A89" s="82"/>
      <c r="B89" s="52"/>
      <c r="C89" s="52"/>
      <c r="D89" s="52"/>
      <c r="E89" s="52"/>
      <c r="F89" s="52"/>
      <c r="G89" s="52"/>
      <c r="H89" s="52"/>
      <c r="I89" s="47"/>
      <c r="J89" s="52"/>
      <c r="K89" s="52"/>
      <c r="L89" s="52"/>
      <c r="M89" s="54" t="s">
        <v>82</v>
      </c>
      <c r="N89" s="57"/>
      <c r="O89" s="57"/>
      <c r="P89" s="58"/>
      <c r="Q89" s="56"/>
    </row>
    <row r="90" spans="1:17" ht="95.25" customHeight="1">
      <c r="A90" s="82"/>
      <c r="B90" s="45" t="s">
        <v>192</v>
      </c>
      <c r="C90" s="45" t="s">
        <v>193</v>
      </c>
      <c r="D90" s="45" t="s">
        <v>138</v>
      </c>
      <c r="E90" s="45" t="s">
        <v>194</v>
      </c>
      <c r="F90" s="45">
        <v>2</v>
      </c>
      <c r="G90" s="45" t="s">
        <v>151</v>
      </c>
      <c r="H90" s="45" t="s">
        <v>160</v>
      </c>
      <c r="I90" s="47" t="s">
        <v>78</v>
      </c>
      <c r="J90" s="45" t="s">
        <v>79</v>
      </c>
      <c r="K90" s="45">
        <v>70</v>
      </c>
      <c r="L90" s="45"/>
      <c r="M90" s="48" t="s">
        <v>80</v>
      </c>
      <c r="N90" s="57"/>
      <c r="O90" s="63" t="s">
        <v>81</v>
      </c>
      <c r="P90" s="58"/>
      <c r="Q90" s="50">
        <f t="shared" si="4"/>
        <v>0</v>
      </c>
    </row>
    <row r="91" spans="1:17" ht="65.099999999999994" customHeight="1">
      <c r="A91" s="82"/>
      <c r="B91" s="52"/>
      <c r="C91" s="52"/>
      <c r="D91" s="52"/>
      <c r="E91" s="52"/>
      <c r="F91" s="52"/>
      <c r="G91" s="52"/>
      <c r="H91" s="52"/>
      <c r="I91" s="47"/>
      <c r="J91" s="52"/>
      <c r="K91" s="52"/>
      <c r="L91" s="52"/>
      <c r="M91" s="54" t="s">
        <v>82</v>
      </c>
      <c r="N91" s="57"/>
      <c r="O91" s="57"/>
      <c r="P91" s="58"/>
      <c r="Q91" s="56"/>
    </row>
    <row r="92" spans="1:17" ht="42" customHeight="1">
      <c r="A92" s="82"/>
      <c r="B92" s="45" t="s">
        <v>195</v>
      </c>
      <c r="C92" s="45" t="s">
        <v>182</v>
      </c>
      <c r="D92" s="45" t="s">
        <v>138</v>
      </c>
      <c r="E92" s="45" t="s">
        <v>196</v>
      </c>
      <c r="F92" s="45">
        <v>2</v>
      </c>
      <c r="G92" s="45" t="s">
        <v>151</v>
      </c>
      <c r="H92" s="45" t="s">
        <v>160</v>
      </c>
      <c r="I92" s="47" t="s">
        <v>78</v>
      </c>
      <c r="J92" s="45" t="s">
        <v>79</v>
      </c>
      <c r="K92" s="45">
        <v>70</v>
      </c>
      <c r="L92" s="45"/>
      <c r="M92" s="48" t="s">
        <v>80</v>
      </c>
      <c r="N92" s="57"/>
      <c r="O92" s="63" t="s">
        <v>81</v>
      </c>
      <c r="P92" s="58"/>
      <c r="Q92" s="50">
        <f t="shared" si="4"/>
        <v>0</v>
      </c>
    </row>
    <row r="93" spans="1:17" ht="81" customHeight="1">
      <c r="A93" s="82"/>
      <c r="B93" s="52"/>
      <c r="C93" s="52"/>
      <c r="D93" s="52"/>
      <c r="E93" s="52"/>
      <c r="F93" s="52"/>
      <c r="G93" s="52"/>
      <c r="H93" s="52"/>
      <c r="I93" s="47"/>
      <c r="J93" s="52"/>
      <c r="K93" s="52"/>
      <c r="L93" s="52"/>
      <c r="M93" s="54" t="s">
        <v>82</v>
      </c>
      <c r="N93" s="57"/>
      <c r="O93" s="57"/>
      <c r="P93" s="58"/>
      <c r="Q93" s="56"/>
    </row>
    <row r="94" spans="1:17" ht="42" customHeight="1">
      <c r="A94" s="82"/>
      <c r="B94" s="45" t="s">
        <v>197</v>
      </c>
      <c r="C94" s="45" t="s">
        <v>174</v>
      </c>
      <c r="D94" s="45" t="s">
        <v>138</v>
      </c>
      <c r="E94" s="45" t="s">
        <v>198</v>
      </c>
      <c r="F94" s="45">
        <v>2</v>
      </c>
      <c r="G94" s="45" t="s">
        <v>151</v>
      </c>
      <c r="H94" s="45" t="s">
        <v>160</v>
      </c>
      <c r="I94" s="47" t="s">
        <v>78</v>
      </c>
      <c r="J94" s="45" t="s">
        <v>79</v>
      </c>
      <c r="K94" s="45">
        <v>70</v>
      </c>
      <c r="L94" s="45"/>
      <c r="M94" s="48" t="s">
        <v>80</v>
      </c>
      <c r="N94" s="57"/>
      <c r="O94" s="57"/>
      <c r="P94" s="60" t="s">
        <v>81</v>
      </c>
      <c r="Q94" s="50">
        <f t="shared" si="4"/>
        <v>0</v>
      </c>
    </row>
    <row r="95" spans="1:17" ht="75.95" customHeight="1">
      <c r="A95" s="82"/>
      <c r="B95" s="52"/>
      <c r="C95" s="52"/>
      <c r="D95" s="52"/>
      <c r="E95" s="52"/>
      <c r="F95" s="52"/>
      <c r="G95" s="52"/>
      <c r="H95" s="52"/>
      <c r="I95" s="47"/>
      <c r="J95" s="52"/>
      <c r="K95" s="52"/>
      <c r="L95" s="52"/>
      <c r="M95" s="54" t="s">
        <v>82</v>
      </c>
      <c r="N95" s="57"/>
      <c r="O95" s="57"/>
      <c r="P95" s="58"/>
      <c r="Q95" s="56"/>
    </row>
    <row r="96" spans="1:17" ht="75.95" customHeight="1">
      <c r="A96" s="82"/>
      <c r="B96" s="45" t="s">
        <v>199</v>
      </c>
      <c r="C96" s="45" t="s">
        <v>182</v>
      </c>
      <c r="D96" s="45" t="s">
        <v>138</v>
      </c>
      <c r="E96" s="45" t="s">
        <v>200</v>
      </c>
      <c r="F96" s="45">
        <v>2</v>
      </c>
      <c r="G96" s="45" t="s">
        <v>151</v>
      </c>
      <c r="H96" s="45" t="s">
        <v>160</v>
      </c>
      <c r="I96" s="47" t="s">
        <v>78</v>
      </c>
      <c r="J96" s="45" t="s">
        <v>79</v>
      </c>
      <c r="K96" s="45">
        <v>70</v>
      </c>
      <c r="L96" s="45"/>
      <c r="M96" s="48" t="s">
        <v>80</v>
      </c>
      <c r="N96" s="57"/>
      <c r="O96" s="57"/>
      <c r="P96" s="60" t="s">
        <v>81</v>
      </c>
      <c r="Q96" s="50">
        <f t="shared" si="4"/>
        <v>0</v>
      </c>
    </row>
    <row r="97" spans="1:17" ht="74.45" customHeight="1">
      <c r="A97" s="82"/>
      <c r="B97" s="52"/>
      <c r="C97" s="52"/>
      <c r="D97" s="52"/>
      <c r="E97" s="52"/>
      <c r="F97" s="52"/>
      <c r="G97" s="52"/>
      <c r="H97" s="52"/>
      <c r="I97" s="47"/>
      <c r="J97" s="52"/>
      <c r="K97" s="52"/>
      <c r="L97" s="52"/>
      <c r="M97" s="54" t="s">
        <v>82</v>
      </c>
      <c r="N97" s="57"/>
      <c r="O97" s="57"/>
      <c r="P97" s="58"/>
      <c r="Q97" s="56"/>
    </row>
    <row r="98" spans="1:17" ht="49.5" customHeight="1">
      <c r="A98" s="82"/>
      <c r="B98" s="45" t="s">
        <v>201</v>
      </c>
      <c r="C98" s="45" t="s">
        <v>174</v>
      </c>
      <c r="D98" s="45" t="s">
        <v>202</v>
      </c>
      <c r="E98" s="45" t="s">
        <v>203</v>
      </c>
      <c r="F98" s="45">
        <v>2</v>
      </c>
      <c r="G98" s="45" t="s">
        <v>151</v>
      </c>
      <c r="H98" s="45" t="s">
        <v>202</v>
      </c>
      <c r="I98" s="47" t="s">
        <v>78</v>
      </c>
      <c r="J98" s="45" t="s">
        <v>79</v>
      </c>
      <c r="K98" s="45">
        <v>70</v>
      </c>
      <c r="L98" s="45"/>
      <c r="M98" s="48" t="s">
        <v>80</v>
      </c>
      <c r="N98" s="63" t="s">
        <v>81</v>
      </c>
      <c r="O98" s="63" t="s">
        <v>81</v>
      </c>
      <c r="P98" s="60" t="s">
        <v>81</v>
      </c>
      <c r="Q98" s="50">
        <f t="shared" si="4"/>
        <v>0</v>
      </c>
    </row>
    <row r="99" spans="1:17" ht="90.6" customHeight="1">
      <c r="A99" s="82"/>
      <c r="B99" s="52"/>
      <c r="C99" s="52"/>
      <c r="D99" s="52"/>
      <c r="E99" s="52"/>
      <c r="F99" s="52"/>
      <c r="G99" s="52"/>
      <c r="H99" s="52"/>
      <c r="I99" s="47"/>
      <c r="J99" s="52"/>
      <c r="K99" s="52"/>
      <c r="L99" s="52"/>
      <c r="M99" s="54" t="s">
        <v>82</v>
      </c>
      <c r="N99" s="83"/>
      <c r="O99" s="83"/>
      <c r="P99" s="68"/>
      <c r="Q99" s="56"/>
    </row>
    <row r="100" spans="1:17" ht="36" customHeight="1">
      <c r="B100" s="84" t="s">
        <v>204</v>
      </c>
      <c r="C100" s="85"/>
      <c r="D100" s="86"/>
      <c r="E100" s="87" t="s">
        <v>205</v>
      </c>
      <c r="F100" s="88"/>
      <c r="G100" s="88"/>
      <c r="H100" s="88"/>
      <c r="M100" s="89" t="s">
        <v>206</v>
      </c>
      <c r="N100" s="90">
        <v>15</v>
      </c>
      <c r="O100" s="90">
        <v>21</v>
      </c>
      <c r="P100" s="90">
        <f>COUNTIF(P4:R99,"P")</f>
        <v>16</v>
      </c>
    </row>
    <row r="101" spans="1:17" ht="36" customHeight="1">
      <c r="B101" s="84" t="s">
        <v>207</v>
      </c>
      <c r="C101" s="85"/>
      <c r="D101" s="86"/>
      <c r="E101" s="87" t="s">
        <v>208</v>
      </c>
      <c r="F101" s="88"/>
      <c r="G101" s="88"/>
      <c r="H101" s="88"/>
      <c r="M101" s="91" t="s">
        <v>209</v>
      </c>
      <c r="N101" s="90">
        <f>COUNTIF(N20:P99,"E")</f>
        <v>0</v>
      </c>
      <c r="O101" s="90">
        <f>COUNTIF(O20:Q99,"E")</f>
        <v>0</v>
      </c>
      <c r="P101" s="90">
        <f>COUNTIF(P20:R99,"E")</f>
        <v>0</v>
      </c>
    </row>
    <row r="102" spans="1:17" ht="36" customHeight="1" thickBot="1">
      <c r="B102" s="84" t="s">
        <v>210</v>
      </c>
      <c r="C102" s="85"/>
      <c r="D102" s="86"/>
      <c r="E102" s="87" t="s">
        <v>211</v>
      </c>
      <c r="F102" s="92"/>
      <c r="G102" s="92"/>
      <c r="H102" s="92"/>
      <c r="M102" s="93" t="s">
        <v>212</v>
      </c>
      <c r="N102" s="94">
        <f>N101/N100</f>
        <v>0</v>
      </c>
      <c r="O102" s="94">
        <f>O101/O100</f>
        <v>0</v>
      </c>
      <c r="P102" s="94">
        <f>P101/P100</f>
        <v>0</v>
      </c>
    </row>
    <row r="103" spans="1:17" ht="14.25" customHeight="1" thickBot="1">
      <c r="C103" s="95"/>
      <c r="D103" s="95"/>
      <c r="E103" s="95"/>
      <c r="F103" s="95"/>
      <c r="G103" s="95"/>
      <c r="H103" s="95"/>
    </row>
    <row r="104" spans="1:17" ht="38.1" customHeight="1">
      <c r="C104" s="96" t="s">
        <v>213</v>
      </c>
      <c r="D104" s="96"/>
      <c r="E104" s="97" t="s">
        <v>214</v>
      </c>
    </row>
    <row r="105" spans="1:17" ht="32.25" customHeight="1" thickBot="1">
      <c r="C105" s="98"/>
      <c r="D105" s="98"/>
      <c r="E105" s="99" t="s">
        <v>215</v>
      </c>
    </row>
    <row r="106" spans="1:17" ht="32.25" customHeight="1">
      <c r="C106" s="100"/>
      <c r="D106" s="96"/>
      <c r="E106" s="101"/>
    </row>
    <row r="107" spans="1:17" ht="30" customHeight="1">
      <c r="C107" s="100"/>
      <c r="D107" s="96"/>
      <c r="E107" s="101"/>
    </row>
    <row r="108" spans="1:17" ht="42" customHeight="1">
      <c r="C108" s="96"/>
      <c r="D108" s="96"/>
      <c r="E108" s="96"/>
      <c r="F108" s="96"/>
      <c r="G108" s="96"/>
      <c r="H108" s="96"/>
    </row>
    <row r="109" spans="1:17" ht="64.5" customHeight="1">
      <c r="C109" s="96"/>
      <c r="D109" s="96"/>
      <c r="E109" s="96"/>
      <c r="F109" s="96"/>
      <c r="G109" s="96"/>
      <c r="H109" s="96"/>
    </row>
    <row r="110" spans="1:17" ht="64.5" customHeight="1">
      <c r="C110" s="96"/>
      <c r="D110" s="96"/>
      <c r="E110" s="96"/>
      <c r="F110" s="96"/>
      <c r="G110" s="96"/>
      <c r="H110" s="96"/>
    </row>
    <row r="111" spans="1:17" ht="64.5" customHeight="1">
      <c r="C111" s="96"/>
      <c r="D111" s="96"/>
      <c r="E111" s="96"/>
      <c r="F111" s="96"/>
      <c r="G111" s="96"/>
      <c r="H111" s="96"/>
    </row>
    <row r="112" spans="1:17" ht="64.5" customHeight="1">
      <c r="C112" s="96"/>
      <c r="D112" s="96"/>
      <c r="E112" s="96"/>
      <c r="F112" s="96"/>
      <c r="G112" s="96"/>
      <c r="H112" s="96"/>
    </row>
    <row r="113" spans="3:8" ht="64.5" customHeight="1">
      <c r="C113" s="96"/>
      <c r="D113" s="96"/>
      <c r="E113" s="96"/>
      <c r="F113" s="96"/>
      <c r="G113" s="96"/>
      <c r="H113" s="96"/>
    </row>
    <row r="114" spans="3:8" ht="64.5" customHeight="1">
      <c r="C114" s="96"/>
      <c r="D114" s="96"/>
      <c r="E114" s="96"/>
      <c r="F114" s="96"/>
      <c r="G114" s="96"/>
      <c r="H114" s="96"/>
    </row>
    <row r="115" spans="3:8" ht="64.5" customHeight="1">
      <c r="C115" s="96"/>
      <c r="D115" s="96"/>
      <c r="E115" s="96"/>
      <c r="F115" s="96"/>
      <c r="G115" s="96"/>
      <c r="H115" s="96"/>
    </row>
    <row r="116" spans="3:8" ht="14.25" customHeight="1">
      <c r="C116" s="96"/>
      <c r="D116" s="96"/>
      <c r="E116" s="96"/>
      <c r="F116" s="96"/>
      <c r="G116" s="96"/>
      <c r="H116" s="96"/>
    </row>
    <row r="117" spans="3:8" ht="14.25" customHeight="1"/>
    <row r="118" spans="3:8" ht="14.25" customHeight="1"/>
    <row r="119" spans="3:8" ht="14.25" customHeight="1"/>
    <row r="120" spans="3:8" ht="14.25" customHeight="1"/>
    <row r="121" spans="3:8" ht="14.25" customHeight="1"/>
    <row r="122" spans="3:8" ht="14.25" customHeight="1"/>
    <row r="123" spans="3:8" ht="14.25" customHeight="1"/>
    <row r="124" spans="3:8" ht="14.25" customHeight="1"/>
    <row r="125" spans="3:8" ht="14.25" customHeight="1"/>
    <row r="126" spans="3:8" ht="14.25" customHeight="1"/>
    <row r="127" spans="3:8" ht="14.25" customHeight="1"/>
    <row r="128" spans="3: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sheetData>
  <autoFilter ref="B7:P102" xr:uid="{D8D7B24F-AB03-4CF1-911B-3E5867D738A9}"/>
  <mergeCells count="562">
    <mergeCell ref="B101:D101"/>
    <mergeCell ref="B102:D102"/>
    <mergeCell ref="C106:C107"/>
    <mergeCell ref="E106:E107"/>
    <mergeCell ref="I98:I99"/>
    <mergeCell ref="J98:J99"/>
    <mergeCell ref="K98:K99"/>
    <mergeCell ref="L98:L99"/>
    <mergeCell ref="Q98:Q99"/>
    <mergeCell ref="B100:D100"/>
    <mergeCell ref="K96:K97"/>
    <mergeCell ref="L96:L97"/>
    <mergeCell ref="Q96:Q97"/>
    <mergeCell ref="B98:B99"/>
    <mergeCell ref="C98:C99"/>
    <mergeCell ref="D98:D99"/>
    <mergeCell ref="E98:E99"/>
    <mergeCell ref="F98:F99"/>
    <mergeCell ref="G98:G99"/>
    <mergeCell ref="H98:H99"/>
    <mergeCell ref="Q94:Q95"/>
    <mergeCell ref="B96:B97"/>
    <mergeCell ref="C96:C97"/>
    <mergeCell ref="D96:D97"/>
    <mergeCell ref="E96:E97"/>
    <mergeCell ref="F96:F97"/>
    <mergeCell ref="G96:G97"/>
    <mergeCell ref="H96:H97"/>
    <mergeCell ref="I96:I97"/>
    <mergeCell ref="J96:J97"/>
    <mergeCell ref="G94:G95"/>
    <mergeCell ref="H94:H95"/>
    <mergeCell ref="I94:I95"/>
    <mergeCell ref="J94:J95"/>
    <mergeCell ref="K94:K95"/>
    <mergeCell ref="L94:L95"/>
    <mergeCell ref="I92:I93"/>
    <mergeCell ref="J92:J93"/>
    <mergeCell ref="K92:K93"/>
    <mergeCell ref="L92:L93"/>
    <mergeCell ref="Q92:Q93"/>
    <mergeCell ref="B94:B95"/>
    <mergeCell ref="C94:C95"/>
    <mergeCell ref="D94:D95"/>
    <mergeCell ref="E94:E95"/>
    <mergeCell ref="F94:F95"/>
    <mergeCell ref="K90:K91"/>
    <mergeCell ref="L90:L91"/>
    <mergeCell ref="Q90:Q91"/>
    <mergeCell ref="B92:B93"/>
    <mergeCell ref="C92:C93"/>
    <mergeCell ref="D92:D93"/>
    <mergeCell ref="E92:E93"/>
    <mergeCell ref="F92:F93"/>
    <mergeCell ref="G92:G93"/>
    <mergeCell ref="H92:H93"/>
    <mergeCell ref="Q88:Q89"/>
    <mergeCell ref="B90:B91"/>
    <mergeCell ref="C90:C91"/>
    <mergeCell ref="D90:D91"/>
    <mergeCell ref="E90:E91"/>
    <mergeCell ref="F90:F91"/>
    <mergeCell ref="G90:G91"/>
    <mergeCell ref="H90:H91"/>
    <mergeCell ref="I90:I91"/>
    <mergeCell ref="J90:J91"/>
    <mergeCell ref="G88:G89"/>
    <mergeCell ref="H88:H89"/>
    <mergeCell ref="I88:I89"/>
    <mergeCell ref="J88:J89"/>
    <mergeCell ref="K88:K89"/>
    <mergeCell ref="L88:L89"/>
    <mergeCell ref="I86:I87"/>
    <mergeCell ref="J86:J87"/>
    <mergeCell ref="K86:K87"/>
    <mergeCell ref="L86:L87"/>
    <mergeCell ref="Q86:Q87"/>
    <mergeCell ref="B88:B89"/>
    <mergeCell ref="C88:C89"/>
    <mergeCell ref="D88:D89"/>
    <mergeCell ref="E88:E89"/>
    <mergeCell ref="F88:F89"/>
    <mergeCell ref="K84:K85"/>
    <mergeCell ref="L84:L85"/>
    <mergeCell ref="Q84:Q85"/>
    <mergeCell ref="B86:B87"/>
    <mergeCell ref="C86:C87"/>
    <mergeCell ref="D86:D87"/>
    <mergeCell ref="E86:E87"/>
    <mergeCell ref="F86:F87"/>
    <mergeCell ref="G86:G87"/>
    <mergeCell ref="H86:H87"/>
    <mergeCell ref="Q82:Q83"/>
    <mergeCell ref="B84:B85"/>
    <mergeCell ref="C84:C85"/>
    <mergeCell ref="D84:D85"/>
    <mergeCell ref="E84:E85"/>
    <mergeCell ref="F84:F85"/>
    <mergeCell ref="G84:G85"/>
    <mergeCell ref="H84:H85"/>
    <mergeCell ref="I84:I85"/>
    <mergeCell ref="J84:J85"/>
    <mergeCell ref="G82:G83"/>
    <mergeCell ref="H82:H83"/>
    <mergeCell ref="I82:I83"/>
    <mergeCell ref="J82:J83"/>
    <mergeCell ref="K82:K83"/>
    <mergeCell ref="L82:L83"/>
    <mergeCell ref="I80:I81"/>
    <mergeCell ref="J80:J81"/>
    <mergeCell ref="K80:K81"/>
    <mergeCell ref="L80:L81"/>
    <mergeCell ref="Q80:Q81"/>
    <mergeCell ref="B82:B83"/>
    <mergeCell ref="C82:C83"/>
    <mergeCell ref="D82:D83"/>
    <mergeCell ref="E82:E83"/>
    <mergeCell ref="F82:F83"/>
    <mergeCell ref="K78:K79"/>
    <mergeCell ref="L78:L79"/>
    <mergeCell ref="Q78:Q79"/>
    <mergeCell ref="B80:B81"/>
    <mergeCell ref="C80:C81"/>
    <mergeCell ref="D80:D81"/>
    <mergeCell ref="E80:E81"/>
    <mergeCell ref="F80:F81"/>
    <mergeCell ref="G80:G81"/>
    <mergeCell ref="H80:H81"/>
    <mergeCell ref="Q76:Q77"/>
    <mergeCell ref="B78:B79"/>
    <mergeCell ref="C78:C79"/>
    <mergeCell ref="D78:D79"/>
    <mergeCell ref="E78:E79"/>
    <mergeCell ref="F78:F79"/>
    <mergeCell ref="G78:G79"/>
    <mergeCell ref="H78:H79"/>
    <mergeCell ref="I78:I79"/>
    <mergeCell ref="J78:J79"/>
    <mergeCell ref="G76:G77"/>
    <mergeCell ref="H76:H77"/>
    <mergeCell ref="I76:I77"/>
    <mergeCell ref="J76:J77"/>
    <mergeCell ref="K76:K77"/>
    <mergeCell ref="L76:L77"/>
    <mergeCell ref="I74:I75"/>
    <mergeCell ref="J74:J75"/>
    <mergeCell ref="K74:K75"/>
    <mergeCell ref="Q74:Q75"/>
    <mergeCell ref="A76:A99"/>
    <mergeCell ref="B76:B77"/>
    <mergeCell ref="C76:C77"/>
    <mergeCell ref="D76:D77"/>
    <mergeCell ref="E76:E77"/>
    <mergeCell ref="F76:F77"/>
    <mergeCell ref="K72:K73"/>
    <mergeCell ref="L72:L73"/>
    <mergeCell ref="Q72:Q73"/>
    <mergeCell ref="B74:B75"/>
    <mergeCell ref="C74:C75"/>
    <mergeCell ref="D74:D75"/>
    <mergeCell ref="E74:E75"/>
    <mergeCell ref="F74:F75"/>
    <mergeCell ref="G74:G75"/>
    <mergeCell ref="H74:H75"/>
    <mergeCell ref="Q70:Q71"/>
    <mergeCell ref="B72:B73"/>
    <mergeCell ref="C72:C73"/>
    <mergeCell ref="D72:D73"/>
    <mergeCell ref="E72:E73"/>
    <mergeCell ref="F72:F73"/>
    <mergeCell ref="G72:G73"/>
    <mergeCell ref="H72:H73"/>
    <mergeCell ref="I72:I73"/>
    <mergeCell ref="J72:J73"/>
    <mergeCell ref="G70:G71"/>
    <mergeCell ref="H70:H71"/>
    <mergeCell ref="I70:I71"/>
    <mergeCell ref="J70:J71"/>
    <mergeCell ref="K70:K71"/>
    <mergeCell ref="L70:L71"/>
    <mergeCell ref="I68:I69"/>
    <mergeCell ref="J68:J69"/>
    <mergeCell ref="K68:K69"/>
    <mergeCell ref="L68:L69"/>
    <mergeCell ref="Q68:Q69"/>
    <mergeCell ref="B70:B71"/>
    <mergeCell ref="C70:C71"/>
    <mergeCell ref="D70:D71"/>
    <mergeCell ref="E70:E71"/>
    <mergeCell ref="F70:F71"/>
    <mergeCell ref="K66:K67"/>
    <mergeCell ref="L66:L67"/>
    <mergeCell ref="Q66:Q67"/>
    <mergeCell ref="B68:B69"/>
    <mergeCell ref="C68:C69"/>
    <mergeCell ref="D68:D69"/>
    <mergeCell ref="E68:E69"/>
    <mergeCell ref="F68:F69"/>
    <mergeCell ref="G68:G69"/>
    <mergeCell ref="H68:H69"/>
    <mergeCell ref="Q64:Q65"/>
    <mergeCell ref="B66:B67"/>
    <mergeCell ref="C66:C67"/>
    <mergeCell ref="D66:D67"/>
    <mergeCell ref="E66:E67"/>
    <mergeCell ref="F66:F67"/>
    <mergeCell ref="G66:G67"/>
    <mergeCell ref="H66:H67"/>
    <mergeCell ref="I66:I67"/>
    <mergeCell ref="J66:J67"/>
    <mergeCell ref="G64:G65"/>
    <mergeCell ref="H64:H65"/>
    <mergeCell ref="I64:I65"/>
    <mergeCell ref="J64:J65"/>
    <mergeCell ref="K64:K65"/>
    <mergeCell ref="L64:L65"/>
    <mergeCell ref="I62:I63"/>
    <mergeCell ref="J62:J63"/>
    <mergeCell ref="K62:K63"/>
    <mergeCell ref="L62:L63"/>
    <mergeCell ref="Q62:Q63"/>
    <mergeCell ref="B64:B65"/>
    <mergeCell ref="C64:C65"/>
    <mergeCell ref="D64:D65"/>
    <mergeCell ref="E64:E65"/>
    <mergeCell ref="F64:F65"/>
    <mergeCell ref="K60:K61"/>
    <mergeCell ref="L60:L61"/>
    <mergeCell ref="Q60:Q61"/>
    <mergeCell ref="B62:B63"/>
    <mergeCell ref="C62:C63"/>
    <mergeCell ref="D62:D63"/>
    <mergeCell ref="E62:E63"/>
    <mergeCell ref="F62:F63"/>
    <mergeCell ref="G62:G63"/>
    <mergeCell ref="H62:H63"/>
    <mergeCell ref="Q58:Q59"/>
    <mergeCell ref="B60:B61"/>
    <mergeCell ref="C60:C61"/>
    <mergeCell ref="D60:D61"/>
    <mergeCell ref="E60:E61"/>
    <mergeCell ref="F60:F61"/>
    <mergeCell ref="G60:G61"/>
    <mergeCell ref="H60:H61"/>
    <mergeCell ref="I60:I61"/>
    <mergeCell ref="J60:J61"/>
    <mergeCell ref="G58:G59"/>
    <mergeCell ref="H58:H59"/>
    <mergeCell ref="I58:I59"/>
    <mergeCell ref="J58:J59"/>
    <mergeCell ref="K58:K59"/>
    <mergeCell ref="L58:L59"/>
    <mergeCell ref="I56:I57"/>
    <mergeCell ref="J56:J57"/>
    <mergeCell ref="K56:K57"/>
    <mergeCell ref="L56:L57"/>
    <mergeCell ref="Q56:Q57"/>
    <mergeCell ref="B58:B59"/>
    <mergeCell ref="C58:C59"/>
    <mergeCell ref="D58:D59"/>
    <mergeCell ref="E58:E59"/>
    <mergeCell ref="F58:F59"/>
    <mergeCell ref="K54:K55"/>
    <mergeCell ref="L54:L55"/>
    <mergeCell ref="Q54:Q55"/>
    <mergeCell ref="B56:B57"/>
    <mergeCell ref="C56:C57"/>
    <mergeCell ref="D56:D57"/>
    <mergeCell ref="E56:E57"/>
    <mergeCell ref="F56:F57"/>
    <mergeCell ref="G56:G57"/>
    <mergeCell ref="H56:H57"/>
    <mergeCell ref="Q52:Q53"/>
    <mergeCell ref="B54:B55"/>
    <mergeCell ref="C54:C55"/>
    <mergeCell ref="D54:D55"/>
    <mergeCell ref="E54:E55"/>
    <mergeCell ref="F54:F55"/>
    <mergeCell ref="G54:G55"/>
    <mergeCell ref="H54:H55"/>
    <mergeCell ref="I54:I55"/>
    <mergeCell ref="J54:J55"/>
    <mergeCell ref="G52:G53"/>
    <mergeCell ref="H52:H53"/>
    <mergeCell ref="I52:I53"/>
    <mergeCell ref="J52:J53"/>
    <mergeCell ref="K52:K53"/>
    <mergeCell ref="L52:L53"/>
    <mergeCell ref="A52:A75"/>
    <mergeCell ref="B52:B53"/>
    <mergeCell ref="C52:C53"/>
    <mergeCell ref="D52:D53"/>
    <mergeCell ref="E52:E53"/>
    <mergeCell ref="F52:F53"/>
    <mergeCell ref="H50:H51"/>
    <mergeCell ref="I50:I51"/>
    <mergeCell ref="J50:J51"/>
    <mergeCell ref="K50:K51"/>
    <mergeCell ref="L50:L51"/>
    <mergeCell ref="Q50:Q51"/>
    <mergeCell ref="B50:B51"/>
    <mergeCell ref="C50:C51"/>
    <mergeCell ref="D50:D51"/>
    <mergeCell ref="E50:E51"/>
    <mergeCell ref="F50:F51"/>
    <mergeCell ref="G50:G51"/>
    <mergeCell ref="H48:H49"/>
    <mergeCell ref="I48:I49"/>
    <mergeCell ref="J48:J49"/>
    <mergeCell ref="K48:K49"/>
    <mergeCell ref="L48:L49"/>
    <mergeCell ref="Q48:Q49"/>
    <mergeCell ref="B48:B49"/>
    <mergeCell ref="C48:C49"/>
    <mergeCell ref="D48:D49"/>
    <mergeCell ref="E48:E49"/>
    <mergeCell ref="F48:F49"/>
    <mergeCell ref="G48:G49"/>
    <mergeCell ref="H46:H47"/>
    <mergeCell ref="I46:I47"/>
    <mergeCell ref="J46:J47"/>
    <mergeCell ref="K46:K47"/>
    <mergeCell ref="L46:L47"/>
    <mergeCell ref="Q46:Q47"/>
    <mergeCell ref="B46:B47"/>
    <mergeCell ref="C46:C47"/>
    <mergeCell ref="D46:D47"/>
    <mergeCell ref="E46:E47"/>
    <mergeCell ref="F46:F47"/>
    <mergeCell ref="G46:G47"/>
    <mergeCell ref="H44:H45"/>
    <mergeCell ref="I44:I45"/>
    <mergeCell ref="J44:J45"/>
    <mergeCell ref="K44:K45"/>
    <mergeCell ref="L44:L45"/>
    <mergeCell ref="Q44:Q45"/>
    <mergeCell ref="B44:B45"/>
    <mergeCell ref="C44:C45"/>
    <mergeCell ref="D44:D45"/>
    <mergeCell ref="E44:E45"/>
    <mergeCell ref="F44:F45"/>
    <mergeCell ref="G44:G45"/>
    <mergeCell ref="H42:H43"/>
    <mergeCell ref="I42:I43"/>
    <mergeCell ref="J42:J43"/>
    <mergeCell ref="K42:K43"/>
    <mergeCell ref="L42:L43"/>
    <mergeCell ref="Q42:Q43"/>
    <mergeCell ref="B42:B43"/>
    <mergeCell ref="C42:C43"/>
    <mergeCell ref="D42:D43"/>
    <mergeCell ref="E42:E43"/>
    <mergeCell ref="F42:F43"/>
    <mergeCell ref="G42:G43"/>
    <mergeCell ref="H40:H41"/>
    <mergeCell ref="I40:I41"/>
    <mergeCell ref="J40:J41"/>
    <mergeCell ref="K40:K41"/>
    <mergeCell ref="L40:L41"/>
    <mergeCell ref="Q40:Q41"/>
    <mergeCell ref="B40:B41"/>
    <mergeCell ref="C40:C41"/>
    <mergeCell ref="D40:D41"/>
    <mergeCell ref="E40:E41"/>
    <mergeCell ref="F40:F41"/>
    <mergeCell ref="G40:G41"/>
    <mergeCell ref="H38:H39"/>
    <mergeCell ref="I38:I39"/>
    <mergeCell ref="J38:J39"/>
    <mergeCell ref="K38:K39"/>
    <mergeCell ref="L38:L39"/>
    <mergeCell ref="Q38:Q39"/>
    <mergeCell ref="B38:B39"/>
    <mergeCell ref="C38:C39"/>
    <mergeCell ref="D38:D39"/>
    <mergeCell ref="E38:E39"/>
    <mergeCell ref="F38:F39"/>
    <mergeCell ref="G38:G39"/>
    <mergeCell ref="H36:H37"/>
    <mergeCell ref="I36:I37"/>
    <mergeCell ref="J36:J37"/>
    <mergeCell ref="K36:K37"/>
    <mergeCell ref="L36:L37"/>
    <mergeCell ref="Q36:Q37"/>
    <mergeCell ref="B36:B37"/>
    <mergeCell ref="C36:C37"/>
    <mergeCell ref="D36:D37"/>
    <mergeCell ref="E36:E37"/>
    <mergeCell ref="F36:F37"/>
    <mergeCell ref="G36:G37"/>
    <mergeCell ref="H34:H35"/>
    <mergeCell ref="I34:I35"/>
    <mergeCell ref="J34:J35"/>
    <mergeCell ref="K34:K35"/>
    <mergeCell ref="L34:L35"/>
    <mergeCell ref="Q34:Q35"/>
    <mergeCell ref="B34:B35"/>
    <mergeCell ref="C34:C35"/>
    <mergeCell ref="D34:D35"/>
    <mergeCell ref="E34:E35"/>
    <mergeCell ref="F34:F35"/>
    <mergeCell ref="G34:G35"/>
    <mergeCell ref="H32:H33"/>
    <mergeCell ref="I32:I33"/>
    <mergeCell ref="J32:J33"/>
    <mergeCell ref="K32:K33"/>
    <mergeCell ref="L32:L33"/>
    <mergeCell ref="Q32:Q33"/>
    <mergeCell ref="B32:B33"/>
    <mergeCell ref="C32:C33"/>
    <mergeCell ref="D32:D33"/>
    <mergeCell ref="E32:E33"/>
    <mergeCell ref="F32:F33"/>
    <mergeCell ref="G32:G33"/>
    <mergeCell ref="H30:H31"/>
    <mergeCell ref="I30:I31"/>
    <mergeCell ref="J30:J31"/>
    <mergeCell ref="K30:K31"/>
    <mergeCell ref="L30:L31"/>
    <mergeCell ref="Q30:Q31"/>
    <mergeCell ref="B30:B31"/>
    <mergeCell ref="C30:C31"/>
    <mergeCell ref="D30:D31"/>
    <mergeCell ref="E30:E31"/>
    <mergeCell ref="F30:F31"/>
    <mergeCell ref="G30:G31"/>
    <mergeCell ref="H28:H29"/>
    <mergeCell ref="I28:I29"/>
    <mergeCell ref="J28:J29"/>
    <mergeCell ref="K28:K29"/>
    <mergeCell ref="L28:L29"/>
    <mergeCell ref="Q28:Q29"/>
    <mergeCell ref="B28:B29"/>
    <mergeCell ref="C28:C29"/>
    <mergeCell ref="D28:D29"/>
    <mergeCell ref="E28:E29"/>
    <mergeCell ref="F28:F29"/>
    <mergeCell ref="G28:G29"/>
    <mergeCell ref="H26:H27"/>
    <mergeCell ref="I26:I27"/>
    <mergeCell ref="J26:J27"/>
    <mergeCell ref="K26:K27"/>
    <mergeCell ref="L26:L27"/>
    <mergeCell ref="Q26:Q27"/>
    <mergeCell ref="B26:B27"/>
    <mergeCell ref="C26:C27"/>
    <mergeCell ref="D26:D27"/>
    <mergeCell ref="E26:E27"/>
    <mergeCell ref="F26:F27"/>
    <mergeCell ref="G26:G27"/>
    <mergeCell ref="H24:H25"/>
    <mergeCell ref="I24:I25"/>
    <mergeCell ref="J24:J25"/>
    <mergeCell ref="K24:K25"/>
    <mergeCell ref="L24:L25"/>
    <mergeCell ref="Q24:Q25"/>
    <mergeCell ref="B24:B25"/>
    <mergeCell ref="C24:C25"/>
    <mergeCell ref="D24:D25"/>
    <mergeCell ref="E24:E25"/>
    <mergeCell ref="F24:F25"/>
    <mergeCell ref="G24:G25"/>
    <mergeCell ref="H22:H23"/>
    <mergeCell ref="I22:I23"/>
    <mergeCell ref="J22:J23"/>
    <mergeCell ref="K22:K23"/>
    <mergeCell ref="L22:L23"/>
    <mergeCell ref="Q22:Q23"/>
    <mergeCell ref="B22:B23"/>
    <mergeCell ref="C22:C23"/>
    <mergeCell ref="D22:D23"/>
    <mergeCell ref="E22:E23"/>
    <mergeCell ref="F22:F23"/>
    <mergeCell ref="G22:G23"/>
    <mergeCell ref="H20:H21"/>
    <mergeCell ref="I20:I21"/>
    <mergeCell ref="J20:J21"/>
    <mergeCell ref="K20:K21"/>
    <mergeCell ref="L20:L21"/>
    <mergeCell ref="Q20:Q21"/>
    <mergeCell ref="B20:B21"/>
    <mergeCell ref="C20:C21"/>
    <mergeCell ref="D20:D21"/>
    <mergeCell ref="E20:E21"/>
    <mergeCell ref="F20:F21"/>
    <mergeCell ref="G20:G21"/>
    <mergeCell ref="H18:H19"/>
    <mergeCell ref="I18:I19"/>
    <mergeCell ref="J18:J19"/>
    <mergeCell ref="K18:K19"/>
    <mergeCell ref="L18:L19"/>
    <mergeCell ref="Q18:Q19"/>
    <mergeCell ref="B18:B19"/>
    <mergeCell ref="C18:C19"/>
    <mergeCell ref="D18:D19"/>
    <mergeCell ref="E18:E19"/>
    <mergeCell ref="F18:F19"/>
    <mergeCell ref="G18:G19"/>
    <mergeCell ref="H16:H17"/>
    <mergeCell ref="I16:I17"/>
    <mergeCell ref="J16:J17"/>
    <mergeCell ref="K16:K17"/>
    <mergeCell ref="L16:L17"/>
    <mergeCell ref="Q16:Q17"/>
    <mergeCell ref="B16:B17"/>
    <mergeCell ref="C16:C17"/>
    <mergeCell ref="D16:D17"/>
    <mergeCell ref="E16:E17"/>
    <mergeCell ref="F16:F17"/>
    <mergeCell ref="G16:G17"/>
    <mergeCell ref="H14:H15"/>
    <mergeCell ref="I14:I15"/>
    <mergeCell ref="J14:J15"/>
    <mergeCell ref="K14:K15"/>
    <mergeCell ref="L14:L15"/>
    <mergeCell ref="Q14:Q15"/>
    <mergeCell ref="B14:B15"/>
    <mergeCell ref="C14:C15"/>
    <mergeCell ref="D14:D15"/>
    <mergeCell ref="E14:E15"/>
    <mergeCell ref="F14:F15"/>
    <mergeCell ref="G14:G15"/>
    <mergeCell ref="H12:H13"/>
    <mergeCell ref="I12:I13"/>
    <mergeCell ref="J12:J13"/>
    <mergeCell ref="K12:K13"/>
    <mergeCell ref="L12:L13"/>
    <mergeCell ref="Q12:Q13"/>
    <mergeCell ref="B12:B13"/>
    <mergeCell ref="C12:C13"/>
    <mergeCell ref="D12:D13"/>
    <mergeCell ref="E12:E13"/>
    <mergeCell ref="F12:F13"/>
    <mergeCell ref="G12:G13"/>
    <mergeCell ref="H10:H11"/>
    <mergeCell ref="I10:I11"/>
    <mergeCell ref="J10:J11"/>
    <mergeCell ref="K10:K11"/>
    <mergeCell ref="L10:L11"/>
    <mergeCell ref="Q10:Q11"/>
    <mergeCell ref="B10:B11"/>
    <mergeCell ref="C10:C11"/>
    <mergeCell ref="D10:D11"/>
    <mergeCell ref="E10:E11"/>
    <mergeCell ref="F10:F11"/>
    <mergeCell ref="G10:G11"/>
    <mergeCell ref="H8:H9"/>
    <mergeCell ref="I8:I9"/>
    <mergeCell ref="J8:J9"/>
    <mergeCell ref="K8:K9"/>
    <mergeCell ref="L8:L9"/>
    <mergeCell ref="Q8:Q9"/>
    <mergeCell ref="A1:Q5"/>
    <mergeCell ref="A6:Q6"/>
    <mergeCell ref="A7:B7"/>
    <mergeCell ref="A8:A51"/>
    <mergeCell ref="B8:B9"/>
    <mergeCell ref="C8:C9"/>
    <mergeCell ref="D8:D9"/>
    <mergeCell ref="E8:E9"/>
    <mergeCell ref="F8:F9"/>
    <mergeCell ref="G8:G9"/>
  </mergeCells>
  <conditionalFormatting sqref="N8">
    <cfRule type="cellIs" dxfId="195" priority="4" operator="equal">
      <formula>"E"</formula>
    </cfRule>
  </conditionalFormatting>
  <conditionalFormatting sqref="O8">
    <cfRule type="cellIs" dxfId="194" priority="3" operator="equal">
      <formula>"P"</formula>
    </cfRule>
  </conditionalFormatting>
  <conditionalFormatting sqref="O9">
    <cfRule type="cellIs" dxfId="193" priority="2" operator="equal">
      <formula>"E"</formula>
    </cfRule>
  </conditionalFormatting>
  <conditionalFormatting sqref="O10">
    <cfRule type="cellIs" dxfId="192" priority="1" operator="equal">
      <formula>"P"</formula>
    </cfRule>
  </conditionalFormatting>
  <pageMargins left="0.7" right="0.7" top="0.75" bottom="0.75" header="0.3" footer="0.3"/>
  <pageSetup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34A9-D5D3-441B-BD7E-4C108595F0BA}">
  <sheetPr>
    <tabColor theme="9"/>
  </sheetPr>
  <dimension ref="A1:Q37"/>
  <sheetViews>
    <sheetView showGridLines="0" topLeftCell="D26" zoomScale="60" zoomScaleNormal="60" workbookViewId="0">
      <selection activeCell="R8" sqref="R8"/>
    </sheetView>
  </sheetViews>
  <sheetFormatPr baseColWidth="10" defaultColWidth="11.42578125" defaultRowHeight="13.5"/>
  <cols>
    <col min="1" max="1" width="13.140625" style="1" customWidth="1"/>
    <col min="2" max="2" width="16.28515625" style="1" customWidth="1"/>
    <col min="3" max="3" width="28.28515625" style="1" customWidth="1"/>
    <col min="4" max="4" width="54.42578125" style="1" customWidth="1"/>
    <col min="5" max="5" width="18.7109375" style="2" customWidth="1"/>
    <col min="6" max="6" width="15.7109375" style="3" customWidth="1"/>
    <col min="7" max="7" width="24.85546875" style="2" customWidth="1"/>
    <col min="8" max="8" width="18.28515625" style="1" customWidth="1"/>
    <col min="9" max="9" width="44.28515625" style="1" customWidth="1"/>
    <col min="10" max="10" width="18.140625" style="1" customWidth="1"/>
    <col min="11" max="11" width="11.42578125" style="1"/>
    <col min="12" max="12" width="20" style="1" customWidth="1"/>
    <col min="13" max="13" width="16.140625" style="1" customWidth="1"/>
    <col min="14" max="14" width="11.42578125" style="148"/>
    <col min="15" max="16384" width="11.42578125" style="1"/>
  </cols>
  <sheetData>
    <row r="1" spans="1:17" ht="13.5" customHeight="1">
      <c r="A1" s="102" t="s">
        <v>216</v>
      </c>
      <c r="B1" s="103"/>
      <c r="C1" s="103"/>
      <c r="D1" s="103"/>
      <c r="E1" s="103"/>
      <c r="F1" s="103"/>
      <c r="G1" s="103"/>
      <c r="H1" s="103"/>
      <c r="I1" s="103"/>
      <c r="J1" s="103"/>
      <c r="K1" s="103"/>
      <c r="L1" s="103"/>
      <c r="M1" s="103"/>
      <c r="N1" s="103"/>
      <c r="O1" s="103"/>
      <c r="P1" s="103"/>
      <c r="Q1" s="103"/>
    </row>
    <row r="2" spans="1:17" ht="13.5" customHeight="1">
      <c r="A2" s="102"/>
      <c r="B2" s="103"/>
      <c r="C2" s="103"/>
      <c r="D2" s="103"/>
      <c r="E2" s="103"/>
      <c r="F2" s="103"/>
      <c r="G2" s="103"/>
      <c r="H2" s="103"/>
      <c r="I2" s="103"/>
      <c r="J2" s="103"/>
      <c r="K2" s="103"/>
      <c r="L2" s="103"/>
      <c r="M2" s="103"/>
      <c r="N2" s="103"/>
      <c r="O2" s="103"/>
      <c r="P2" s="103"/>
      <c r="Q2" s="103"/>
    </row>
    <row r="3" spans="1:17" ht="13.5" customHeight="1">
      <c r="A3" s="102"/>
      <c r="B3" s="103"/>
      <c r="C3" s="103"/>
      <c r="D3" s="103"/>
      <c r="E3" s="103"/>
      <c r="F3" s="103"/>
      <c r="G3" s="103"/>
      <c r="H3" s="103"/>
      <c r="I3" s="103"/>
      <c r="J3" s="103"/>
      <c r="K3" s="103"/>
      <c r="L3" s="103"/>
      <c r="M3" s="103"/>
      <c r="N3" s="103"/>
      <c r="O3" s="103"/>
      <c r="P3" s="103"/>
      <c r="Q3" s="103"/>
    </row>
    <row r="4" spans="1:17" ht="13.5" customHeight="1">
      <c r="A4" s="102"/>
      <c r="B4" s="103"/>
      <c r="C4" s="103"/>
      <c r="D4" s="103"/>
      <c r="E4" s="103"/>
      <c r="F4" s="103"/>
      <c r="G4" s="103"/>
      <c r="H4" s="103"/>
      <c r="I4" s="103"/>
      <c r="J4" s="103"/>
      <c r="K4" s="103"/>
      <c r="L4" s="103"/>
      <c r="M4" s="103"/>
      <c r="N4" s="103"/>
      <c r="O4" s="103"/>
      <c r="P4" s="103"/>
      <c r="Q4" s="103"/>
    </row>
    <row r="5" spans="1:17" ht="13.5" customHeight="1">
      <c r="A5" s="102"/>
      <c r="B5" s="103"/>
      <c r="C5" s="103"/>
      <c r="D5" s="103"/>
      <c r="E5" s="103"/>
      <c r="F5" s="103"/>
      <c r="G5" s="103"/>
      <c r="H5" s="103"/>
      <c r="I5" s="103"/>
      <c r="J5" s="103"/>
      <c r="K5" s="103"/>
      <c r="L5" s="103"/>
      <c r="M5" s="103"/>
      <c r="N5" s="103"/>
      <c r="O5" s="103"/>
      <c r="P5" s="103"/>
      <c r="Q5" s="103"/>
    </row>
    <row r="6" spans="1:17" ht="13.5" customHeight="1">
      <c r="A6" s="104" t="s">
        <v>217</v>
      </c>
      <c r="B6" s="105"/>
      <c r="C6" s="105"/>
      <c r="D6" s="105"/>
      <c r="E6" s="105"/>
      <c r="F6" s="105"/>
      <c r="G6" s="105"/>
      <c r="H6" s="105"/>
      <c r="I6" s="105"/>
      <c r="J6" s="105"/>
      <c r="K6" s="105"/>
      <c r="L6" s="105"/>
      <c r="M6" s="105"/>
      <c r="N6" s="105"/>
      <c r="O6" s="105"/>
      <c r="P6" s="105"/>
      <c r="Q6" s="105"/>
    </row>
    <row r="7" spans="1:17" ht="13.5" customHeight="1">
      <c r="A7" s="104"/>
      <c r="B7" s="105"/>
      <c r="C7" s="105"/>
      <c r="D7" s="105"/>
      <c r="E7" s="105"/>
      <c r="F7" s="105"/>
      <c r="G7" s="105"/>
      <c r="H7" s="105"/>
      <c r="I7" s="105"/>
      <c r="J7" s="105"/>
      <c r="K7" s="105"/>
      <c r="L7" s="105"/>
      <c r="M7" s="105"/>
      <c r="N7" s="105"/>
      <c r="O7" s="105"/>
      <c r="P7" s="105"/>
      <c r="Q7" s="105"/>
    </row>
    <row r="8" spans="1:17" ht="14.25" customHeight="1">
      <c r="A8" s="104"/>
      <c r="B8" s="105"/>
      <c r="C8" s="105"/>
      <c r="D8" s="105"/>
      <c r="E8" s="105"/>
      <c r="F8" s="105"/>
      <c r="G8" s="105"/>
      <c r="H8" s="105"/>
      <c r="I8" s="105"/>
      <c r="J8" s="105"/>
      <c r="K8" s="105"/>
      <c r="L8" s="105"/>
      <c r="M8" s="105"/>
      <c r="N8" s="105"/>
      <c r="O8" s="105"/>
      <c r="P8" s="105"/>
      <c r="Q8" s="105"/>
    </row>
    <row r="9" spans="1:17" ht="110.25">
      <c r="A9" s="106" t="s">
        <v>218</v>
      </c>
      <c r="B9" s="107"/>
      <c r="C9" s="108" t="s">
        <v>219</v>
      </c>
      <c r="D9" s="108" t="s">
        <v>220</v>
      </c>
      <c r="E9" s="108" t="s">
        <v>221</v>
      </c>
      <c r="F9" s="109" t="s">
        <v>222</v>
      </c>
      <c r="G9" s="108" t="s">
        <v>223</v>
      </c>
      <c r="H9" s="110" t="s">
        <v>224</v>
      </c>
      <c r="I9" s="110" t="s">
        <v>225</v>
      </c>
      <c r="J9" s="111" t="s">
        <v>226</v>
      </c>
      <c r="K9" s="112" t="s">
        <v>227</v>
      </c>
      <c r="L9" s="113" t="s">
        <v>228</v>
      </c>
      <c r="M9" s="113" t="s">
        <v>229</v>
      </c>
      <c r="N9" s="114" t="s">
        <v>230</v>
      </c>
      <c r="O9" s="115" t="s">
        <v>231</v>
      </c>
      <c r="P9" s="113" t="s">
        <v>232</v>
      </c>
      <c r="Q9" s="113" t="s">
        <v>233</v>
      </c>
    </row>
    <row r="10" spans="1:17" ht="54" customHeight="1">
      <c r="A10" s="116" t="s">
        <v>234</v>
      </c>
      <c r="B10" s="117" t="s">
        <v>235</v>
      </c>
      <c r="C10" s="118" t="s">
        <v>236</v>
      </c>
      <c r="D10" s="1" t="s">
        <v>237</v>
      </c>
      <c r="E10" s="118" t="s">
        <v>238</v>
      </c>
      <c r="F10" s="119" t="s">
        <v>239</v>
      </c>
      <c r="G10" s="120" t="s">
        <v>240</v>
      </c>
      <c r="H10" s="121" t="s">
        <v>241</v>
      </c>
      <c r="I10" s="121" t="s">
        <v>242</v>
      </c>
      <c r="J10" s="122" t="s">
        <v>243</v>
      </c>
      <c r="K10" s="123">
        <v>1</v>
      </c>
      <c r="L10" s="124"/>
      <c r="M10" s="123"/>
      <c r="N10" s="125">
        <v>2</v>
      </c>
      <c r="O10" s="124"/>
      <c r="P10" s="123"/>
      <c r="Q10" s="122"/>
    </row>
    <row r="11" spans="1:17" ht="69.75" customHeight="1">
      <c r="A11" s="116"/>
      <c r="B11" s="126"/>
      <c r="C11" s="118" t="s">
        <v>244</v>
      </c>
      <c r="D11" s="127" t="s">
        <v>245</v>
      </c>
      <c r="E11" s="118" t="s">
        <v>238</v>
      </c>
      <c r="F11" s="119" t="s">
        <v>246</v>
      </c>
      <c r="G11" s="120" t="s">
        <v>240</v>
      </c>
      <c r="H11" s="121" t="s">
        <v>247</v>
      </c>
      <c r="I11" s="121" t="s">
        <v>248</v>
      </c>
      <c r="J11" s="122" t="s">
        <v>243</v>
      </c>
      <c r="K11" s="123">
        <v>1</v>
      </c>
      <c r="L11" s="124"/>
      <c r="M11" s="123"/>
      <c r="N11" s="125">
        <v>4</v>
      </c>
      <c r="O11" s="124"/>
      <c r="P11" s="123"/>
      <c r="Q11" s="122"/>
    </row>
    <row r="12" spans="1:17" ht="54">
      <c r="A12" s="116"/>
      <c r="B12" s="126"/>
      <c r="C12" s="118" t="s">
        <v>249</v>
      </c>
      <c r="D12" s="127" t="s">
        <v>250</v>
      </c>
      <c r="E12" s="118" t="s">
        <v>238</v>
      </c>
      <c r="F12" s="119" t="s">
        <v>251</v>
      </c>
      <c r="G12" s="120" t="s">
        <v>240</v>
      </c>
      <c r="H12" s="121" t="s">
        <v>252</v>
      </c>
      <c r="I12" s="121" t="s">
        <v>248</v>
      </c>
      <c r="J12" s="122" t="s">
        <v>243</v>
      </c>
      <c r="K12" s="123">
        <v>1</v>
      </c>
      <c r="L12" s="124"/>
      <c r="M12" s="123"/>
      <c r="N12" s="125">
        <v>2</v>
      </c>
      <c r="O12" s="124"/>
      <c r="P12" s="123"/>
      <c r="Q12" s="122"/>
    </row>
    <row r="13" spans="1:17" ht="54">
      <c r="A13" s="116"/>
      <c r="B13" s="126"/>
      <c r="C13" s="118" t="s">
        <v>253</v>
      </c>
      <c r="D13" s="127" t="s">
        <v>254</v>
      </c>
      <c r="E13" s="118" t="s">
        <v>238</v>
      </c>
      <c r="F13" s="119" t="s">
        <v>255</v>
      </c>
      <c r="G13" s="120" t="s">
        <v>240</v>
      </c>
      <c r="H13" s="121" t="s">
        <v>247</v>
      </c>
      <c r="I13" s="121" t="s">
        <v>256</v>
      </c>
      <c r="J13" s="122" t="s">
        <v>257</v>
      </c>
      <c r="K13" s="124" t="s">
        <v>258</v>
      </c>
      <c r="L13" s="124"/>
      <c r="M13" s="123"/>
      <c r="N13" s="125">
        <v>1</v>
      </c>
      <c r="O13" s="124"/>
      <c r="P13" s="123"/>
      <c r="Q13" s="122"/>
    </row>
    <row r="14" spans="1:17" ht="54">
      <c r="A14" s="116"/>
      <c r="B14" s="128" t="s">
        <v>259</v>
      </c>
      <c r="C14" s="118" t="s">
        <v>260</v>
      </c>
      <c r="D14" s="127" t="s">
        <v>261</v>
      </c>
      <c r="E14" s="118" t="s">
        <v>262</v>
      </c>
      <c r="F14" s="119" t="s">
        <v>239</v>
      </c>
      <c r="G14" s="120" t="s">
        <v>240</v>
      </c>
      <c r="H14" s="121" t="s">
        <v>247</v>
      </c>
      <c r="I14" s="121" t="s">
        <v>248</v>
      </c>
      <c r="J14" s="122" t="s">
        <v>243</v>
      </c>
      <c r="K14" s="123">
        <v>1</v>
      </c>
      <c r="L14" s="124"/>
      <c r="M14" s="123"/>
      <c r="N14" s="125">
        <v>2</v>
      </c>
      <c r="O14" s="124"/>
      <c r="P14" s="123"/>
      <c r="Q14" s="122"/>
    </row>
    <row r="15" spans="1:17" ht="54">
      <c r="A15" s="116"/>
      <c r="B15" s="128"/>
      <c r="C15" s="129" t="s">
        <v>263</v>
      </c>
      <c r="D15" s="130" t="s">
        <v>264</v>
      </c>
      <c r="E15" s="118" t="s">
        <v>238</v>
      </c>
      <c r="F15" s="119" t="s">
        <v>265</v>
      </c>
      <c r="G15" s="120" t="s">
        <v>266</v>
      </c>
      <c r="H15" s="121" t="s">
        <v>241</v>
      </c>
      <c r="I15" s="121" t="s">
        <v>248</v>
      </c>
      <c r="J15" s="122" t="s">
        <v>243</v>
      </c>
      <c r="K15" s="123">
        <v>1</v>
      </c>
      <c r="L15" s="124"/>
      <c r="M15" s="123"/>
      <c r="N15" s="125">
        <v>2</v>
      </c>
      <c r="O15" s="124"/>
      <c r="P15" s="123"/>
      <c r="Q15" s="122"/>
    </row>
    <row r="16" spans="1:17" ht="54">
      <c r="A16" s="116"/>
      <c r="B16" s="128"/>
      <c r="C16" s="118" t="s">
        <v>267</v>
      </c>
      <c r="D16" s="127" t="s">
        <v>268</v>
      </c>
      <c r="E16" s="118" t="s">
        <v>262</v>
      </c>
      <c r="F16" s="119" t="s">
        <v>255</v>
      </c>
      <c r="G16" s="120" t="s">
        <v>240</v>
      </c>
      <c r="H16" s="121" t="s">
        <v>241</v>
      </c>
      <c r="I16" s="121" t="s">
        <v>256</v>
      </c>
      <c r="J16" s="122" t="s">
        <v>257</v>
      </c>
      <c r="K16" s="124" t="s">
        <v>258</v>
      </c>
      <c r="L16" s="124"/>
      <c r="M16" s="123"/>
      <c r="N16" s="125">
        <v>1</v>
      </c>
      <c r="O16" s="124"/>
      <c r="P16" s="123"/>
      <c r="Q16" s="122"/>
    </row>
    <row r="17" spans="1:17" ht="54">
      <c r="A17" s="116"/>
      <c r="B17" s="126" t="s">
        <v>269</v>
      </c>
      <c r="C17" s="129" t="s">
        <v>270</v>
      </c>
      <c r="D17" s="127" t="s">
        <v>271</v>
      </c>
      <c r="E17" s="118" t="s">
        <v>238</v>
      </c>
      <c r="F17" s="119" t="s">
        <v>251</v>
      </c>
      <c r="G17" s="120" t="s">
        <v>240</v>
      </c>
      <c r="H17" s="121" t="s">
        <v>241</v>
      </c>
      <c r="I17" s="121" t="s">
        <v>248</v>
      </c>
      <c r="J17" s="122" t="s">
        <v>243</v>
      </c>
      <c r="K17" s="123">
        <v>1</v>
      </c>
      <c r="L17" s="124"/>
      <c r="M17" s="123"/>
      <c r="N17" s="125">
        <v>2</v>
      </c>
      <c r="O17" s="124"/>
      <c r="P17" s="123"/>
      <c r="Q17" s="122"/>
    </row>
    <row r="18" spans="1:17" ht="57">
      <c r="A18" s="116"/>
      <c r="B18" s="126"/>
      <c r="C18" s="129" t="s">
        <v>272</v>
      </c>
      <c r="D18" s="130" t="s">
        <v>273</v>
      </c>
      <c r="E18" s="118" t="s">
        <v>262</v>
      </c>
      <c r="F18" s="119" t="s">
        <v>274</v>
      </c>
      <c r="G18" s="120" t="s">
        <v>240</v>
      </c>
      <c r="H18" s="121" t="s">
        <v>241</v>
      </c>
      <c r="I18" s="121" t="s">
        <v>275</v>
      </c>
      <c r="J18" s="122" t="s">
        <v>257</v>
      </c>
      <c r="K18" s="124" t="s">
        <v>258</v>
      </c>
      <c r="L18" s="124"/>
      <c r="M18" s="123"/>
      <c r="N18" s="125">
        <v>1</v>
      </c>
      <c r="O18" s="124"/>
      <c r="P18" s="123"/>
      <c r="Q18" s="122"/>
    </row>
    <row r="19" spans="1:17" ht="54">
      <c r="A19" s="131" t="s">
        <v>276</v>
      </c>
      <c r="B19" s="117" t="s">
        <v>277</v>
      </c>
      <c r="C19" s="129" t="s">
        <v>278</v>
      </c>
      <c r="D19" s="130" t="s">
        <v>279</v>
      </c>
      <c r="E19" s="118" t="s">
        <v>238</v>
      </c>
      <c r="F19" s="119" t="s">
        <v>255</v>
      </c>
      <c r="G19" s="120" t="s">
        <v>240</v>
      </c>
      <c r="H19" s="121" t="s">
        <v>241</v>
      </c>
      <c r="I19" s="121" t="s">
        <v>248</v>
      </c>
      <c r="J19" s="122" t="s">
        <v>243</v>
      </c>
      <c r="K19" s="123">
        <v>1</v>
      </c>
      <c r="L19" s="124"/>
      <c r="M19" s="123"/>
      <c r="N19" s="125">
        <v>5</v>
      </c>
      <c r="O19" s="124"/>
      <c r="P19" s="123"/>
      <c r="Q19" s="122"/>
    </row>
    <row r="20" spans="1:17" ht="54">
      <c r="A20" s="132"/>
      <c r="B20" s="126"/>
      <c r="C20" s="129" t="s">
        <v>280</v>
      </c>
      <c r="D20" s="1" t="s">
        <v>281</v>
      </c>
      <c r="E20" s="118" t="s">
        <v>238</v>
      </c>
      <c r="F20" s="119" t="s">
        <v>265</v>
      </c>
      <c r="G20" s="120" t="s">
        <v>240</v>
      </c>
      <c r="H20" s="121" t="s">
        <v>241</v>
      </c>
      <c r="I20" s="121" t="s">
        <v>248</v>
      </c>
      <c r="J20" s="122" t="s">
        <v>243</v>
      </c>
      <c r="K20" s="123">
        <v>1</v>
      </c>
      <c r="L20" s="124"/>
      <c r="M20" s="123"/>
      <c r="N20" s="125">
        <v>2</v>
      </c>
      <c r="O20" s="124"/>
      <c r="P20" s="123"/>
      <c r="Q20" s="122"/>
    </row>
    <row r="21" spans="1:17" ht="54">
      <c r="A21" s="132"/>
      <c r="B21" s="133"/>
      <c r="C21" s="129" t="s">
        <v>282</v>
      </c>
      <c r="D21" s="130" t="s">
        <v>283</v>
      </c>
      <c r="E21" s="118" t="s">
        <v>262</v>
      </c>
      <c r="F21" s="119" t="s">
        <v>284</v>
      </c>
      <c r="G21" s="120" t="s">
        <v>240</v>
      </c>
      <c r="H21" s="121" t="s">
        <v>241</v>
      </c>
      <c r="I21" s="121" t="s">
        <v>275</v>
      </c>
      <c r="J21" s="122" t="s">
        <v>257</v>
      </c>
      <c r="K21" s="124" t="s">
        <v>258</v>
      </c>
      <c r="L21" s="124"/>
      <c r="M21" s="123"/>
      <c r="N21" s="125">
        <v>1</v>
      </c>
      <c r="O21" s="124"/>
      <c r="P21" s="123"/>
      <c r="Q21" s="122"/>
    </row>
    <row r="22" spans="1:17" ht="123.75" customHeight="1">
      <c r="A22" s="132"/>
      <c r="B22" s="134" t="s">
        <v>285</v>
      </c>
      <c r="C22" s="129" t="s">
        <v>286</v>
      </c>
      <c r="D22" s="130" t="s">
        <v>287</v>
      </c>
      <c r="E22" s="118" t="s">
        <v>238</v>
      </c>
      <c r="F22" s="119" t="s">
        <v>251</v>
      </c>
      <c r="G22" s="120" t="s">
        <v>240</v>
      </c>
      <c r="H22" s="121" t="s">
        <v>241</v>
      </c>
      <c r="I22" s="121" t="s">
        <v>248</v>
      </c>
      <c r="J22" s="122" t="s">
        <v>243</v>
      </c>
      <c r="K22" s="123">
        <v>1</v>
      </c>
      <c r="L22" s="124"/>
      <c r="M22" s="123"/>
      <c r="N22" s="125">
        <v>2</v>
      </c>
      <c r="O22" s="124"/>
      <c r="P22" s="123"/>
      <c r="Q22" s="122"/>
    </row>
    <row r="23" spans="1:17" ht="127.5" customHeight="1">
      <c r="A23" s="135" t="s">
        <v>288</v>
      </c>
      <c r="B23" s="134" t="s">
        <v>289</v>
      </c>
      <c r="C23" s="129" t="s">
        <v>290</v>
      </c>
      <c r="D23" s="130" t="s">
        <v>291</v>
      </c>
      <c r="E23" s="118" t="s">
        <v>262</v>
      </c>
      <c r="F23" s="119" t="s">
        <v>265</v>
      </c>
      <c r="G23" s="120" t="s">
        <v>240</v>
      </c>
      <c r="H23" s="121" t="s">
        <v>241</v>
      </c>
      <c r="I23" s="121" t="s">
        <v>248</v>
      </c>
      <c r="J23" s="122" t="s">
        <v>243</v>
      </c>
      <c r="K23" s="123">
        <v>1</v>
      </c>
      <c r="L23" s="124"/>
      <c r="M23" s="123"/>
      <c r="N23" s="125">
        <v>2</v>
      </c>
      <c r="O23" s="124"/>
      <c r="P23" s="123"/>
      <c r="Q23" s="122"/>
    </row>
    <row r="24" spans="1:17" ht="96.75" customHeight="1">
      <c r="A24" s="136"/>
      <c r="B24" s="134" t="s">
        <v>292</v>
      </c>
      <c r="C24" s="129" t="s">
        <v>290</v>
      </c>
      <c r="D24" s="130" t="s">
        <v>293</v>
      </c>
      <c r="E24" s="118" t="s">
        <v>262</v>
      </c>
      <c r="F24" s="119" t="s">
        <v>294</v>
      </c>
      <c r="G24" s="120" t="s">
        <v>240</v>
      </c>
      <c r="H24" s="121" t="s">
        <v>241</v>
      </c>
      <c r="I24" s="121" t="s">
        <v>248</v>
      </c>
      <c r="J24" s="122" t="s">
        <v>243</v>
      </c>
      <c r="K24" s="123">
        <v>1</v>
      </c>
      <c r="L24" s="124"/>
      <c r="M24" s="123"/>
      <c r="N24" s="125">
        <v>2</v>
      </c>
      <c r="O24" s="124"/>
      <c r="P24" s="123"/>
      <c r="Q24" s="122"/>
    </row>
    <row r="25" spans="1:17" ht="126" customHeight="1">
      <c r="A25" s="137" t="s">
        <v>295</v>
      </c>
      <c r="B25" s="138"/>
      <c r="C25" s="129" t="s">
        <v>296</v>
      </c>
      <c r="D25" s="130" t="s">
        <v>297</v>
      </c>
      <c r="E25" s="118" t="s">
        <v>262</v>
      </c>
      <c r="F25" s="119" t="s">
        <v>298</v>
      </c>
      <c r="G25" s="139" t="s">
        <v>266</v>
      </c>
      <c r="H25" s="121" t="s">
        <v>241</v>
      </c>
      <c r="I25" s="121" t="s">
        <v>299</v>
      </c>
      <c r="J25" s="122" t="s">
        <v>243</v>
      </c>
      <c r="K25" s="123">
        <v>1</v>
      </c>
      <c r="L25" s="124"/>
      <c r="M25" s="123"/>
      <c r="N25" s="125">
        <v>4</v>
      </c>
      <c r="O25" s="124"/>
      <c r="P25" s="123"/>
      <c r="Q25" s="122"/>
    </row>
    <row r="26" spans="1:17" ht="146.25" customHeight="1">
      <c r="A26" s="140"/>
      <c r="B26" s="141"/>
      <c r="C26" s="129" t="s">
        <v>300</v>
      </c>
      <c r="D26" s="127" t="s">
        <v>301</v>
      </c>
      <c r="E26" s="118" t="s">
        <v>262</v>
      </c>
      <c r="F26" s="119" t="s">
        <v>274</v>
      </c>
      <c r="G26" s="120" t="s">
        <v>240</v>
      </c>
      <c r="H26" s="121" t="s">
        <v>241</v>
      </c>
      <c r="I26" s="121" t="s">
        <v>275</v>
      </c>
      <c r="J26" s="122" t="s">
        <v>257</v>
      </c>
      <c r="K26" s="124" t="s">
        <v>258</v>
      </c>
      <c r="L26" s="124"/>
      <c r="M26" s="123"/>
      <c r="N26" s="125">
        <v>1</v>
      </c>
      <c r="O26" s="124"/>
      <c r="P26" s="123"/>
      <c r="Q26" s="122"/>
    </row>
    <row r="27" spans="1:17" ht="89.25" customHeight="1">
      <c r="A27" s="142" t="s">
        <v>302</v>
      </c>
      <c r="B27" s="143"/>
      <c r="C27" s="118" t="s">
        <v>303</v>
      </c>
      <c r="D27" s="127" t="s">
        <v>304</v>
      </c>
      <c r="E27" s="118" t="s">
        <v>305</v>
      </c>
      <c r="F27" s="119" t="s">
        <v>274</v>
      </c>
      <c r="G27" s="120" t="s">
        <v>240</v>
      </c>
      <c r="H27" s="121" t="s">
        <v>241</v>
      </c>
      <c r="I27" s="121" t="s">
        <v>256</v>
      </c>
      <c r="J27" s="122" t="s">
        <v>257</v>
      </c>
      <c r="K27" s="124" t="s">
        <v>258</v>
      </c>
      <c r="L27" s="124"/>
      <c r="M27" s="123"/>
      <c r="N27" s="125">
        <v>1</v>
      </c>
      <c r="O27" s="124"/>
      <c r="P27" s="123"/>
      <c r="Q27" s="122"/>
    </row>
    <row r="28" spans="1:17" ht="96.75" customHeight="1">
      <c r="A28" s="144"/>
      <c r="B28" s="145"/>
      <c r="C28" s="129" t="s">
        <v>306</v>
      </c>
      <c r="D28" s="130" t="s">
        <v>307</v>
      </c>
      <c r="E28" s="118" t="s">
        <v>308</v>
      </c>
      <c r="F28" s="119" t="s">
        <v>265</v>
      </c>
      <c r="G28" s="120" t="s">
        <v>240</v>
      </c>
      <c r="H28" s="121" t="s">
        <v>241</v>
      </c>
      <c r="I28" s="121" t="s">
        <v>248</v>
      </c>
      <c r="J28" s="122" t="s">
        <v>243</v>
      </c>
      <c r="K28" s="123">
        <v>1</v>
      </c>
      <c r="L28" s="124"/>
      <c r="M28" s="123"/>
      <c r="N28" s="125">
        <v>2</v>
      </c>
      <c r="O28" s="124"/>
      <c r="P28" s="123"/>
      <c r="Q28" s="122"/>
    </row>
    <row r="29" spans="1:17" ht="24.95" customHeight="1">
      <c r="A29" s="84" t="s">
        <v>204</v>
      </c>
      <c r="B29" s="85"/>
      <c r="C29" s="86"/>
      <c r="D29" s="146" t="s">
        <v>309</v>
      </c>
      <c r="E29" s="1"/>
      <c r="F29" s="147"/>
      <c r="G29" s="147"/>
    </row>
    <row r="30" spans="1:17" ht="32.25" customHeight="1">
      <c r="A30" s="84" t="s">
        <v>310</v>
      </c>
      <c r="B30" s="85"/>
      <c r="C30" s="86"/>
      <c r="D30" s="146" t="s">
        <v>208</v>
      </c>
      <c r="E30" s="1"/>
      <c r="F30" s="147"/>
      <c r="G30" s="147"/>
    </row>
    <row r="31" spans="1:17" ht="42" customHeight="1">
      <c r="A31" s="84" t="s">
        <v>311</v>
      </c>
      <c r="B31" s="85"/>
      <c r="C31" s="86"/>
      <c r="D31" s="146" t="s">
        <v>312</v>
      </c>
      <c r="E31" s="1"/>
      <c r="F31" s="147"/>
      <c r="G31" s="147"/>
    </row>
    <row r="32" spans="1:17" ht="14.25">
      <c r="A32" s="147"/>
      <c r="B32" s="147"/>
      <c r="C32" s="147"/>
      <c r="D32" s="147"/>
      <c r="E32" s="149"/>
      <c r="F32" s="147"/>
      <c r="G32" s="147"/>
    </row>
    <row r="33" spans="1:7" ht="14.25">
      <c r="A33" s="147"/>
      <c r="B33" s="147"/>
      <c r="C33" s="147"/>
      <c r="D33" s="147"/>
      <c r="E33" s="149"/>
      <c r="F33" s="147"/>
      <c r="G33" s="147"/>
    </row>
    <row r="34" spans="1:7" ht="14.25">
      <c r="A34" s="147"/>
      <c r="B34" s="147"/>
      <c r="C34" s="147"/>
      <c r="E34" s="149"/>
      <c r="F34" s="147"/>
      <c r="G34" s="147"/>
    </row>
    <row r="35" spans="1:7" ht="14.25">
      <c r="A35" s="147"/>
      <c r="B35" s="147"/>
      <c r="C35" s="147"/>
      <c r="D35" s="147"/>
      <c r="E35" s="149"/>
      <c r="F35" s="147"/>
      <c r="G35" s="147"/>
    </row>
    <row r="36" spans="1:7">
      <c r="F36" s="2"/>
    </row>
    <row r="37" spans="1:7">
      <c r="F37" s="2"/>
    </row>
  </sheetData>
  <autoFilter ref="A9:I31" xr:uid="{CA54E33F-3F90-4AF7-B4EE-C38DBE697A8D}">
    <filterColumn colId="0" showButton="0"/>
  </autoFilter>
  <mergeCells count="15">
    <mergeCell ref="A30:C30"/>
    <mergeCell ref="A31:C31"/>
    <mergeCell ref="A19:A22"/>
    <mergeCell ref="B19:B21"/>
    <mergeCell ref="A23:A24"/>
    <mergeCell ref="A25:B26"/>
    <mergeCell ref="A27:B28"/>
    <mergeCell ref="A29:C29"/>
    <mergeCell ref="A1:Q5"/>
    <mergeCell ref="A6:Q8"/>
    <mergeCell ref="A9:B9"/>
    <mergeCell ref="A10:A18"/>
    <mergeCell ref="B10:B13"/>
    <mergeCell ref="B14:B16"/>
    <mergeCell ref="B17:B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98CF7-ADD6-4C35-BB73-1771E3BDE1D7}">
  <sheetPr>
    <tabColor rgb="FF366092"/>
    <pageSetUpPr fitToPage="1"/>
  </sheetPr>
  <dimension ref="A1:AJ182"/>
  <sheetViews>
    <sheetView showGridLines="0" zoomScale="60" zoomScaleNormal="60" workbookViewId="0">
      <selection activeCell="A6" sqref="A6:U6"/>
    </sheetView>
  </sheetViews>
  <sheetFormatPr baseColWidth="10" defaultColWidth="12.5703125" defaultRowHeight="15" customHeight="1"/>
  <cols>
    <col min="1" max="1" width="101" style="154" customWidth="1"/>
    <col min="2" max="2" width="54" style="154" customWidth="1"/>
    <col min="3" max="3" width="55.28515625" style="154" customWidth="1"/>
    <col min="4" max="4" width="5.7109375" style="154" customWidth="1"/>
    <col min="5" max="16" width="6.7109375" style="154" customWidth="1"/>
    <col min="17" max="17" width="9.28515625" style="154" customWidth="1"/>
    <col min="18" max="18" width="12.42578125" style="154" customWidth="1"/>
    <col min="19" max="19" width="29.140625" style="154" customWidth="1"/>
    <col min="20" max="20" width="25" style="154" customWidth="1"/>
    <col min="21" max="21" width="42.28515625" style="154" customWidth="1"/>
    <col min="22" max="22" width="11.42578125" style="154" customWidth="1"/>
    <col min="23" max="16384" width="12.5703125" style="154"/>
  </cols>
  <sheetData>
    <row r="1" spans="1:22" ht="33" customHeight="1">
      <c r="A1" s="150" t="s">
        <v>313</v>
      </c>
      <c r="B1" s="151"/>
      <c r="C1" s="151"/>
      <c r="D1" s="151"/>
      <c r="E1" s="151"/>
      <c r="F1" s="151"/>
      <c r="G1" s="151"/>
      <c r="H1" s="151"/>
      <c r="I1" s="151"/>
      <c r="J1" s="151"/>
      <c r="K1" s="151"/>
      <c r="L1" s="151"/>
      <c r="M1" s="151"/>
      <c r="N1" s="151"/>
      <c r="O1" s="151"/>
      <c r="P1" s="151"/>
      <c r="Q1" s="151"/>
      <c r="R1" s="151"/>
      <c r="S1" s="151"/>
      <c r="T1" s="151"/>
      <c r="U1" s="152"/>
      <c r="V1" s="153"/>
    </row>
    <row r="2" spans="1:22" ht="60.75" customHeight="1">
      <c r="A2" s="155"/>
      <c r="B2" s="156"/>
      <c r="C2" s="156"/>
      <c r="D2" s="156"/>
      <c r="E2" s="156"/>
      <c r="F2" s="156"/>
      <c r="G2" s="156"/>
      <c r="H2" s="156"/>
      <c r="I2" s="156"/>
      <c r="J2" s="156"/>
      <c r="K2" s="156"/>
      <c r="L2" s="156"/>
      <c r="M2" s="156"/>
      <c r="N2" s="156"/>
      <c r="O2" s="156"/>
      <c r="P2" s="156"/>
      <c r="Q2" s="156"/>
      <c r="R2" s="156"/>
      <c r="S2" s="156"/>
      <c r="T2" s="156"/>
      <c r="U2" s="157"/>
      <c r="V2" s="153"/>
    </row>
    <row r="3" spans="1:22" ht="41.25" customHeight="1">
      <c r="A3" s="158"/>
      <c r="B3" s="159"/>
      <c r="C3" s="159"/>
      <c r="D3" s="159"/>
      <c r="E3" s="159"/>
      <c r="F3" s="159"/>
      <c r="G3" s="159"/>
      <c r="H3" s="159"/>
      <c r="I3" s="159"/>
      <c r="J3" s="159"/>
      <c r="K3" s="159"/>
      <c r="L3" s="159"/>
      <c r="M3" s="159"/>
      <c r="N3" s="159"/>
      <c r="O3" s="159"/>
      <c r="P3" s="159"/>
      <c r="Q3" s="159"/>
      <c r="R3" s="159"/>
      <c r="S3" s="159"/>
      <c r="T3" s="159"/>
      <c r="U3" s="160"/>
      <c r="V3" s="153"/>
    </row>
    <row r="4" spans="1:22" ht="95.25" customHeight="1">
      <c r="A4" s="161" t="s">
        <v>314</v>
      </c>
      <c r="B4" s="162"/>
      <c r="C4" s="162"/>
      <c r="D4" s="162"/>
      <c r="E4" s="162"/>
      <c r="F4" s="162"/>
      <c r="G4" s="162"/>
      <c r="H4" s="162"/>
      <c r="I4" s="162"/>
      <c r="J4" s="162"/>
      <c r="K4" s="162"/>
      <c r="L4" s="162"/>
      <c r="M4" s="162"/>
      <c r="N4" s="162"/>
      <c r="O4" s="162"/>
      <c r="P4" s="162"/>
      <c r="Q4" s="162"/>
      <c r="R4" s="162"/>
      <c r="S4" s="162"/>
      <c r="T4" s="162"/>
      <c r="U4" s="163"/>
      <c r="V4" s="153"/>
    </row>
    <row r="5" spans="1:22" ht="4.5" customHeight="1">
      <c r="A5" s="164"/>
      <c r="B5" s="165"/>
      <c r="C5" s="166"/>
      <c r="D5" s="153"/>
      <c r="E5" s="153"/>
      <c r="F5" s="153"/>
      <c r="G5" s="153"/>
      <c r="H5" s="153"/>
      <c r="I5" s="153"/>
      <c r="J5" s="153"/>
      <c r="K5" s="153"/>
      <c r="L5" s="153"/>
      <c r="M5" s="153"/>
      <c r="N5" s="153"/>
      <c r="O5" s="153"/>
      <c r="P5" s="153"/>
      <c r="Q5" s="153"/>
      <c r="R5" s="153"/>
      <c r="S5" s="153"/>
      <c r="T5" s="153"/>
      <c r="U5" s="153"/>
      <c r="V5" s="153"/>
    </row>
    <row r="6" spans="1:22" ht="27" customHeight="1">
      <c r="A6" s="167" t="s">
        <v>315</v>
      </c>
      <c r="B6" s="168"/>
      <c r="C6" s="168"/>
      <c r="D6" s="168"/>
      <c r="E6" s="168"/>
      <c r="F6" s="168"/>
      <c r="G6" s="168"/>
      <c r="H6" s="168"/>
      <c r="I6" s="168"/>
      <c r="J6" s="168"/>
      <c r="K6" s="168"/>
      <c r="L6" s="168"/>
      <c r="M6" s="168"/>
      <c r="N6" s="168"/>
      <c r="O6" s="168"/>
      <c r="P6" s="168"/>
      <c r="Q6" s="168"/>
      <c r="R6" s="168"/>
      <c r="S6" s="168"/>
      <c r="T6" s="168"/>
      <c r="U6" s="169"/>
      <c r="V6" s="153"/>
    </row>
    <row r="7" spans="1:22" ht="30.75" customHeight="1">
      <c r="A7" s="170" t="s">
        <v>316</v>
      </c>
      <c r="B7" s="171"/>
      <c r="C7" s="171"/>
      <c r="D7" s="171"/>
      <c r="E7" s="171"/>
      <c r="F7" s="171"/>
      <c r="G7" s="171"/>
      <c r="H7" s="171"/>
      <c r="I7" s="171"/>
      <c r="J7" s="171"/>
      <c r="K7" s="171"/>
      <c r="L7" s="171"/>
      <c r="M7" s="171"/>
      <c r="N7" s="171"/>
      <c r="O7" s="171"/>
      <c r="P7" s="171"/>
      <c r="Q7" s="171"/>
      <c r="R7" s="171"/>
      <c r="S7" s="171"/>
      <c r="T7" s="171"/>
      <c r="U7" s="172"/>
      <c r="V7" s="153"/>
    </row>
    <row r="8" spans="1:22" ht="24" customHeight="1">
      <c r="A8" s="167" t="s">
        <v>317</v>
      </c>
      <c r="B8" s="168"/>
      <c r="C8" s="168"/>
      <c r="D8" s="168"/>
      <c r="E8" s="168"/>
      <c r="F8" s="168"/>
      <c r="G8" s="168"/>
      <c r="H8" s="168"/>
      <c r="I8" s="168"/>
      <c r="J8" s="168"/>
      <c r="K8" s="168"/>
      <c r="L8" s="168"/>
      <c r="M8" s="168"/>
      <c r="N8" s="168"/>
      <c r="O8" s="168"/>
      <c r="P8" s="168"/>
      <c r="Q8" s="168"/>
      <c r="R8" s="168"/>
      <c r="S8" s="168"/>
      <c r="T8" s="168"/>
      <c r="U8" s="169"/>
      <c r="V8" s="153"/>
    </row>
    <row r="9" spans="1:22" ht="33.75" customHeight="1">
      <c r="A9" s="170" t="s">
        <v>316</v>
      </c>
      <c r="B9" s="171"/>
      <c r="C9" s="171"/>
      <c r="D9" s="171"/>
      <c r="E9" s="171"/>
      <c r="F9" s="171"/>
      <c r="G9" s="171"/>
      <c r="H9" s="171"/>
      <c r="I9" s="171"/>
      <c r="J9" s="171"/>
      <c r="K9" s="171"/>
      <c r="L9" s="171"/>
      <c r="M9" s="171"/>
      <c r="N9" s="171"/>
      <c r="O9" s="171"/>
      <c r="P9" s="171"/>
      <c r="Q9" s="171"/>
      <c r="R9" s="171"/>
      <c r="S9" s="171"/>
      <c r="T9" s="171"/>
      <c r="U9" s="172"/>
      <c r="V9" s="153"/>
    </row>
    <row r="10" spans="1:22" ht="24" customHeight="1">
      <c r="A10" s="167" t="s">
        <v>318</v>
      </c>
      <c r="B10" s="168"/>
      <c r="C10" s="168"/>
      <c r="D10" s="168"/>
      <c r="E10" s="168"/>
      <c r="F10" s="168"/>
      <c r="G10" s="168"/>
      <c r="H10" s="168"/>
      <c r="I10" s="168"/>
      <c r="J10" s="168"/>
      <c r="K10" s="168"/>
      <c r="L10" s="168"/>
      <c r="M10" s="168"/>
      <c r="N10" s="168"/>
      <c r="O10" s="168"/>
      <c r="P10" s="168"/>
      <c r="Q10" s="168"/>
      <c r="R10" s="168"/>
      <c r="S10" s="168"/>
      <c r="T10" s="168"/>
      <c r="U10" s="169"/>
      <c r="V10" s="153"/>
    </row>
    <row r="11" spans="1:22" ht="34.5" customHeight="1">
      <c r="A11" s="170" t="s">
        <v>319</v>
      </c>
      <c r="B11" s="171"/>
      <c r="C11" s="171"/>
      <c r="D11" s="171"/>
      <c r="E11" s="171"/>
      <c r="F11" s="171"/>
      <c r="G11" s="171"/>
      <c r="H11" s="171"/>
      <c r="I11" s="171"/>
      <c r="J11" s="171"/>
      <c r="K11" s="171"/>
      <c r="L11" s="171"/>
      <c r="M11" s="171"/>
      <c r="N11" s="171"/>
      <c r="O11" s="171"/>
      <c r="P11" s="171"/>
      <c r="Q11" s="171"/>
      <c r="R11" s="171"/>
      <c r="S11" s="171"/>
      <c r="T11" s="171"/>
      <c r="U11" s="172"/>
      <c r="V11" s="153"/>
    </row>
    <row r="12" spans="1:22" ht="24" customHeight="1">
      <c r="A12" s="167" t="s">
        <v>320</v>
      </c>
      <c r="B12" s="168"/>
      <c r="C12" s="168"/>
      <c r="D12" s="168"/>
      <c r="E12" s="168"/>
      <c r="F12" s="168"/>
      <c r="G12" s="168"/>
      <c r="H12" s="168"/>
      <c r="I12" s="168"/>
      <c r="J12" s="168"/>
      <c r="K12" s="168"/>
      <c r="L12" s="168"/>
      <c r="M12" s="168"/>
      <c r="N12" s="168"/>
      <c r="O12" s="168"/>
      <c r="P12" s="168"/>
      <c r="Q12" s="168"/>
      <c r="R12" s="168"/>
      <c r="S12" s="168"/>
      <c r="T12" s="168"/>
      <c r="U12" s="169"/>
      <c r="V12" s="153"/>
    </row>
    <row r="13" spans="1:22" ht="21" customHeight="1">
      <c r="A13" s="173" t="s">
        <v>321</v>
      </c>
      <c r="B13" s="168"/>
      <c r="C13" s="168"/>
      <c r="D13" s="169"/>
      <c r="E13" s="174" t="s">
        <v>322</v>
      </c>
      <c r="F13" s="168"/>
      <c r="G13" s="168"/>
      <c r="H13" s="168"/>
      <c r="I13" s="168"/>
      <c r="J13" s="168"/>
      <c r="K13" s="168"/>
      <c r="L13" s="168"/>
      <c r="M13" s="168"/>
      <c r="N13" s="168"/>
      <c r="O13" s="168"/>
      <c r="P13" s="168"/>
      <c r="Q13" s="168"/>
      <c r="R13" s="168"/>
      <c r="S13" s="168"/>
      <c r="T13" s="168"/>
      <c r="U13" s="169"/>
      <c r="V13" s="153"/>
    </row>
    <row r="14" spans="1:22" ht="22.5" customHeight="1">
      <c r="A14" s="175" t="s">
        <v>323</v>
      </c>
      <c r="B14" s="175" t="s">
        <v>324</v>
      </c>
      <c r="C14" s="176" t="s">
        <v>325</v>
      </c>
      <c r="D14" s="177"/>
      <c r="E14" s="178" t="s">
        <v>326</v>
      </c>
      <c r="F14" s="178" t="s">
        <v>327</v>
      </c>
      <c r="G14" s="178" t="s">
        <v>328</v>
      </c>
      <c r="H14" s="178" t="s">
        <v>329</v>
      </c>
      <c r="I14" s="179" t="s">
        <v>330</v>
      </c>
      <c r="J14" s="179" t="s">
        <v>331</v>
      </c>
      <c r="K14" s="179" t="s">
        <v>332</v>
      </c>
      <c r="L14" s="179" t="s">
        <v>333</v>
      </c>
      <c r="M14" s="180" t="s">
        <v>334</v>
      </c>
      <c r="N14" s="180" t="s">
        <v>335</v>
      </c>
      <c r="O14" s="180" t="s">
        <v>336</v>
      </c>
      <c r="P14" s="180" t="s">
        <v>337</v>
      </c>
      <c r="Q14" s="176" t="s">
        <v>338</v>
      </c>
      <c r="R14" s="177"/>
      <c r="S14" s="180" t="s">
        <v>339</v>
      </c>
      <c r="T14" s="180" t="s">
        <v>340</v>
      </c>
      <c r="U14" s="180" t="s">
        <v>341</v>
      </c>
      <c r="V14" s="153"/>
    </row>
    <row r="15" spans="1:22" ht="22.5" customHeight="1">
      <c r="A15" s="181"/>
      <c r="B15" s="182"/>
      <c r="C15" s="183"/>
      <c r="D15" s="184"/>
      <c r="E15" s="185"/>
      <c r="F15" s="185"/>
      <c r="G15" s="185"/>
      <c r="H15" s="185"/>
      <c r="I15" s="186"/>
      <c r="J15" s="186"/>
      <c r="K15" s="186"/>
      <c r="L15" s="186"/>
      <c r="M15" s="187"/>
      <c r="N15" s="187"/>
      <c r="O15" s="187"/>
      <c r="P15" s="187"/>
      <c r="Q15" s="183"/>
      <c r="R15" s="184"/>
      <c r="S15" s="182"/>
      <c r="T15" s="182"/>
      <c r="U15" s="182"/>
      <c r="V15" s="153"/>
    </row>
    <row r="16" spans="1:22" ht="27.75" customHeight="1">
      <c r="A16" s="181"/>
      <c r="B16" s="187"/>
      <c r="C16" s="188"/>
      <c r="D16" s="189"/>
      <c r="E16" s="190" t="s">
        <v>342</v>
      </c>
      <c r="F16" s="168"/>
      <c r="G16" s="168"/>
      <c r="H16" s="168"/>
      <c r="I16" s="168"/>
      <c r="J16" s="168"/>
      <c r="K16" s="168"/>
      <c r="L16" s="168"/>
      <c r="M16" s="168"/>
      <c r="N16" s="168"/>
      <c r="O16" s="168"/>
      <c r="P16" s="169"/>
      <c r="Q16" s="188"/>
      <c r="R16" s="189"/>
      <c r="S16" s="187"/>
      <c r="T16" s="187"/>
      <c r="U16" s="187"/>
      <c r="V16" s="153"/>
    </row>
    <row r="17" spans="1:22" ht="27.75" customHeight="1">
      <c r="A17" s="191" t="s">
        <v>343</v>
      </c>
      <c r="B17" s="192"/>
      <c r="C17" s="192"/>
      <c r="D17" s="192"/>
      <c r="E17" s="192"/>
      <c r="F17" s="192"/>
      <c r="G17" s="192"/>
      <c r="H17" s="192"/>
      <c r="I17" s="192"/>
      <c r="J17" s="192"/>
      <c r="K17" s="192"/>
      <c r="L17" s="192"/>
      <c r="M17" s="192"/>
      <c r="N17" s="192"/>
      <c r="O17" s="192"/>
      <c r="P17" s="192"/>
      <c r="Q17" s="192"/>
      <c r="R17" s="192"/>
      <c r="S17" s="192"/>
      <c r="T17" s="192"/>
      <c r="U17" s="193"/>
      <c r="V17" s="153"/>
    </row>
    <row r="18" spans="1:22" ht="26.25" customHeight="1">
      <c r="A18" s="194" t="s">
        <v>344</v>
      </c>
      <c r="B18" s="195" t="s">
        <v>345</v>
      </c>
      <c r="C18" s="196" t="s">
        <v>346</v>
      </c>
      <c r="D18" s="197" t="s">
        <v>347</v>
      </c>
      <c r="E18" s="198"/>
      <c r="F18" s="198"/>
      <c r="G18" s="198">
        <v>1</v>
      </c>
      <c r="H18" s="198"/>
      <c r="I18" s="198"/>
      <c r="K18" s="198"/>
      <c r="L18" s="198"/>
      <c r="M18" s="198"/>
      <c r="N18" s="198"/>
      <c r="O18" s="198"/>
      <c r="P18" s="198"/>
      <c r="Q18" s="199">
        <f>IFERROR(IF(COUNT(E18:P18)&lt;1,0,IF(COUNT(E19:P19)&gt;=COUNT(E18:P18),1,(COUNT(E19:P19)/COUNT(E18:P18)))),0)</f>
        <v>0</v>
      </c>
      <c r="R18" s="199">
        <f>AVERAGE(Q18:Q19)</f>
        <v>0</v>
      </c>
      <c r="S18" s="200" t="s">
        <v>348</v>
      </c>
      <c r="T18" s="200" t="s">
        <v>349</v>
      </c>
      <c r="U18" s="201"/>
      <c r="V18" s="153"/>
    </row>
    <row r="19" spans="1:22" ht="23.25" customHeight="1">
      <c r="A19" s="202"/>
      <c r="B19" s="187"/>
      <c r="C19" s="187"/>
      <c r="D19" s="203" t="s">
        <v>350</v>
      </c>
      <c r="E19" s="198"/>
      <c r="F19" s="198"/>
      <c r="G19" s="198"/>
      <c r="H19" s="198"/>
      <c r="I19" s="198"/>
      <c r="J19" s="198"/>
      <c r="K19" s="198"/>
      <c r="L19" s="198"/>
      <c r="M19" s="198"/>
      <c r="N19" s="198"/>
      <c r="O19" s="198"/>
      <c r="P19" s="198"/>
      <c r="Q19" s="187"/>
      <c r="R19" s="187"/>
      <c r="S19" s="187"/>
      <c r="T19" s="187"/>
      <c r="U19" s="187"/>
      <c r="V19" s="153"/>
    </row>
    <row r="20" spans="1:22" ht="26.25" customHeight="1">
      <c r="A20" s="202"/>
      <c r="B20" s="195" t="s">
        <v>351</v>
      </c>
      <c r="C20" s="196" t="s">
        <v>352</v>
      </c>
      <c r="D20" s="197" t="s">
        <v>347</v>
      </c>
      <c r="E20" s="198"/>
      <c r="F20" s="198">
        <v>1</v>
      </c>
      <c r="G20" s="198"/>
      <c r="H20" s="198"/>
      <c r="I20" s="198"/>
      <c r="K20" s="198"/>
      <c r="L20" s="198"/>
      <c r="M20" s="198"/>
      <c r="N20" s="198"/>
      <c r="O20" s="198"/>
      <c r="P20" s="198"/>
      <c r="Q20" s="199">
        <f>IFERROR(IF(COUNT(E20:P20)&lt;1,0,IF(COUNT(E21:P21)&gt;=COUNT(E20:P20),1,(COUNT(E21:P21)/COUNT(E20:P20)))),0)</f>
        <v>0</v>
      </c>
      <c r="R20" s="199">
        <f>AVERAGE(Q20:Q21)</f>
        <v>0</v>
      </c>
      <c r="S20" s="200" t="s">
        <v>348</v>
      </c>
      <c r="T20" s="200" t="s">
        <v>353</v>
      </c>
      <c r="U20" s="201"/>
      <c r="V20" s="153"/>
    </row>
    <row r="21" spans="1:22" ht="23.25" customHeight="1">
      <c r="A21" s="202"/>
      <c r="B21" s="187"/>
      <c r="C21" s="187"/>
      <c r="D21" s="203" t="s">
        <v>350</v>
      </c>
      <c r="E21" s="198"/>
      <c r="F21" s="198"/>
      <c r="G21" s="198"/>
      <c r="H21" s="198"/>
      <c r="I21" s="198"/>
      <c r="J21" s="198"/>
      <c r="K21" s="198"/>
      <c r="L21" s="198"/>
      <c r="M21" s="198"/>
      <c r="N21" s="198"/>
      <c r="O21" s="198"/>
      <c r="P21" s="198"/>
      <c r="Q21" s="187"/>
      <c r="R21" s="187"/>
      <c r="S21" s="187"/>
      <c r="T21" s="187"/>
      <c r="U21" s="187"/>
      <c r="V21" s="153"/>
    </row>
    <row r="22" spans="1:22" ht="26.25" customHeight="1">
      <c r="A22" s="202"/>
      <c r="B22" s="195" t="s">
        <v>354</v>
      </c>
      <c r="C22" s="196" t="s">
        <v>355</v>
      </c>
      <c r="D22" s="197" t="s">
        <v>347</v>
      </c>
      <c r="E22" s="198"/>
      <c r="F22" s="198"/>
      <c r="G22" s="198"/>
      <c r="H22" s="198"/>
      <c r="I22" s="198"/>
      <c r="J22" s="198">
        <v>1</v>
      </c>
      <c r="K22" s="198"/>
      <c r="L22" s="198"/>
      <c r="M22" s="198"/>
      <c r="N22" s="198"/>
      <c r="O22" s="198"/>
      <c r="P22" s="198"/>
      <c r="Q22" s="199">
        <f>IFERROR(IF(COUNT(E22:P22)&lt;1,0,IF(COUNT(E23:P23)&gt;=COUNT(E22:P22),1,(COUNT(E23:P23)/COUNT(E22:P22)))),0)</f>
        <v>0</v>
      </c>
      <c r="R22" s="199">
        <f>AVERAGE(Q22:Q23)</f>
        <v>0</v>
      </c>
      <c r="S22" s="200" t="s">
        <v>348</v>
      </c>
      <c r="T22" s="200" t="s">
        <v>356</v>
      </c>
      <c r="U22" s="201"/>
      <c r="V22" s="153"/>
    </row>
    <row r="23" spans="1:22" ht="23.25" customHeight="1">
      <c r="A23" s="204"/>
      <c r="B23" s="187"/>
      <c r="C23" s="187"/>
      <c r="D23" s="203" t="s">
        <v>350</v>
      </c>
      <c r="E23" s="198"/>
      <c r="F23" s="198"/>
      <c r="G23" s="198"/>
      <c r="H23" s="198"/>
      <c r="I23" s="198"/>
      <c r="J23" s="198"/>
      <c r="K23" s="198"/>
      <c r="L23" s="198"/>
      <c r="M23" s="198"/>
      <c r="N23" s="198"/>
      <c r="O23" s="198"/>
      <c r="P23" s="198"/>
      <c r="Q23" s="187"/>
      <c r="R23" s="187"/>
      <c r="S23" s="187"/>
      <c r="T23" s="187"/>
      <c r="U23" s="187"/>
      <c r="V23" s="153"/>
    </row>
    <row r="24" spans="1:22" ht="29.25" customHeight="1">
      <c r="A24" s="205" t="s">
        <v>357</v>
      </c>
      <c r="B24" s="168"/>
      <c r="C24" s="168"/>
      <c r="D24" s="168"/>
      <c r="E24" s="168"/>
      <c r="F24" s="168"/>
      <c r="G24" s="206"/>
      <c r="H24" s="168"/>
      <c r="I24" s="168"/>
      <c r="J24" s="168"/>
      <c r="K24" s="168"/>
      <c r="L24" s="168"/>
      <c r="M24" s="168"/>
      <c r="N24" s="168"/>
      <c r="O24" s="168"/>
      <c r="P24" s="168"/>
      <c r="Q24" s="168"/>
      <c r="R24" s="168"/>
      <c r="S24" s="168"/>
      <c r="T24" s="168"/>
      <c r="U24" s="169"/>
      <c r="V24" s="153"/>
    </row>
    <row r="25" spans="1:22" ht="43.5" customHeight="1">
      <c r="A25" s="207" t="s">
        <v>358</v>
      </c>
      <c r="B25" s="208" t="s">
        <v>359</v>
      </c>
      <c r="C25" s="196" t="s">
        <v>360</v>
      </c>
      <c r="D25" s="197" t="s">
        <v>347</v>
      </c>
      <c r="E25" s="198"/>
      <c r="F25" s="153"/>
      <c r="G25" s="209"/>
      <c r="H25" s="210"/>
      <c r="I25" s="198"/>
      <c r="J25" s="198"/>
      <c r="K25" s="198"/>
      <c r="L25" s="198"/>
      <c r="M25" s="198"/>
      <c r="N25" s="198"/>
      <c r="O25" s="198"/>
      <c r="P25" s="198">
        <v>1</v>
      </c>
      <c r="Q25" s="199">
        <f>IFERROR(IF(COUNT(E25:P25)&lt;1,0,IF(COUNT(E26:P26)&gt;=COUNT(E25:P25),1,(COUNT(E26:P26)/COUNT(E25:P25)))),0)</f>
        <v>0</v>
      </c>
      <c r="R25" s="199">
        <f>AVERAGE(Q25:Q26)</f>
        <v>0</v>
      </c>
      <c r="S25" s="200" t="s">
        <v>348</v>
      </c>
      <c r="T25" s="200" t="s">
        <v>361</v>
      </c>
      <c r="U25" s="211"/>
      <c r="V25" s="153"/>
    </row>
    <row r="26" spans="1:22" ht="43.5" customHeight="1">
      <c r="A26" s="187"/>
      <c r="B26" s="187"/>
      <c r="C26" s="187"/>
      <c r="D26" s="203" t="s">
        <v>350</v>
      </c>
      <c r="E26" s="198"/>
      <c r="F26" s="198"/>
      <c r="G26" s="212"/>
      <c r="H26" s="198"/>
      <c r="I26" s="198"/>
      <c r="J26" s="198"/>
      <c r="K26" s="198"/>
      <c r="L26" s="198"/>
      <c r="M26" s="198"/>
      <c r="N26" s="198"/>
      <c r="O26" s="198"/>
      <c r="P26" s="198"/>
      <c r="Q26" s="187"/>
      <c r="R26" s="187"/>
      <c r="S26" s="187"/>
      <c r="T26" s="187"/>
      <c r="U26" s="187"/>
      <c r="V26" s="153"/>
    </row>
    <row r="27" spans="1:22" ht="31.5" customHeight="1">
      <c r="A27" s="205" t="s">
        <v>362</v>
      </c>
      <c r="B27" s="168"/>
      <c r="C27" s="168"/>
      <c r="D27" s="168"/>
      <c r="E27" s="168"/>
      <c r="F27" s="206"/>
      <c r="G27" s="206"/>
      <c r="H27" s="206"/>
      <c r="I27" s="206"/>
      <c r="J27" s="206"/>
      <c r="K27" s="206"/>
      <c r="L27" s="206"/>
      <c r="M27" s="206"/>
      <c r="N27" s="206"/>
      <c r="O27" s="206"/>
      <c r="P27" s="206"/>
      <c r="Q27" s="168"/>
      <c r="R27" s="168"/>
      <c r="S27" s="168"/>
      <c r="T27" s="168"/>
      <c r="U27" s="169"/>
      <c r="V27" s="153"/>
    </row>
    <row r="28" spans="1:22" ht="40.5" customHeight="1">
      <c r="A28" s="207" t="s">
        <v>363</v>
      </c>
      <c r="B28" s="208" t="s">
        <v>364</v>
      </c>
      <c r="C28" s="196" t="s">
        <v>365</v>
      </c>
      <c r="D28" s="197" t="s">
        <v>347</v>
      </c>
      <c r="E28" s="213"/>
      <c r="F28" s="214"/>
      <c r="G28" s="209"/>
      <c r="H28" s="214">
        <v>1</v>
      </c>
      <c r="I28" s="214"/>
      <c r="J28" s="209"/>
      <c r="K28" s="209"/>
      <c r="L28" s="214">
        <v>1</v>
      </c>
      <c r="M28" s="214"/>
      <c r="N28" s="209"/>
      <c r="O28" s="214"/>
      <c r="P28" s="214">
        <v>1</v>
      </c>
      <c r="Q28" s="215">
        <f>IFERROR(IF(COUNT(E28:O28)&lt;1,0,IF(COUNT(E29:P29)&gt;=COUNT(E28:O28),1,(COUNT(E29:P29)/COUNT(E28:O28)))),0)</f>
        <v>0</v>
      </c>
      <c r="R28" s="199">
        <f>AVERAGE(Q28:Q31)</f>
        <v>0</v>
      </c>
      <c r="S28" s="200" t="s">
        <v>348</v>
      </c>
      <c r="T28" s="200" t="s">
        <v>366</v>
      </c>
      <c r="U28" s="211"/>
      <c r="V28" s="153"/>
    </row>
    <row r="29" spans="1:22" ht="40.5" customHeight="1">
      <c r="A29" s="182"/>
      <c r="B29" s="182"/>
      <c r="C29" s="187"/>
      <c r="D29" s="203" t="s">
        <v>350</v>
      </c>
      <c r="E29" s="198"/>
      <c r="F29" s="212"/>
      <c r="G29" s="212"/>
      <c r="H29" s="212"/>
      <c r="I29" s="212"/>
      <c r="J29" s="212"/>
      <c r="K29" s="212"/>
      <c r="L29" s="216"/>
      <c r="M29" s="217"/>
      <c r="N29" s="218"/>
      <c r="O29" s="212"/>
      <c r="P29" s="212"/>
      <c r="Q29" s="187"/>
      <c r="R29" s="182"/>
      <c r="S29" s="187"/>
      <c r="T29" s="187"/>
      <c r="U29" s="187"/>
      <c r="V29" s="153"/>
    </row>
    <row r="30" spans="1:22" ht="40.5" customHeight="1">
      <c r="A30" s="182"/>
      <c r="B30" s="182"/>
      <c r="C30" s="196" t="s">
        <v>367</v>
      </c>
      <c r="D30" s="197" t="s">
        <v>347</v>
      </c>
      <c r="E30" s="198"/>
      <c r="F30" s="198"/>
      <c r="G30" s="198"/>
      <c r="I30" s="198"/>
      <c r="J30" s="198">
        <v>1</v>
      </c>
      <c r="K30" s="198"/>
      <c r="L30" s="213"/>
      <c r="M30" s="209"/>
      <c r="N30" s="210"/>
      <c r="O30" s="198"/>
      <c r="P30" s="198">
        <v>1</v>
      </c>
      <c r="Q30" s="199">
        <f>IFERROR(IF(COUNT(E30:P30)&lt;1,0,IF(COUNT(E31:P31)&gt;=COUNT(E30:P30),1,(COUNT(E31:P31)/COUNT(E30:P30)))),0)</f>
        <v>0</v>
      </c>
      <c r="R30" s="182"/>
      <c r="S30" s="200" t="s">
        <v>348</v>
      </c>
      <c r="T30" s="200" t="s">
        <v>368</v>
      </c>
      <c r="U30" s="211"/>
      <c r="V30" s="153"/>
    </row>
    <row r="31" spans="1:22" ht="40.5" customHeight="1">
      <c r="A31" s="187"/>
      <c r="B31" s="187"/>
      <c r="C31" s="187"/>
      <c r="D31" s="203" t="s">
        <v>350</v>
      </c>
      <c r="E31" s="198"/>
      <c r="F31" s="198"/>
      <c r="G31" s="198"/>
      <c r="H31" s="198"/>
      <c r="I31" s="198"/>
      <c r="J31" s="198"/>
      <c r="K31" s="198"/>
      <c r="L31" s="198"/>
      <c r="M31" s="212"/>
      <c r="N31" s="198"/>
      <c r="O31" s="198"/>
      <c r="P31" s="198"/>
      <c r="Q31" s="187"/>
      <c r="R31" s="187"/>
      <c r="S31" s="187"/>
      <c r="T31" s="187"/>
      <c r="U31" s="187"/>
      <c r="V31" s="153"/>
    </row>
    <row r="32" spans="1:22" ht="24" customHeight="1">
      <c r="A32" s="176" t="s">
        <v>369</v>
      </c>
      <c r="B32" s="206"/>
      <c r="C32" s="168"/>
      <c r="D32" s="168"/>
      <c r="E32" s="168"/>
      <c r="F32" s="168"/>
      <c r="G32" s="168"/>
      <c r="H32" s="168"/>
      <c r="I32" s="168"/>
      <c r="J32" s="168"/>
      <c r="K32" s="168"/>
      <c r="L32" s="168"/>
      <c r="M32" s="168"/>
      <c r="N32" s="168"/>
      <c r="O32" s="168"/>
      <c r="P32" s="168"/>
      <c r="Q32" s="168"/>
      <c r="R32" s="168"/>
      <c r="S32" s="168"/>
      <c r="T32" s="168"/>
      <c r="U32" s="169"/>
      <c r="V32" s="153"/>
    </row>
    <row r="33" spans="1:22" ht="32.25" customHeight="1">
      <c r="A33" s="219" t="s">
        <v>370</v>
      </c>
      <c r="B33" s="219" t="s">
        <v>371</v>
      </c>
      <c r="C33" s="220" t="s">
        <v>372</v>
      </c>
      <c r="D33" s="197" t="s">
        <v>347</v>
      </c>
      <c r="E33" s="198"/>
      <c r="F33" s="198">
        <v>1</v>
      </c>
      <c r="G33" s="198"/>
      <c r="H33" s="198"/>
      <c r="I33" s="198"/>
      <c r="K33" s="198"/>
      <c r="L33" s="198"/>
      <c r="M33" s="198"/>
      <c r="N33" s="198"/>
      <c r="O33" s="198"/>
      <c r="P33" s="198"/>
      <c r="Q33" s="199">
        <f>IFERROR(IF(COUNT(E33:P33)&lt;1,0,IF(COUNT(E34:P34)&gt;=COUNT(E33:P33),1,(COUNT(E34:P34)/COUNT(E33:P33)))),0)</f>
        <v>0</v>
      </c>
      <c r="R33" s="199">
        <f>AVERAGE(Q33:Q38)</f>
        <v>0</v>
      </c>
      <c r="S33" s="200" t="s">
        <v>348</v>
      </c>
      <c r="T33" s="200" t="s">
        <v>373</v>
      </c>
      <c r="U33" s="211"/>
      <c r="V33" s="153"/>
    </row>
    <row r="34" spans="1:22" ht="32.25" customHeight="1">
      <c r="A34" s="219"/>
      <c r="B34" s="219"/>
      <c r="C34" s="189"/>
      <c r="D34" s="203" t="s">
        <v>350</v>
      </c>
      <c r="E34" s="198"/>
      <c r="F34" s="198"/>
      <c r="G34" s="198"/>
      <c r="H34" s="198"/>
      <c r="I34" s="198"/>
      <c r="J34" s="198"/>
      <c r="K34" s="198"/>
      <c r="L34" s="198"/>
      <c r="M34" s="198"/>
      <c r="N34" s="198"/>
      <c r="O34" s="198"/>
      <c r="P34" s="198"/>
      <c r="Q34" s="187"/>
      <c r="R34" s="182"/>
      <c r="S34" s="187"/>
      <c r="T34" s="187"/>
      <c r="U34" s="187"/>
      <c r="V34" s="153"/>
    </row>
    <row r="35" spans="1:22" ht="45.75" customHeight="1">
      <c r="A35" s="219"/>
      <c r="B35" s="219"/>
      <c r="C35" s="220" t="s">
        <v>374</v>
      </c>
      <c r="D35" s="197" t="s">
        <v>347</v>
      </c>
      <c r="E35" s="198"/>
      <c r="F35" s="198"/>
      <c r="G35" s="198">
        <v>1</v>
      </c>
      <c r="H35" s="198"/>
      <c r="I35" s="198"/>
      <c r="K35" s="198">
        <v>1</v>
      </c>
      <c r="L35" s="198"/>
      <c r="M35" s="198"/>
      <c r="N35" s="198"/>
      <c r="O35" s="198">
        <v>1</v>
      </c>
      <c r="P35" s="198"/>
      <c r="Q35" s="199">
        <f>IFERROR(IF(COUNT(E35:P35)&lt;1,0,IF(COUNT(E36:P36)&gt;=COUNT(E35:P35),1,(COUNT(E36:P36)/COUNT(E35:P35)))),0)</f>
        <v>0</v>
      </c>
      <c r="R35" s="182"/>
      <c r="S35" s="200" t="s">
        <v>348</v>
      </c>
      <c r="T35" s="200" t="s">
        <v>375</v>
      </c>
      <c r="U35" s="201"/>
      <c r="V35" s="153"/>
    </row>
    <row r="36" spans="1:22" ht="22.5" customHeight="1">
      <c r="A36" s="219"/>
      <c r="B36" s="219"/>
      <c r="C36" s="189"/>
      <c r="D36" s="203" t="s">
        <v>350</v>
      </c>
      <c r="E36" s="198"/>
      <c r="F36" s="198"/>
      <c r="G36" s="198"/>
      <c r="H36" s="198"/>
      <c r="I36" s="198"/>
      <c r="J36" s="198"/>
      <c r="K36" s="198"/>
      <c r="L36" s="198"/>
      <c r="M36" s="198"/>
      <c r="N36" s="198"/>
      <c r="O36" s="198"/>
      <c r="P36" s="198"/>
      <c r="Q36" s="187"/>
      <c r="R36" s="182"/>
      <c r="S36" s="187"/>
      <c r="T36" s="187"/>
      <c r="U36" s="187"/>
      <c r="V36" s="153"/>
    </row>
    <row r="37" spans="1:22" ht="45.75" customHeight="1">
      <c r="A37" s="219"/>
      <c r="B37" s="219"/>
      <c r="C37" s="220" t="s">
        <v>376</v>
      </c>
      <c r="D37" s="197" t="s">
        <v>347</v>
      </c>
      <c r="E37" s="198"/>
      <c r="F37" s="198"/>
      <c r="G37" s="198"/>
      <c r="H37" s="198">
        <v>1</v>
      </c>
      <c r="I37" s="198"/>
      <c r="K37" s="198"/>
      <c r="L37" s="198">
        <v>1</v>
      </c>
      <c r="M37" s="198"/>
      <c r="N37" s="198"/>
      <c r="P37" s="198">
        <v>1</v>
      </c>
      <c r="Q37" s="199">
        <f>IFERROR(IF(COUNT(E37:P37)&lt;1,0,IF(COUNT(E38:P38)&gt;=COUNT(E37:P37),1,(COUNT(E38:P38)/COUNT(E37:P37)))),0)</f>
        <v>0</v>
      </c>
      <c r="R37" s="182"/>
      <c r="S37" s="200" t="s">
        <v>348</v>
      </c>
      <c r="T37" s="200" t="s">
        <v>377</v>
      </c>
      <c r="U37" s="201"/>
      <c r="V37" s="153"/>
    </row>
    <row r="38" spans="1:22" ht="22.5" customHeight="1">
      <c r="A38" s="219"/>
      <c r="B38" s="219"/>
      <c r="C38" s="189"/>
      <c r="D38" s="203" t="s">
        <v>350</v>
      </c>
      <c r="E38" s="198"/>
      <c r="F38" s="198"/>
      <c r="G38" s="198"/>
      <c r="H38" s="198"/>
      <c r="I38" s="198"/>
      <c r="J38" s="198"/>
      <c r="K38" s="198"/>
      <c r="L38" s="198"/>
      <c r="M38" s="198"/>
      <c r="N38" s="198"/>
      <c r="O38" s="198"/>
      <c r="P38" s="198"/>
      <c r="Q38" s="187"/>
      <c r="R38" s="187"/>
      <c r="S38" s="187"/>
      <c r="T38" s="187"/>
      <c r="U38" s="187"/>
      <c r="V38" s="153"/>
    </row>
    <row r="39" spans="1:22" ht="45.75" customHeight="1">
      <c r="A39" s="219"/>
      <c r="B39" s="219"/>
      <c r="C39" s="220" t="s">
        <v>378</v>
      </c>
      <c r="D39" s="197" t="s">
        <v>347</v>
      </c>
      <c r="E39" s="198"/>
      <c r="F39" s="198"/>
      <c r="G39" s="198"/>
      <c r="H39" s="198">
        <v>1</v>
      </c>
      <c r="I39" s="198"/>
      <c r="K39" s="198"/>
      <c r="L39" s="198">
        <v>1</v>
      </c>
      <c r="M39" s="198"/>
      <c r="N39" s="198"/>
      <c r="P39" s="198">
        <v>1</v>
      </c>
      <c r="Q39" s="199">
        <f>IFERROR(IF(COUNT(E39:P39)&lt;1,0,IF(COUNT(E40:P40)&gt;=COUNT(E39:P39),1,(COUNT(E40:P40)/COUNT(E39:P39)))),0)</f>
        <v>0</v>
      </c>
      <c r="R39" s="221"/>
      <c r="S39" s="200" t="s">
        <v>348</v>
      </c>
      <c r="T39" s="200" t="s">
        <v>377</v>
      </c>
      <c r="U39" s="201"/>
      <c r="V39" s="153"/>
    </row>
    <row r="40" spans="1:22" ht="22.5" customHeight="1">
      <c r="A40" s="219"/>
      <c r="B40" s="219"/>
      <c r="C40" s="189"/>
      <c r="D40" s="203" t="s">
        <v>350</v>
      </c>
      <c r="E40" s="198"/>
      <c r="F40" s="198"/>
      <c r="G40" s="198"/>
      <c r="H40" s="198"/>
      <c r="I40" s="198"/>
      <c r="J40" s="198"/>
      <c r="K40" s="198"/>
      <c r="L40" s="198"/>
      <c r="M40" s="198"/>
      <c r="N40" s="198"/>
      <c r="O40" s="198"/>
      <c r="P40" s="198"/>
      <c r="Q40" s="187"/>
      <c r="R40" s="221"/>
      <c r="S40" s="187"/>
      <c r="T40" s="187"/>
      <c r="U40" s="187"/>
      <c r="V40" s="153"/>
    </row>
    <row r="41" spans="1:22" ht="24" customHeight="1">
      <c r="A41" s="191" t="s">
        <v>379</v>
      </c>
      <c r="B41" s="222"/>
      <c r="C41" s="168"/>
      <c r="D41" s="168"/>
      <c r="E41" s="168"/>
      <c r="F41" s="168"/>
      <c r="G41" s="168"/>
      <c r="H41" s="168"/>
      <c r="I41" s="168"/>
      <c r="J41" s="168"/>
      <c r="K41" s="168"/>
      <c r="L41" s="168"/>
      <c r="M41" s="168"/>
      <c r="N41" s="168"/>
      <c r="O41" s="168"/>
      <c r="P41" s="168"/>
      <c r="Q41" s="168"/>
      <c r="R41" s="168"/>
      <c r="S41" s="168"/>
      <c r="T41" s="168"/>
      <c r="U41" s="169"/>
      <c r="V41" s="153"/>
    </row>
    <row r="42" spans="1:22" ht="24" customHeight="1">
      <c r="A42" s="195" t="s">
        <v>380</v>
      </c>
      <c r="B42" s="195" t="s">
        <v>381</v>
      </c>
      <c r="C42" s="196" t="s">
        <v>382</v>
      </c>
      <c r="D42" s="197" t="s">
        <v>347</v>
      </c>
      <c r="E42" s="198">
        <v>1</v>
      </c>
      <c r="F42" s="198">
        <v>1</v>
      </c>
      <c r="G42" s="198">
        <v>1</v>
      </c>
      <c r="H42" s="198">
        <v>1</v>
      </c>
      <c r="I42" s="198">
        <v>1</v>
      </c>
      <c r="J42" s="198">
        <v>1</v>
      </c>
      <c r="K42" s="198">
        <v>1</v>
      </c>
      <c r="L42" s="198">
        <v>1</v>
      </c>
      <c r="M42" s="198">
        <v>1</v>
      </c>
      <c r="N42" s="198">
        <v>1</v>
      </c>
      <c r="O42" s="198">
        <v>1</v>
      </c>
      <c r="P42" s="198">
        <v>1</v>
      </c>
      <c r="Q42" s="199">
        <f>IFERROR(IF(COUNT(E42:P42)&lt;1,0,IF(COUNT(E43:P43)&gt;=COUNT(E42:P42),1,(COUNT(E43:P43)/COUNT(E42:P42)))),0)</f>
        <v>0</v>
      </c>
      <c r="R42" s="199">
        <f>+AVERAGE(Q42:Q67)</f>
        <v>0</v>
      </c>
      <c r="S42" s="200" t="s">
        <v>348</v>
      </c>
      <c r="T42" s="200" t="s">
        <v>383</v>
      </c>
      <c r="U42" s="201"/>
      <c r="V42" s="153"/>
    </row>
    <row r="43" spans="1:22" ht="24" customHeight="1">
      <c r="A43" s="182"/>
      <c r="B43" s="182"/>
      <c r="C43" s="187"/>
      <c r="D43" s="203" t="s">
        <v>350</v>
      </c>
      <c r="E43" s="198"/>
      <c r="F43" s="223"/>
      <c r="G43" s="223"/>
      <c r="H43" s="198"/>
      <c r="I43" s="198"/>
      <c r="J43" s="198"/>
      <c r="K43" s="198"/>
      <c r="L43" s="198"/>
      <c r="M43" s="198"/>
      <c r="N43" s="198"/>
      <c r="O43" s="198"/>
      <c r="P43" s="198"/>
      <c r="Q43" s="187"/>
      <c r="R43" s="182"/>
      <c r="S43" s="187"/>
      <c r="T43" s="187"/>
      <c r="U43" s="187"/>
      <c r="V43" s="153"/>
    </row>
    <row r="44" spans="1:22" ht="24" customHeight="1">
      <c r="A44" s="182"/>
      <c r="B44" s="182"/>
      <c r="C44" s="196" t="s">
        <v>384</v>
      </c>
      <c r="D44" s="197" t="s">
        <v>347</v>
      </c>
      <c r="E44" s="198"/>
      <c r="F44" s="223"/>
      <c r="H44" s="198">
        <v>1</v>
      </c>
      <c r="I44" s="198"/>
      <c r="J44" s="198"/>
      <c r="L44" s="198"/>
      <c r="M44" s="198"/>
      <c r="N44" s="198"/>
      <c r="O44" s="198">
        <v>1</v>
      </c>
      <c r="P44" s="198"/>
      <c r="Q44" s="224"/>
      <c r="R44" s="182"/>
      <c r="S44" s="200" t="s">
        <v>348</v>
      </c>
      <c r="T44" s="201" t="s">
        <v>385</v>
      </c>
      <c r="U44" s="225"/>
      <c r="V44" s="153"/>
    </row>
    <row r="45" spans="1:22" ht="24" customHeight="1">
      <c r="A45" s="182"/>
      <c r="B45" s="182"/>
      <c r="C45" s="226"/>
      <c r="D45" s="203" t="s">
        <v>350</v>
      </c>
      <c r="E45" s="198"/>
      <c r="F45" s="223"/>
      <c r="G45" s="223"/>
      <c r="H45" s="198"/>
      <c r="I45" s="198"/>
      <c r="J45" s="198"/>
      <c r="K45" s="198"/>
      <c r="L45" s="198"/>
      <c r="M45" s="198"/>
      <c r="N45" s="198"/>
      <c r="O45" s="198"/>
      <c r="P45" s="198"/>
      <c r="Q45" s="224"/>
      <c r="R45" s="182"/>
      <c r="S45" s="187"/>
      <c r="T45" s="227"/>
      <c r="U45" s="224"/>
      <c r="V45" s="153"/>
    </row>
    <row r="46" spans="1:22" ht="24" customHeight="1">
      <c r="A46" s="182"/>
      <c r="B46" s="182"/>
      <c r="C46" s="196" t="s">
        <v>386</v>
      </c>
      <c r="D46" s="197" t="s">
        <v>347</v>
      </c>
      <c r="E46" s="198"/>
      <c r="F46" s="223"/>
      <c r="G46" s="198">
        <v>1</v>
      </c>
      <c r="H46" s="198"/>
      <c r="I46" s="198"/>
      <c r="J46" s="198"/>
      <c r="K46" s="198"/>
      <c r="L46" s="198"/>
      <c r="M46" s="198"/>
      <c r="N46" s="198"/>
      <c r="O46" s="198"/>
      <c r="P46" s="198"/>
      <c r="Q46" s="224"/>
      <c r="R46" s="182"/>
      <c r="S46" s="200" t="s">
        <v>348</v>
      </c>
      <c r="T46" s="200" t="s">
        <v>387</v>
      </c>
      <c r="U46" s="224"/>
      <c r="V46" s="153"/>
    </row>
    <row r="47" spans="1:22" ht="24" customHeight="1">
      <c r="A47" s="182"/>
      <c r="B47" s="182"/>
      <c r="C47" s="226"/>
      <c r="D47" s="203" t="s">
        <v>350</v>
      </c>
      <c r="E47" s="198"/>
      <c r="F47" s="223"/>
      <c r="G47" s="198"/>
      <c r="H47" s="198"/>
      <c r="I47" s="198"/>
      <c r="J47" s="198"/>
      <c r="K47" s="198"/>
      <c r="L47" s="198"/>
      <c r="M47" s="198"/>
      <c r="N47" s="198"/>
      <c r="O47" s="198"/>
      <c r="P47" s="198"/>
      <c r="Q47" s="224"/>
      <c r="R47" s="182"/>
      <c r="S47" s="187"/>
      <c r="T47" s="187"/>
      <c r="U47" s="224"/>
      <c r="V47" s="153"/>
    </row>
    <row r="48" spans="1:22" ht="24" customHeight="1">
      <c r="A48" s="182"/>
      <c r="B48" s="182"/>
      <c r="C48" s="196" t="s">
        <v>388</v>
      </c>
      <c r="D48" s="197" t="s">
        <v>347</v>
      </c>
      <c r="E48" s="198"/>
      <c r="F48" s="198"/>
      <c r="G48" s="198"/>
      <c r="H48" s="198"/>
      <c r="I48" s="198">
        <v>1</v>
      </c>
      <c r="J48" s="198"/>
      <c r="K48" s="198"/>
      <c r="L48" s="198"/>
      <c r="M48" s="198"/>
      <c r="N48" s="198"/>
      <c r="O48" s="198"/>
      <c r="P48" s="198"/>
      <c r="Q48" s="199">
        <f>IFERROR(IF(COUNT(E48:P48)&lt;1,0,IF(COUNT(E49:P49)&gt;=COUNT(E48:P48),1,(COUNT(E49:P49)/COUNT(E48:P48)))),0)</f>
        <v>0</v>
      </c>
      <c r="R48" s="182"/>
      <c r="S48" s="200" t="s">
        <v>348</v>
      </c>
      <c r="T48" s="200" t="s">
        <v>387</v>
      </c>
      <c r="U48" s="201"/>
      <c r="V48" s="153"/>
    </row>
    <row r="49" spans="1:22" ht="24" customHeight="1">
      <c r="A49" s="182"/>
      <c r="B49" s="182"/>
      <c r="C49" s="187"/>
      <c r="D49" s="203" t="s">
        <v>350</v>
      </c>
      <c r="E49" s="198"/>
      <c r="F49" s="198"/>
      <c r="G49" s="198"/>
      <c r="H49" s="198"/>
      <c r="I49" s="198"/>
      <c r="J49" s="198"/>
      <c r="K49" s="198"/>
      <c r="L49" s="198"/>
      <c r="M49" s="198"/>
      <c r="N49" s="198"/>
      <c r="O49" s="198"/>
      <c r="P49" s="198"/>
      <c r="Q49" s="187"/>
      <c r="R49" s="182"/>
      <c r="S49" s="187"/>
      <c r="T49" s="187"/>
      <c r="U49" s="187"/>
      <c r="V49" s="153"/>
    </row>
    <row r="50" spans="1:22" ht="24" customHeight="1">
      <c r="A50" s="182"/>
      <c r="B50" s="182"/>
      <c r="C50" s="196" t="s">
        <v>389</v>
      </c>
      <c r="D50" s="197" t="s">
        <v>347</v>
      </c>
      <c r="E50" s="198"/>
      <c r="F50" s="198"/>
      <c r="G50" s="198"/>
      <c r="H50" s="198"/>
      <c r="J50" s="198"/>
      <c r="K50" s="198">
        <v>1</v>
      </c>
      <c r="L50" s="198"/>
      <c r="M50" s="198"/>
      <c r="N50" s="198"/>
      <c r="O50" s="198"/>
      <c r="P50" s="198"/>
      <c r="Q50" s="199">
        <f>IFERROR(IF(COUNT(E50:P50)&lt;1,0,IF(COUNT(E51:P51)&gt;=COUNT(E50:P50),1,(COUNT(E51:P51)/COUNT(E50:P50)))),0)</f>
        <v>0</v>
      </c>
      <c r="R50" s="182"/>
      <c r="S50" s="200" t="s">
        <v>348</v>
      </c>
      <c r="T50" s="200" t="s">
        <v>387</v>
      </c>
      <c r="U50" s="201"/>
      <c r="V50" s="153"/>
    </row>
    <row r="51" spans="1:22" ht="24" customHeight="1">
      <c r="A51" s="182"/>
      <c r="B51" s="182"/>
      <c r="C51" s="187"/>
      <c r="D51" s="203" t="s">
        <v>350</v>
      </c>
      <c r="E51" s="198"/>
      <c r="F51" s="198"/>
      <c r="G51" s="198"/>
      <c r="H51" s="198"/>
      <c r="I51" s="198"/>
      <c r="J51" s="198"/>
      <c r="K51" s="198"/>
      <c r="L51" s="198"/>
      <c r="M51" s="198"/>
      <c r="N51" s="198"/>
      <c r="O51" s="198"/>
      <c r="P51" s="198"/>
      <c r="Q51" s="187"/>
      <c r="R51" s="182"/>
      <c r="S51" s="187"/>
      <c r="T51" s="187"/>
      <c r="U51" s="187"/>
      <c r="V51" s="153"/>
    </row>
    <row r="52" spans="1:22" ht="24" customHeight="1">
      <c r="A52" s="182"/>
      <c r="B52" s="182"/>
      <c r="C52" s="196" t="s">
        <v>390</v>
      </c>
      <c r="D52" s="197" t="s">
        <v>347</v>
      </c>
      <c r="E52" s="198"/>
      <c r="F52" s="198"/>
      <c r="G52" s="198"/>
      <c r="H52" s="198"/>
      <c r="I52" s="198"/>
      <c r="J52" s="198"/>
      <c r="L52" s="198"/>
      <c r="M52" s="198">
        <v>1</v>
      </c>
      <c r="N52" s="198"/>
      <c r="O52" s="198"/>
      <c r="P52" s="198"/>
      <c r="Q52" s="199">
        <f>IFERROR(IF(COUNT(E52:P52)&lt;1,0,IF(COUNT(E53:P53)&gt;=COUNT(E52:P52),1,(COUNT(E53:P53)/COUNT(E52:P52)))),0)</f>
        <v>0</v>
      </c>
      <c r="R52" s="182"/>
      <c r="S52" s="200" t="s">
        <v>348</v>
      </c>
      <c r="T52" s="200" t="s">
        <v>387</v>
      </c>
      <c r="U52" s="201"/>
      <c r="V52" s="153"/>
    </row>
    <row r="53" spans="1:22" ht="24" customHeight="1">
      <c r="A53" s="182"/>
      <c r="B53" s="182"/>
      <c r="C53" s="187"/>
      <c r="D53" s="203" t="s">
        <v>350</v>
      </c>
      <c r="E53" s="198"/>
      <c r="F53" s="198"/>
      <c r="G53" s="198"/>
      <c r="H53" s="198"/>
      <c r="I53" s="198"/>
      <c r="J53" s="198"/>
      <c r="K53" s="198"/>
      <c r="L53" s="198"/>
      <c r="M53" s="198"/>
      <c r="N53" s="198"/>
      <c r="O53" s="198"/>
      <c r="P53" s="198"/>
      <c r="Q53" s="187"/>
      <c r="R53" s="182"/>
      <c r="S53" s="187"/>
      <c r="T53" s="187"/>
      <c r="U53" s="187"/>
      <c r="V53" s="153"/>
    </row>
    <row r="54" spans="1:22" ht="24" customHeight="1">
      <c r="A54" s="182"/>
      <c r="B54" s="182"/>
      <c r="C54" s="196" t="s">
        <v>391</v>
      </c>
      <c r="D54" s="197" t="s">
        <v>347</v>
      </c>
      <c r="E54" s="198"/>
      <c r="F54" s="198"/>
      <c r="G54" s="198"/>
      <c r="H54" s="198"/>
      <c r="I54" s="198"/>
      <c r="J54" s="198"/>
      <c r="K54" s="198"/>
      <c r="L54" s="198"/>
      <c r="M54" s="198"/>
      <c r="N54" s="198"/>
      <c r="O54" s="198">
        <v>1</v>
      </c>
      <c r="P54" s="198"/>
      <c r="Q54" s="199">
        <f>IFERROR(IF(COUNT(E54:P54)&lt;1,0,IF(COUNT(E55:P55)&gt;=COUNT(E54:P54),1,(COUNT(E55:P55)/COUNT(E54:P54)))),0)</f>
        <v>0</v>
      </c>
      <c r="R54" s="182"/>
      <c r="S54" s="200" t="s">
        <v>348</v>
      </c>
      <c r="T54" s="200" t="s">
        <v>387</v>
      </c>
      <c r="U54" s="201"/>
      <c r="V54" s="153"/>
    </row>
    <row r="55" spans="1:22" ht="24" customHeight="1">
      <c r="A55" s="182"/>
      <c r="B55" s="182"/>
      <c r="C55" s="187"/>
      <c r="D55" s="203" t="s">
        <v>350</v>
      </c>
      <c r="E55" s="198"/>
      <c r="F55" s="198"/>
      <c r="G55" s="198"/>
      <c r="H55" s="198"/>
      <c r="I55" s="198"/>
      <c r="J55" s="198"/>
      <c r="K55" s="198"/>
      <c r="L55" s="198"/>
      <c r="M55" s="198"/>
      <c r="N55" s="198"/>
      <c r="O55" s="198"/>
      <c r="P55" s="198"/>
      <c r="Q55" s="187"/>
      <c r="R55" s="182"/>
      <c r="S55" s="187"/>
      <c r="T55" s="187"/>
      <c r="U55" s="187"/>
      <c r="V55" s="153"/>
    </row>
    <row r="56" spans="1:22" ht="24" customHeight="1">
      <c r="A56" s="182"/>
      <c r="B56" s="182"/>
      <c r="C56" s="196" t="s">
        <v>392</v>
      </c>
      <c r="D56" s="197" t="s">
        <v>347</v>
      </c>
      <c r="E56" s="198"/>
      <c r="F56" s="198"/>
      <c r="G56" s="198"/>
      <c r="H56" s="198"/>
      <c r="I56" s="198"/>
      <c r="J56" s="198"/>
      <c r="K56" s="198"/>
      <c r="L56" s="198"/>
      <c r="M56" s="198"/>
      <c r="N56" s="198"/>
      <c r="O56" s="198">
        <v>1</v>
      </c>
      <c r="P56" s="198"/>
      <c r="R56" s="182"/>
      <c r="S56" s="200" t="s">
        <v>348</v>
      </c>
      <c r="T56" s="200" t="s">
        <v>387</v>
      </c>
      <c r="U56" s="201"/>
      <c r="V56" s="153"/>
    </row>
    <row r="57" spans="1:22" ht="24" customHeight="1">
      <c r="A57" s="182"/>
      <c r="B57" s="182"/>
      <c r="C57" s="187"/>
      <c r="D57" s="203" t="s">
        <v>350</v>
      </c>
      <c r="E57" s="198"/>
      <c r="F57" s="198"/>
      <c r="G57" s="198"/>
      <c r="H57" s="198"/>
      <c r="I57" s="198"/>
      <c r="J57" s="198"/>
      <c r="K57" s="198"/>
      <c r="L57" s="198"/>
      <c r="M57" s="198"/>
      <c r="N57" s="198"/>
      <c r="O57" s="198"/>
      <c r="P57" s="198"/>
      <c r="R57" s="182"/>
      <c r="S57" s="187"/>
      <c r="T57" s="187"/>
      <c r="U57" s="187"/>
      <c r="V57" s="153"/>
    </row>
    <row r="58" spans="1:22" ht="24" customHeight="1">
      <c r="A58" s="182"/>
      <c r="B58" s="182"/>
      <c r="C58" s="196" t="s">
        <v>393</v>
      </c>
      <c r="D58" s="197" t="s">
        <v>347</v>
      </c>
      <c r="E58" s="198"/>
      <c r="F58" s="223"/>
      <c r="H58" s="198">
        <v>1</v>
      </c>
      <c r="I58" s="198"/>
      <c r="J58" s="198"/>
      <c r="L58" s="198"/>
      <c r="M58" s="198"/>
      <c r="N58" s="198"/>
      <c r="O58" s="198">
        <v>1</v>
      </c>
      <c r="P58" s="198"/>
      <c r="Q58" s="199">
        <f>IFERROR(IF(COUNT(E56:P56)&lt;1,0,IF(COUNT(E57:P57)&gt;=COUNT(E56:P56),1,(COUNT(E57:P57)/COUNT(E56:P56)))),0)</f>
        <v>0</v>
      </c>
      <c r="R58" s="182"/>
      <c r="S58" s="200" t="s">
        <v>348</v>
      </c>
      <c r="T58" s="201" t="s">
        <v>385</v>
      </c>
      <c r="U58" s="201"/>
      <c r="V58" s="153"/>
    </row>
    <row r="59" spans="1:22" ht="24" customHeight="1">
      <c r="A59" s="182"/>
      <c r="B59" s="182"/>
      <c r="C59" s="226"/>
      <c r="D59" s="203" t="s">
        <v>350</v>
      </c>
      <c r="E59" s="198"/>
      <c r="F59" s="198"/>
      <c r="G59" s="223"/>
      <c r="H59" s="198"/>
      <c r="I59" s="198"/>
      <c r="J59" s="198"/>
      <c r="K59" s="198"/>
      <c r="L59" s="198"/>
      <c r="M59" s="198"/>
      <c r="N59" s="198"/>
      <c r="O59" s="198"/>
      <c r="P59" s="198"/>
      <c r="Q59" s="187"/>
      <c r="R59" s="182"/>
      <c r="S59" s="228"/>
      <c r="T59" s="229"/>
      <c r="U59" s="229"/>
      <c r="V59" s="153"/>
    </row>
    <row r="60" spans="1:22" ht="24" customHeight="1">
      <c r="A60" s="182"/>
      <c r="B60" s="182"/>
      <c r="C60" s="196" t="s">
        <v>394</v>
      </c>
      <c r="D60" s="197" t="s">
        <v>347</v>
      </c>
      <c r="E60" s="198"/>
      <c r="F60" s="198">
        <v>1</v>
      </c>
      <c r="G60" s="223"/>
      <c r="H60" s="198"/>
      <c r="I60" s="198"/>
      <c r="J60" s="198"/>
      <c r="K60" s="198"/>
      <c r="L60" s="198"/>
      <c r="M60" s="198"/>
      <c r="N60" s="198"/>
      <c r="O60" s="198"/>
      <c r="P60" s="198"/>
      <c r="Q60" s="224"/>
      <c r="R60" s="182"/>
      <c r="S60" s="200" t="s">
        <v>348</v>
      </c>
      <c r="T60" s="200" t="s">
        <v>387</v>
      </c>
      <c r="U60" s="201"/>
      <c r="V60" s="153"/>
    </row>
    <row r="61" spans="1:22" ht="24" customHeight="1">
      <c r="A61" s="182"/>
      <c r="B61" s="182"/>
      <c r="C61" s="226"/>
      <c r="D61" s="203" t="s">
        <v>350</v>
      </c>
      <c r="E61" s="198"/>
      <c r="F61" s="198"/>
      <c r="G61" s="198"/>
      <c r="H61" s="198"/>
      <c r="I61" s="198"/>
      <c r="J61" s="198"/>
      <c r="K61" s="198"/>
      <c r="L61" s="198"/>
      <c r="M61" s="198"/>
      <c r="N61" s="198"/>
      <c r="O61" s="198"/>
      <c r="P61" s="198"/>
      <c r="Q61" s="224"/>
      <c r="R61" s="182"/>
      <c r="S61" s="187"/>
      <c r="T61" s="187"/>
      <c r="U61" s="187"/>
      <c r="V61" s="153"/>
    </row>
    <row r="62" spans="1:22" ht="24" customHeight="1">
      <c r="A62" s="182"/>
      <c r="B62" s="182"/>
      <c r="C62" s="196" t="s">
        <v>395</v>
      </c>
      <c r="D62" s="197" t="s">
        <v>347</v>
      </c>
      <c r="E62" s="198"/>
      <c r="F62" s="198"/>
      <c r="G62" s="198"/>
      <c r="H62" s="198"/>
      <c r="I62" s="198">
        <v>1</v>
      </c>
      <c r="J62" s="198"/>
      <c r="K62" s="198"/>
      <c r="L62" s="198"/>
      <c r="M62" s="198"/>
      <c r="N62" s="198"/>
      <c r="O62" s="198"/>
      <c r="P62" s="198"/>
      <c r="Q62" s="199">
        <f>IFERROR(IF(COUNT(E62:P62)&lt;1,0,IF(COUNT(E63:P63)&gt;=COUNT(E62:P62),1,(COUNT(E63:P63)/COUNT(E62:P62)))),0)</f>
        <v>0</v>
      </c>
      <c r="R62" s="182"/>
      <c r="S62" s="200" t="s">
        <v>348</v>
      </c>
      <c r="T62" s="200" t="s">
        <v>387</v>
      </c>
      <c r="U62" s="201"/>
      <c r="V62" s="153"/>
    </row>
    <row r="63" spans="1:22" ht="24" customHeight="1">
      <c r="A63" s="182"/>
      <c r="B63" s="182"/>
      <c r="C63" s="187"/>
      <c r="D63" s="203" t="s">
        <v>350</v>
      </c>
      <c r="E63" s="198"/>
      <c r="F63" s="198"/>
      <c r="G63" s="198"/>
      <c r="H63" s="198"/>
      <c r="I63" s="198"/>
      <c r="J63" s="198"/>
      <c r="K63" s="198"/>
      <c r="L63" s="198"/>
      <c r="M63" s="198"/>
      <c r="N63" s="198"/>
      <c r="O63" s="198"/>
      <c r="P63" s="198"/>
      <c r="Q63" s="187"/>
      <c r="R63" s="182"/>
      <c r="S63" s="187"/>
      <c r="T63" s="187"/>
      <c r="U63" s="187"/>
      <c r="V63" s="153"/>
    </row>
    <row r="64" spans="1:22" ht="24" customHeight="1">
      <c r="A64" s="182"/>
      <c r="B64" s="182"/>
      <c r="C64" s="196" t="s">
        <v>396</v>
      </c>
      <c r="D64" s="197" t="s">
        <v>347</v>
      </c>
      <c r="E64" s="198"/>
      <c r="F64" s="198"/>
      <c r="G64" s="198"/>
      <c r="H64" s="198"/>
      <c r="I64" s="198"/>
      <c r="J64" s="198"/>
      <c r="K64" s="198"/>
      <c r="L64" s="198">
        <v>1</v>
      </c>
      <c r="M64" s="198"/>
      <c r="N64" s="198"/>
      <c r="O64" s="198"/>
      <c r="P64" s="198"/>
      <c r="Q64" s="199">
        <f>IFERROR(IF(COUNT(E64:P64)&lt;1,0,IF(COUNT(E65:P65)&gt;=COUNT(E64:P64),1,(COUNT(E65:P65)/COUNT(E64:P64)))),0)</f>
        <v>0</v>
      </c>
      <c r="R64" s="182"/>
      <c r="S64" s="200" t="s">
        <v>348</v>
      </c>
      <c r="T64" s="200" t="s">
        <v>387</v>
      </c>
      <c r="U64" s="201"/>
      <c r="V64" s="153"/>
    </row>
    <row r="65" spans="1:22" ht="24" customHeight="1">
      <c r="A65" s="182"/>
      <c r="B65" s="182"/>
      <c r="C65" s="187"/>
      <c r="D65" s="203" t="s">
        <v>350</v>
      </c>
      <c r="E65" s="198"/>
      <c r="F65" s="198"/>
      <c r="G65" s="198"/>
      <c r="H65" s="198"/>
      <c r="I65" s="198"/>
      <c r="J65" s="198"/>
      <c r="K65" s="198"/>
      <c r="L65" s="198"/>
      <c r="M65" s="198"/>
      <c r="N65" s="198"/>
      <c r="O65" s="198"/>
      <c r="P65" s="198"/>
      <c r="Q65" s="187"/>
      <c r="R65" s="182"/>
      <c r="S65" s="187"/>
      <c r="T65" s="187"/>
      <c r="U65" s="187"/>
      <c r="V65" s="153"/>
    </row>
    <row r="66" spans="1:22" ht="24" customHeight="1">
      <c r="A66" s="182"/>
      <c r="B66" s="182"/>
      <c r="C66" s="196" t="s">
        <v>397</v>
      </c>
      <c r="D66" s="197" t="s">
        <v>347</v>
      </c>
      <c r="E66" s="198"/>
      <c r="F66" s="198"/>
      <c r="G66" s="198"/>
      <c r="H66" s="198"/>
      <c r="I66" s="198"/>
      <c r="J66" s="198"/>
      <c r="K66" s="198"/>
      <c r="L66" s="198"/>
      <c r="M66" s="198"/>
      <c r="N66" s="198"/>
      <c r="O66" s="198">
        <v>1</v>
      </c>
      <c r="P66" s="198"/>
      <c r="Q66" s="199">
        <f>IFERROR(IF(COUNT(E66:P66)&lt;1,0,IF(COUNT(E67:P67)&gt;=COUNT(E66:P66),1,(COUNT(E67:P67)/COUNT(E66:P66)))),0)</f>
        <v>0</v>
      </c>
      <c r="R66" s="182"/>
      <c r="S66" s="200" t="s">
        <v>348</v>
      </c>
      <c r="T66" s="200" t="s">
        <v>387</v>
      </c>
      <c r="U66" s="201"/>
      <c r="V66" s="153"/>
    </row>
    <row r="67" spans="1:22" ht="24" customHeight="1">
      <c r="A67" s="187"/>
      <c r="B67" s="187"/>
      <c r="C67" s="187"/>
      <c r="D67" s="203" t="s">
        <v>350</v>
      </c>
      <c r="E67" s="198"/>
      <c r="F67" s="198"/>
      <c r="G67" s="198"/>
      <c r="H67" s="198"/>
      <c r="I67" s="198"/>
      <c r="J67" s="198"/>
      <c r="K67" s="198"/>
      <c r="L67" s="198"/>
      <c r="M67" s="198"/>
      <c r="N67" s="198"/>
      <c r="O67" s="198"/>
      <c r="P67" s="198"/>
      <c r="Q67" s="187"/>
      <c r="R67" s="187"/>
      <c r="S67" s="187"/>
      <c r="T67" s="187"/>
      <c r="U67" s="187"/>
      <c r="V67" s="153"/>
    </row>
    <row r="68" spans="1:22" ht="24" customHeight="1">
      <c r="A68" s="205" t="s">
        <v>398</v>
      </c>
      <c r="B68" s="168"/>
      <c r="C68" s="168"/>
      <c r="D68" s="168"/>
      <c r="E68" s="168"/>
      <c r="F68" s="168"/>
      <c r="G68" s="168"/>
      <c r="H68" s="168"/>
      <c r="I68" s="168"/>
      <c r="J68" s="168"/>
      <c r="K68" s="168"/>
      <c r="L68" s="168"/>
      <c r="M68" s="168"/>
      <c r="N68" s="168"/>
      <c r="O68" s="168"/>
      <c r="P68" s="168"/>
      <c r="Q68" s="168"/>
      <c r="R68" s="168"/>
      <c r="S68" s="168"/>
      <c r="T68" s="168"/>
      <c r="U68" s="169"/>
      <c r="V68" s="153"/>
    </row>
    <row r="69" spans="1:22" ht="24" customHeight="1">
      <c r="A69" s="208" t="s">
        <v>399</v>
      </c>
      <c r="B69" s="208" t="s">
        <v>400</v>
      </c>
      <c r="C69" s="196" t="s">
        <v>401</v>
      </c>
      <c r="D69" s="197" t="s">
        <v>347</v>
      </c>
      <c r="E69" s="198"/>
      <c r="F69" s="223"/>
      <c r="H69" s="198">
        <v>1</v>
      </c>
      <c r="I69" s="198"/>
      <c r="J69" s="198"/>
      <c r="L69" s="198"/>
      <c r="M69" s="198"/>
      <c r="N69" s="198"/>
      <c r="O69" s="198">
        <v>1</v>
      </c>
      <c r="P69" s="198"/>
      <c r="Q69" s="199">
        <f>IFERROR(IF(COUNT(E69:P69)&lt;1,0,IF(COUNT(E70:P70)&gt;=COUNT(E69:P69),1,(COUNT(E70:P70)/COUNT(E69:P69)))),0)</f>
        <v>0</v>
      </c>
      <c r="R69" s="199">
        <f>AVERAGE(Q69:Q80)</f>
        <v>0</v>
      </c>
      <c r="S69" s="200" t="s">
        <v>348</v>
      </c>
      <c r="T69" s="201" t="s">
        <v>385</v>
      </c>
      <c r="U69" s="201"/>
      <c r="V69" s="153"/>
    </row>
    <row r="70" spans="1:22" ht="24" customHeight="1">
      <c r="A70" s="182"/>
      <c r="B70" s="182"/>
      <c r="C70" s="226"/>
      <c r="D70" s="203" t="s">
        <v>350</v>
      </c>
      <c r="E70" s="198"/>
      <c r="F70" s="198"/>
      <c r="G70" s="198"/>
      <c r="H70" s="198"/>
      <c r="I70" s="198"/>
      <c r="J70" s="198"/>
      <c r="K70" s="198"/>
      <c r="L70" s="198"/>
      <c r="M70" s="198"/>
      <c r="N70" s="198"/>
      <c r="O70" s="198"/>
      <c r="P70" s="198"/>
      <c r="Q70" s="187"/>
      <c r="R70" s="182"/>
      <c r="S70" s="187"/>
      <c r="T70" s="227"/>
      <c r="U70" s="187"/>
      <c r="V70" s="153"/>
    </row>
    <row r="71" spans="1:22" ht="24" customHeight="1">
      <c r="A71" s="182"/>
      <c r="B71" s="182"/>
      <c r="C71" s="196" t="s">
        <v>402</v>
      </c>
      <c r="D71" s="197" t="s">
        <v>347</v>
      </c>
      <c r="E71" s="198"/>
      <c r="F71" s="198"/>
      <c r="G71" s="198"/>
      <c r="H71" s="198"/>
      <c r="I71" s="198"/>
      <c r="J71" s="198"/>
      <c r="K71" s="198"/>
      <c r="L71" s="198"/>
      <c r="M71" s="198"/>
      <c r="N71" s="198">
        <v>1</v>
      </c>
      <c r="O71" s="198"/>
      <c r="P71" s="198"/>
      <c r="Q71" s="199">
        <f>IFERROR(IF(COUNT(E71:P71)&lt;1,0,IF(COUNT(E72:P72)&gt;=COUNT(E71:P71),1,(COUNT(E72:P72)/COUNT(E71:P71)))),0)</f>
        <v>0</v>
      </c>
      <c r="R71" s="182"/>
      <c r="S71" s="200" t="s">
        <v>348</v>
      </c>
      <c r="T71" s="200" t="s">
        <v>403</v>
      </c>
      <c r="U71" s="201"/>
      <c r="V71" s="153"/>
    </row>
    <row r="72" spans="1:22" ht="24" customHeight="1">
      <c r="A72" s="182"/>
      <c r="B72" s="182"/>
      <c r="C72" s="187"/>
      <c r="D72" s="203" t="s">
        <v>350</v>
      </c>
      <c r="E72" s="198"/>
      <c r="F72" s="198"/>
      <c r="G72" s="198"/>
      <c r="H72" s="198"/>
      <c r="I72" s="198"/>
      <c r="J72" s="198"/>
      <c r="K72" s="198"/>
      <c r="L72" s="198"/>
      <c r="M72" s="198"/>
      <c r="N72" s="198"/>
      <c r="O72" s="198"/>
      <c r="P72" s="198"/>
      <c r="Q72" s="187"/>
      <c r="R72" s="182"/>
      <c r="S72" s="187"/>
      <c r="T72" s="187"/>
      <c r="U72" s="187"/>
      <c r="V72" s="153"/>
    </row>
    <row r="73" spans="1:22" ht="24" customHeight="1">
      <c r="A73" s="182"/>
      <c r="B73" s="182"/>
      <c r="C73" s="196" t="s">
        <v>404</v>
      </c>
      <c r="D73" s="197" t="s">
        <v>347</v>
      </c>
      <c r="E73" s="198"/>
      <c r="F73" s="198"/>
      <c r="G73" s="198"/>
      <c r="H73" s="198">
        <v>1</v>
      </c>
      <c r="I73" s="198"/>
      <c r="J73" s="198"/>
      <c r="K73" s="198"/>
      <c r="L73" s="198"/>
      <c r="M73" s="198"/>
      <c r="N73" s="198"/>
      <c r="O73" s="198"/>
      <c r="P73" s="198"/>
      <c r="Q73" s="199">
        <f>IFERROR(IF(COUNT(E73:P73)&lt;1,0,IF(COUNT(E74:P74)&gt;=COUNT(E73:P73),1,(COUNT(E74:P74)/COUNT(E73:P73)))),0)</f>
        <v>0</v>
      </c>
      <c r="R73" s="182"/>
      <c r="S73" s="200" t="s">
        <v>348</v>
      </c>
      <c r="T73" s="200" t="s">
        <v>405</v>
      </c>
      <c r="U73" s="201"/>
      <c r="V73" s="153"/>
    </row>
    <row r="74" spans="1:22" ht="24" customHeight="1">
      <c r="A74" s="182"/>
      <c r="B74" s="182"/>
      <c r="C74" s="187"/>
      <c r="D74" s="203" t="s">
        <v>350</v>
      </c>
      <c r="E74" s="198"/>
      <c r="F74" s="198"/>
      <c r="G74" s="198"/>
      <c r="H74" s="198"/>
      <c r="I74" s="198"/>
      <c r="J74" s="198"/>
      <c r="K74" s="198"/>
      <c r="L74" s="198"/>
      <c r="M74" s="198"/>
      <c r="N74" s="198"/>
      <c r="O74" s="198"/>
      <c r="P74" s="198"/>
      <c r="Q74" s="187"/>
      <c r="R74" s="182"/>
      <c r="S74" s="187"/>
      <c r="T74" s="187"/>
      <c r="U74" s="187"/>
      <c r="V74" s="153"/>
    </row>
    <row r="75" spans="1:22" ht="24" customHeight="1">
      <c r="A75" s="182"/>
      <c r="B75" s="182"/>
      <c r="C75" s="196" t="s">
        <v>406</v>
      </c>
      <c r="D75" s="197" t="s">
        <v>347</v>
      </c>
      <c r="E75" s="198"/>
      <c r="F75" s="198"/>
      <c r="G75" s="198"/>
      <c r="H75" s="198"/>
      <c r="I75" s="198"/>
      <c r="J75" s="198">
        <v>1</v>
      </c>
      <c r="K75" s="198"/>
      <c r="L75" s="198"/>
      <c r="M75" s="198"/>
      <c r="N75" s="198"/>
      <c r="O75" s="198"/>
      <c r="P75" s="198"/>
      <c r="Q75" s="199">
        <f>IFERROR(IF(COUNT(E75:P75)&lt;1,0,IF(COUNT(E76:P76)&gt;=COUNT(E75:P75),1,(COUNT(E76:P76)/COUNT(E75:P75)))),0)</f>
        <v>0</v>
      </c>
      <c r="R75" s="182"/>
      <c r="S75" s="200" t="s">
        <v>348</v>
      </c>
      <c r="T75" s="200" t="s">
        <v>405</v>
      </c>
      <c r="U75" s="211"/>
      <c r="V75" s="153"/>
    </row>
    <row r="76" spans="1:22" ht="24" customHeight="1">
      <c r="A76" s="182"/>
      <c r="B76" s="182"/>
      <c r="C76" s="187"/>
      <c r="D76" s="203" t="s">
        <v>350</v>
      </c>
      <c r="E76" s="198"/>
      <c r="F76" s="198"/>
      <c r="G76" s="198"/>
      <c r="H76" s="198"/>
      <c r="I76" s="198"/>
      <c r="J76" s="198"/>
      <c r="K76" s="198"/>
      <c r="L76" s="198"/>
      <c r="M76" s="198"/>
      <c r="N76" s="198"/>
      <c r="O76" s="198"/>
      <c r="P76" s="198"/>
      <c r="Q76" s="187"/>
      <c r="R76" s="182"/>
      <c r="S76" s="187"/>
      <c r="T76" s="187"/>
      <c r="U76" s="187"/>
      <c r="V76" s="153"/>
    </row>
    <row r="77" spans="1:22" ht="24" customHeight="1">
      <c r="A77" s="182"/>
      <c r="B77" s="182"/>
      <c r="C77" s="196" t="s">
        <v>407</v>
      </c>
      <c r="D77" s="197" t="s">
        <v>347</v>
      </c>
      <c r="E77" s="198"/>
      <c r="F77" s="198"/>
      <c r="G77" s="198"/>
      <c r="H77" s="198"/>
      <c r="I77" s="198"/>
      <c r="J77" s="198"/>
      <c r="K77" s="198"/>
      <c r="L77" s="198">
        <v>1</v>
      </c>
      <c r="M77" s="198"/>
      <c r="N77" s="198"/>
      <c r="O77" s="198"/>
      <c r="P77" s="198"/>
      <c r="Q77" s="199">
        <f>IFERROR(IF(COUNT(E77:P77)&lt;1,0,IF(COUNT(E78:P78)&gt;=COUNT(E77:P77),1,(COUNT(E78:P78)/COUNT(E77:P77)))),0)</f>
        <v>0</v>
      </c>
      <c r="R77" s="182"/>
      <c r="S77" s="200" t="s">
        <v>348</v>
      </c>
      <c r="T77" s="200" t="s">
        <v>405</v>
      </c>
      <c r="U77" s="211"/>
      <c r="V77" s="153"/>
    </row>
    <row r="78" spans="1:22" ht="24" customHeight="1">
      <c r="A78" s="182"/>
      <c r="B78" s="182"/>
      <c r="C78" s="187"/>
      <c r="D78" s="203" t="s">
        <v>350</v>
      </c>
      <c r="E78" s="198"/>
      <c r="F78" s="198"/>
      <c r="G78" s="198"/>
      <c r="H78" s="198"/>
      <c r="I78" s="198"/>
      <c r="J78" s="198"/>
      <c r="K78" s="198"/>
      <c r="L78" s="198"/>
      <c r="M78" s="198"/>
      <c r="N78" s="198"/>
      <c r="O78" s="198"/>
      <c r="P78" s="198"/>
      <c r="Q78" s="187"/>
      <c r="R78" s="182"/>
      <c r="S78" s="187"/>
      <c r="T78" s="187"/>
      <c r="U78" s="187"/>
      <c r="V78" s="153"/>
    </row>
    <row r="79" spans="1:22" ht="24" customHeight="1">
      <c r="A79" s="182"/>
      <c r="B79" s="182"/>
      <c r="C79" s="196" t="s">
        <v>408</v>
      </c>
      <c r="D79" s="197" t="s">
        <v>347</v>
      </c>
      <c r="E79" s="198"/>
      <c r="F79" s="198"/>
      <c r="G79" s="198"/>
      <c r="H79" s="198"/>
      <c r="I79" s="198"/>
      <c r="J79" s="198"/>
      <c r="K79" s="198"/>
      <c r="L79" s="198"/>
      <c r="M79" s="198"/>
      <c r="N79" s="198">
        <v>1</v>
      </c>
      <c r="O79" s="198"/>
      <c r="P79" s="198"/>
      <c r="Q79" s="199">
        <f>IFERROR(IF(COUNT(E79:P79)&lt;1,0,IF(COUNT(E80:P80)&gt;=COUNT(E79:P79),1,(COUNT(E80:P80)/COUNT(E79:P79)))),0)</f>
        <v>0</v>
      </c>
      <c r="R79" s="182"/>
      <c r="S79" s="200" t="s">
        <v>348</v>
      </c>
      <c r="T79" s="200" t="s">
        <v>405</v>
      </c>
      <c r="U79" s="211"/>
      <c r="V79" s="153"/>
    </row>
    <row r="80" spans="1:22" ht="24" customHeight="1">
      <c r="A80" s="182"/>
      <c r="B80" s="182"/>
      <c r="C80" s="187"/>
      <c r="D80" s="203" t="s">
        <v>350</v>
      </c>
      <c r="E80" s="198"/>
      <c r="F80" s="198"/>
      <c r="G80" s="198"/>
      <c r="H80" s="198"/>
      <c r="I80" s="223"/>
      <c r="J80" s="198"/>
      <c r="K80" s="198"/>
      <c r="L80" s="198"/>
      <c r="M80" s="198"/>
      <c r="N80" s="198"/>
      <c r="O80" s="198"/>
      <c r="P80" s="198"/>
      <c r="Q80" s="187"/>
      <c r="R80" s="182"/>
      <c r="S80" s="187"/>
      <c r="T80" s="187"/>
      <c r="U80" s="187"/>
      <c r="V80" s="153"/>
    </row>
    <row r="81" spans="1:22" ht="29.25" customHeight="1">
      <c r="A81" s="176" t="s">
        <v>409</v>
      </c>
      <c r="B81" s="206"/>
      <c r="C81" s="206"/>
      <c r="D81" s="168"/>
      <c r="E81" s="168"/>
      <c r="F81" s="168"/>
      <c r="G81" s="168"/>
      <c r="H81" s="168"/>
      <c r="I81" s="168"/>
      <c r="J81" s="168"/>
      <c r="K81" s="168"/>
      <c r="L81" s="168"/>
      <c r="M81" s="168"/>
      <c r="N81" s="168"/>
      <c r="O81" s="168"/>
      <c r="P81" s="168"/>
      <c r="Q81" s="168"/>
      <c r="R81" s="168"/>
      <c r="S81" s="168"/>
      <c r="T81" s="168"/>
      <c r="U81" s="169"/>
      <c r="V81" s="153"/>
    </row>
    <row r="82" spans="1:22" ht="24" customHeight="1">
      <c r="A82" s="219" t="s">
        <v>410</v>
      </c>
      <c r="B82" s="219" t="s">
        <v>411</v>
      </c>
      <c r="C82" s="230" t="s">
        <v>412</v>
      </c>
      <c r="D82" s="231" t="s">
        <v>347</v>
      </c>
      <c r="E82" s="198">
        <v>1</v>
      </c>
      <c r="F82" s="198">
        <v>1</v>
      </c>
      <c r="G82" s="198">
        <v>1</v>
      </c>
      <c r="H82" s="198">
        <v>1</v>
      </c>
      <c r="I82" s="198">
        <v>1</v>
      </c>
      <c r="J82" s="198">
        <v>1</v>
      </c>
      <c r="K82" s="198">
        <v>1</v>
      </c>
      <c r="L82" s="198">
        <v>1</v>
      </c>
      <c r="M82" s="198">
        <v>1</v>
      </c>
      <c r="N82" s="198">
        <v>1</v>
      </c>
      <c r="O82" s="198">
        <v>1</v>
      </c>
      <c r="P82" s="198">
        <v>1</v>
      </c>
      <c r="Q82" s="199">
        <f>IFERROR(IF(COUNT(E82:P82)&lt;1,0,IF(COUNT(E83:P83)&gt;=COUNT(E82:P82),1,(COUNT(E83:P83)/COUNT(E82:P82)))),0)</f>
        <v>0</v>
      </c>
      <c r="R82" s="199">
        <f>+AVERAGE(Q82:Q91)</f>
        <v>0</v>
      </c>
      <c r="S82" s="200" t="s">
        <v>413</v>
      </c>
      <c r="T82" s="200" t="s">
        <v>414</v>
      </c>
      <c r="U82" s="211"/>
      <c r="V82" s="153"/>
    </row>
    <row r="83" spans="1:22" ht="24" customHeight="1">
      <c r="A83" s="219"/>
      <c r="B83" s="219"/>
      <c r="C83" s="232"/>
      <c r="D83" s="233" t="s">
        <v>350</v>
      </c>
      <c r="E83" s="198"/>
      <c r="F83" s="198"/>
      <c r="G83" s="198"/>
      <c r="H83" s="198"/>
      <c r="I83" s="198"/>
      <c r="J83" s="198"/>
      <c r="K83" s="198"/>
      <c r="L83" s="198"/>
      <c r="M83" s="198"/>
      <c r="N83" s="198"/>
      <c r="O83" s="198"/>
      <c r="P83" s="198"/>
      <c r="Q83" s="187"/>
      <c r="R83" s="182"/>
      <c r="S83" s="187"/>
      <c r="T83" s="187"/>
      <c r="U83" s="187"/>
      <c r="V83" s="153"/>
    </row>
    <row r="84" spans="1:22" ht="24" customHeight="1">
      <c r="A84" s="219"/>
      <c r="B84" s="219"/>
      <c r="C84" s="230" t="s">
        <v>415</v>
      </c>
      <c r="D84" s="231" t="s">
        <v>347</v>
      </c>
      <c r="E84" s="198"/>
      <c r="F84" s="198"/>
      <c r="G84" s="198"/>
      <c r="H84" s="198"/>
      <c r="I84" s="198">
        <v>1</v>
      </c>
      <c r="J84" s="198"/>
      <c r="K84" s="198"/>
      <c r="L84" s="198"/>
      <c r="M84" s="198"/>
      <c r="N84" s="198">
        <v>1</v>
      </c>
      <c r="O84" s="198"/>
      <c r="P84" s="198"/>
      <c r="Q84" s="199">
        <f>IFERROR(IF(COUNT(E84:P84)&lt;1,0,IF(COUNT(E85:P85)&gt;=COUNT(E84:P84),1,(COUNT(E85:P85)/COUNT(E84:P84)))),0)</f>
        <v>0</v>
      </c>
      <c r="R84" s="182"/>
      <c r="S84" s="200" t="s">
        <v>413</v>
      </c>
      <c r="T84" s="200" t="s">
        <v>416</v>
      </c>
      <c r="U84" s="211"/>
      <c r="V84" s="153"/>
    </row>
    <row r="85" spans="1:22" ht="24" customHeight="1">
      <c r="A85" s="219"/>
      <c r="B85" s="219"/>
      <c r="C85" s="232"/>
      <c r="D85" s="233" t="s">
        <v>350</v>
      </c>
      <c r="E85" s="198"/>
      <c r="F85" s="198"/>
      <c r="G85" s="198"/>
      <c r="H85" s="198"/>
      <c r="I85" s="198"/>
      <c r="J85" s="198"/>
      <c r="K85" s="198"/>
      <c r="L85" s="198"/>
      <c r="M85" s="198"/>
      <c r="N85" s="198"/>
      <c r="O85" s="198"/>
      <c r="P85" s="198"/>
      <c r="Q85" s="187"/>
      <c r="R85" s="182"/>
      <c r="S85" s="187"/>
      <c r="T85" s="187"/>
      <c r="U85" s="187"/>
      <c r="V85" s="153"/>
    </row>
    <row r="86" spans="1:22" ht="24" customHeight="1">
      <c r="A86" s="219"/>
      <c r="B86" s="219"/>
      <c r="C86" s="230" t="s">
        <v>417</v>
      </c>
      <c r="D86" s="231" t="s">
        <v>347</v>
      </c>
      <c r="E86" s="198">
        <v>1</v>
      </c>
      <c r="F86" s="198">
        <v>1</v>
      </c>
      <c r="G86" s="198">
        <v>1</v>
      </c>
      <c r="H86" s="198">
        <v>1</v>
      </c>
      <c r="I86" s="198">
        <v>1</v>
      </c>
      <c r="J86" s="198">
        <v>1</v>
      </c>
      <c r="K86" s="198">
        <v>1</v>
      </c>
      <c r="L86" s="198">
        <v>1</v>
      </c>
      <c r="M86" s="198">
        <v>1</v>
      </c>
      <c r="N86" s="198">
        <v>1</v>
      </c>
      <c r="O86" s="198">
        <v>1</v>
      </c>
      <c r="P86" s="198">
        <v>1</v>
      </c>
      <c r="Q86" s="199">
        <f>IFERROR(IF(COUNT(E86:P86)&lt;1,0,IF(COUNT(E87:P87)&gt;=COUNT(E86:P86),1,(COUNT(E87:P87)/COUNT(E86:P86)))),0)</f>
        <v>0</v>
      </c>
      <c r="R86" s="182"/>
      <c r="S86" s="200" t="s">
        <v>413</v>
      </c>
      <c r="T86" s="200" t="s">
        <v>418</v>
      </c>
      <c r="U86" s="211"/>
      <c r="V86" s="153"/>
    </row>
    <row r="87" spans="1:22" ht="49.5" customHeight="1">
      <c r="A87" s="219"/>
      <c r="B87" s="219"/>
      <c r="C87" s="232"/>
      <c r="D87" s="233" t="s">
        <v>350</v>
      </c>
      <c r="E87" s="198"/>
      <c r="F87" s="198"/>
      <c r="G87" s="198"/>
      <c r="H87" s="198"/>
      <c r="I87" s="198"/>
      <c r="J87" s="198"/>
      <c r="K87" s="198"/>
      <c r="L87" s="198"/>
      <c r="M87" s="198"/>
      <c r="N87" s="198"/>
      <c r="O87" s="198"/>
      <c r="P87" s="198"/>
      <c r="Q87" s="187"/>
      <c r="R87" s="182"/>
      <c r="S87" s="187"/>
      <c r="T87" s="187"/>
      <c r="U87" s="187"/>
      <c r="V87" s="153"/>
    </row>
    <row r="88" spans="1:22" ht="24" customHeight="1">
      <c r="A88" s="219"/>
      <c r="B88" s="219"/>
      <c r="C88" s="230" t="s">
        <v>419</v>
      </c>
      <c r="D88" s="231" t="s">
        <v>347</v>
      </c>
      <c r="E88" s="198">
        <v>1</v>
      </c>
      <c r="F88" s="198">
        <v>1</v>
      </c>
      <c r="G88" s="198">
        <v>1</v>
      </c>
      <c r="H88" s="198">
        <v>1</v>
      </c>
      <c r="I88" s="198">
        <v>1</v>
      </c>
      <c r="J88" s="198">
        <v>1</v>
      </c>
      <c r="K88" s="198">
        <v>1</v>
      </c>
      <c r="L88" s="198">
        <v>1</v>
      </c>
      <c r="M88" s="198">
        <v>1</v>
      </c>
      <c r="N88" s="198">
        <v>1</v>
      </c>
      <c r="O88" s="198">
        <v>1</v>
      </c>
      <c r="P88" s="198">
        <v>1</v>
      </c>
      <c r="Q88" s="199">
        <f>IFERROR(IF(COUNT(E88:P88)&lt;1,0,IF(COUNT(E89:P89)&gt;=COUNT(E88:P88),1,(COUNT(E89:P89)/COUNT(E88:P88)))),0)</f>
        <v>0</v>
      </c>
      <c r="R88" s="182"/>
      <c r="S88" s="200" t="s">
        <v>413</v>
      </c>
      <c r="T88" s="200" t="s">
        <v>418</v>
      </c>
      <c r="U88" s="211"/>
      <c r="V88" s="153"/>
    </row>
    <row r="89" spans="1:22" ht="51" customHeight="1">
      <c r="A89" s="219"/>
      <c r="B89" s="219"/>
      <c r="C89" s="232"/>
      <c r="D89" s="233" t="s">
        <v>350</v>
      </c>
      <c r="E89" s="198"/>
      <c r="F89" s="198"/>
      <c r="G89" s="198"/>
      <c r="H89" s="198"/>
      <c r="I89" s="198"/>
      <c r="J89" s="198"/>
      <c r="K89" s="198"/>
      <c r="L89" s="198"/>
      <c r="M89" s="198"/>
      <c r="N89" s="198"/>
      <c r="O89" s="198"/>
      <c r="P89" s="198"/>
      <c r="Q89" s="187"/>
      <c r="R89" s="182"/>
      <c r="S89" s="187"/>
      <c r="T89" s="187"/>
      <c r="U89" s="187"/>
      <c r="V89" s="153"/>
    </row>
    <row r="90" spans="1:22" ht="24" customHeight="1">
      <c r="A90" s="219"/>
      <c r="B90" s="219"/>
      <c r="C90" s="230" t="s">
        <v>420</v>
      </c>
      <c r="D90" s="231" t="s">
        <v>421</v>
      </c>
      <c r="E90" s="198"/>
      <c r="F90" s="198"/>
      <c r="G90" s="198"/>
      <c r="H90" s="198"/>
      <c r="I90" s="198"/>
      <c r="J90" s="198"/>
      <c r="K90" s="198"/>
      <c r="L90" s="198"/>
      <c r="M90" s="198"/>
      <c r="N90" s="198">
        <v>1</v>
      </c>
      <c r="O90" s="198"/>
      <c r="P90" s="198"/>
      <c r="Q90" s="199">
        <f>IFERROR(IF(COUNT(E90:P90)&lt;1,0,IF(COUNT(E91:P91)&gt;=COUNT(E90:P90),1,(COUNT(E91:P91)/COUNT(E90:P90)))),0)</f>
        <v>0</v>
      </c>
      <c r="R90" s="182"/>
      <c r="S90" s="200" t="s">
        <v>413</v>
      </c>
      <c r="T90" s="200" t="s">
        <v>418</v>
      </c>
      <c r="U90" s="211"/>
      <c r="V90" s="153"/>
    </row>
    <row r="91" spans="1:22" ht="54.75" customHeight="1">
      <c r="A91" s="219"/>
      <c r="B91" s="219"/>
      <c r="C91" s="232"/>
      <c r="D91" s="233" t="s">
        <v>350</v>
      </c>
      <c r="E91" s="198"/>
      <c r="F91" s="198"/>
      <c r="G91" s="198"/>
      <c r="H91" s="198"/>
      <c r="I91" s="198"/>
      <c r="J91" s="198"/>
      <c r="K91" s="198"/>
      <c r="L91" s="198"/>
      <c r="M91" s="198"/>
      <c r="N91" s="198"/>
      <c r="O91" s="198"/>
      <c r="P91" s="198"/>
      <c r="Q91" s="187"/>
      <c r="R91" s="187"/>
      <c r="S91" s="187"/>
      <c r="T91" s="187"/>
      <c r="U91" s="187"/>
      <c r="V91" s="153"/>
    </row>
    <row r="92" spans="1:22" ht="24" customHeight="1">
      <c r="A92" s="219"/>
      <c r="B92" s="219"/>
      <c r="C92" s="230" t="s">
        <v>422</v>
      </c>
      <c r="D92" s="231" t="s">
        <v>347</v>
      </c>
      <c r="E92" s="198"/>
      <c r="F92" s="198"/>
      <c r="G92" s="198"/>
      <c r="H92" s="198">
        <v>1</v>
      </c>
      <c r="J92" s="198"/>
      <c r="K92" s="198"/>
      <c r="L92" s="198"/>
      <c r="N92" s="198"/>
      <c r="O92" s="198"/>
      <c r="P92" s="198"/>
      <c r="Q92" s="199">
        <f>IFERROR(IF(COUNT(E92:P92)&lt;1,0,IF(COUNT(E93:P93)&gt;=COUNT(E92:P92),1,(COUNT(E93:P93)/COUNT(E92:P92)))),0)</f>
        <v>0</v>
      </c>
      <c r="R92" s="221"/>
      <c r="S92" s="200" t="s">
        <v>413</v>
      </c>
      <c r="T92" s="200" t="s">
        <v>418</v>
      </c>
      <c r="U92" s="211"/>
      <c r="V92" s="153"/>
    </row>
    <row r="93" spans="1:22" ht="54.75" customHeight="1">
      <c r="A93" s="219"/>
      <c r="B93" s="219"/>
      <c r="C93" s="232"/>
      <c r="D93" s="233" t="s">
        <v>350</v>
      </c>
      <c r="E93" s="198"/>
      <c r="F93" s="198"/>
      <c r="G93" s="198"/>
      <c r="H93" s="198"/>
      <c r="I93" s="198"/>
      <c r="J93" s="198"/>
      <c r="K93" s="198"/>
      <c r="L93" s="198"/>
      <c r="M93" s="198"/>
      <c r="N93" s="198"/>
      <c r="O93" s="198"/>
      <c r="P93" s="198"/>
      <c r="Q93" s="187"/>
      <c r="R93" s="221"/>
      <c r="S93" s="187"/>
      <c r="T93" s="187"/>
      <c r="U93" s="187"/>
      <c r="V93" s="153"/>
    </row>
    <row r="94" spans="1:22" ht="24" customHeight="1">
      <c r="A94" s="219"/>
      <c r="B94" s="219"/>
      <c r="C94" s="230" t="s">
        <v>423</v>
      </c>
      <c r="D94" s="231" t="s">
        <v>347</v>
      </c>
      <c r="E94" s="198"/>
      <c r="F94" s="198"/>
      <c r="G94" s="198"/>
      <c r="H94" s="198"/>
      <c r="I94" s="198"/>
      <c r="J94" s="198"/>
      <c r="K94" s="198"/>
      <c r="L94" s="198"/>
      <c r="M94" s="198">
        <v>1</v>
      </c>
      <c r="N94" s="198"/>
      <c r="O94" s="198"/>
      <c r="P94" s="198"/>
      <c r="Q94" s="199">
        <f>IFERROR(IF(COUNT(E94:P94)&lt;1,0,IF(COUNT(E95:P95)&gt;=COUNT(E94:P94),1,(COUNT(E95:P95)/COUNT(E94:P94)))),0)</f>
        <v>0</v>
      </c>
      <c r="R94" s="221"/>
      <c r="S94" s="200" t="s">
        <v>413</v>
      </c>
      <c r="T94" s="200" t="s">
        <v>418</v>
      </c>
      <c r="U94" s="211"/>
      <c r="V94" s="153"/>
    </row>
    <row r="95" spans="1:22" ht="54.75" customHeight="1">
      <c r="A95" s="219"/>
      <c r="B95" s="219"/>
      <c r="C95" s="232"/>
      <c r="D95" s="233" t="s">
        <v>350</v>
      </c>
      <c r="E95" s="198"/>
      <c r="F95" s="198"/>
      <c r="G95" s="198"/>
      <c r="H95" s="198"/>
      <c r="I95" s="198"/>
      <c r="J95" s="198"/>
      <c r="K95" s="198"/>
      <c r="L95" s="198"/>
      <c r="M95" s="198"/>
      <c r="N95" s="198"/>
      <c r="O95" s="198"/>
      <c r="P95" s="198"/>
      <c r="Q95" s="187"/>
      <c r="R95" s="221"/>
      <c r="S95" s="187"/>
      <c r="T95" s="187"/>
      <c r="U95" s="187"/>
      <c r="V95" s="153"/>
    </row>
    <row r="96" spans="1:22" ht="24" customHeight="1">
      <c r="A96" s="219"/>
      <c r="B96" s="219"/>
      <c r="C96" s="230" t="s">
        <v>424</v>
      </c>
      <c r="D96" s="231" t="s">
        <v>421</v>
      </c>
      <c r="E96" s="198"/>
      <c r="F96" s="198"/>
      <c r="G96" s="198"/>
      <c r="H96" s="198"/>
      <c r="I96" s="198"/>
      <c r="J96" s="198"/>
      <c r="K96" s="198"/>
      <c r="L96" s="198">
        <v>1</v>
      </c>
      <c r="M96" s="198"/>
      <c r="N96" s="198"/>
      <c r="O96" s="198"/>
      <c r="P96" s="198"/>
      <c r="Q96" s="199">
        <f>IFERROR(IF(COUNT(E96:P96)&lt;1,0,IF(COUNT(E97:P97)&gt;=COUNT(E96:P96),1,(COUNT(E97:P97)/COUNT(E96:P96)))),0)</f>
        <v>0</v>
      </c>
      <c r="R96" s="221"/>
      <c r="S96" s="200" t="s">
        <v>413</v>
      </c>
      <c r="T96" s="200" t="s">
        <v>418</v>
      </c>
      <c r="U96" s="211"/>
      <c r="V96" s="153"/>
    </row>
    <row r="97" spans="1:22" ht="54.75" customHeight="1">
      <c r="A97" s="219"/>
      <c r="B97" s="219"/>
      <c r="C97" s="232"/>
      <c r="D97" s="233" t="s">
        <v>350</v>
      </c>
      <c r="E97" s="198"/>
      <c r="F97" s="198"/>
      <c r="G97" s="198"/>
      <c r="H97" s="198"/>
      <c r="I97" s="198"/>
      <c r="J97" s="198"/>
      <c r="K97" s="198"/>
      <c r="L97" s="198"/>
      <c r="M97" s="198"/>
      <c r="N97" s="198"/>
      <c r="O97" s="198"/>
      <c r="P97" s="198"/>
      <c r="Q97" s="187"/>
      <c r="R97" s="221"/>
      <c r="S97" s="187"/>
      <c r="T97" s="187"/>
      <c r="U97" s="187"/>
      <c r="V97" s="153"/>
    </row>
    <row r="98" spans="1:22" ht="19.5" customHeight="1">
      <c r="A98" s="234" t="s">
        <v>425</v>
      </c>
      <c r="B98" s="235"/>
      <c r="C98" s="222"/>
      <c r="D98" s="168"/>
      <c r="E98" s="168"/>
      <c r="F98" s="168"/>
      <c r="G98" s="168"/>
      <c r="H98" s="168"/>
      <c r="I98" s="168"/>
      <c r="J98" s="168"/>
      <c r="K98" s="168"/>
      <c r="L98" s="168"/>
      <c r="M98" s="168"/>
      <c r="N98" s="168"/>
      <c r="O98" s="168"/>
      <c r="P98" s="168"/>
      <c r="Q98" s="168"/>
      <c r="R98" s="168"/>
      <c r="S98" s="168"/>
      <c r="T98" s="168"/>
      <c r="U98" s="169"/>
      <c r="V98" s="153"/>
    </row>
    <row r="99" spans="1:22" ht="24" customHeight="1">
      <c r="A99" s="236" t="s">
        <v>426</v>
      </c>
      <c r="B99" s="219" t="s">
        <v>427</v>
      </c>
      <c r="C99" s="230" t="s">
        <v>428</v>
      </c>
      <c r="D99" s="231" t="s">
        <v>347</v>
      </c>
      <c r="E99" s="198"/>
      <c r="F99" s="198">
        <v>1</v>
      </c>
      <c r="G99" s="198"/>
      <c r="H99" s="198"/>
      <c r="I99" s="198"/>
      <c r="K99" s="198"/>
      <c r="L99" s="198"/>
      <c r="M99" s="198"/>
      <c r="N99" s="198"/>
      <c r="O99" s="198"/>
      <c r="P99" s="198"/>
      <c r="Q99" s="199">
        <f>IFERROR(IF(COUNT(E99:P99)&lt;1,0,IF(COUNT(E100:P100)&gt;=COUNT(E99:P99),1,(COUNT(E100:P100)/COUNT(E99:P99)))),0)</f>
        <v>0</v>
      </c>
      <c r="R99" s="237"/>
      <c r="S99" s="200" t="s">
        <v>429</v>
      </c>
      <c r="T99" s="200" t="s">
        <v>430</v>
      </c>
      <c r="U99" s="211" t="s">
        <v>431</v>
      </c>
      <c r="V99" s="153"/>
    </row>
    <row r="100" spans="1:22" ht="24" customHeight="1">
      <c r="A100" s="238"/>
      <c r="B100" s="219"/>
      <c r="C100" s="232"/>
      <c r="D100" s="233" t="s">
        <v>350</v>
      </c>
      <c r="E100" s="198"/>
      <c r="F100" s="198"/>
      <c r="G100" s="198"/>
      <c r="H100" s="198"/>
      <c r="I100" s="198"/>
      <c r="J100" s="198"/>
      <c r="K100" s="198"/>
      <c r="L100" s="198"/>
      <c r="M100" s="198"/>
      <c r="N100" s="198"/>
      <c r="O100" s="198"/>
      <c r="P100" s="198"/>
      <c r="Q100" s="187"/>
      <c r="R100" s="239"/>
      <c r="S100" s="187"/>
      <c r="T100" s="187"/>
      <c r="U100" s="187"/>
      <c r="V100" s="153"/>
    </row>
    <row r="101" spans="1:22" ht="24" customHeight="1">
      <c r="A101" s="238"/>
      <c r="B101" s="219"/>
      <c r="C101" s="230" t="s">
        <v>432</v>
      </c>
      <c r="D101" s="231" t="s">
        <v>347</v>
      </c>
      <c r="E101" s="198"/>
      <c r="F101" s="198"/>
      <c r="G101" s="198"/>
      <c r="H101" s="198"/>
      <c r="I101" s="198"/>
      <c r="J101" s="198">
        <v>1</v>
      </c>
      <c r="K101" s="198"/>
      <c r="L101" s="198"/>
      <c r="M101" s="198"/>
      <c r="N101" s="198"/>
      <c r="O101" s="198"/>
      <c r="P101" s="198"/>
      <c r="Q101" s="199">
        <f>IFERROR(IF(COUNT(E101:P101)&lt;1,0,IF(COUNT(E102:P102)&gt;=COUNT(E101:P101),1,(COUNT(E102:P102)/COUNT(E101:P101)))),0)</f>
        <v>0</v>
      </c>
      <c r="R101" s="199">
        <f>AVERAGE(Q101:Q104)</f>
        <v>0</v>
      </c>
      <c r="S101" s="200" t="s">
        <v>429</v>
      </c>
      <c r="T101" s="200" t="s">
        <v>430</v>
      </c>
      <c r="U101" s="211" t="s">
        <v>431</v>
      </c>
      <c r="V101" s="153"/>
    </row>
    <row r="102" spans="1:22" ht="24" customHeight="1">
      <c r="A102" s="238"/>
      <c r="B102" s="219"/>
      <c r="C102" s="232"/>
      <c r="D102" s="233" t="s">
        <v>350</v>
      </c>
      <c r="E102" s="198"/>
      <c r="F102" s="198"/>
      <c r="G102" s="198"/>
      <c r="H102" s="198"/>
      <c r="I102" s="198"/>
      <c r="J102" s="198"/>
      <c r="K102" s="198"/>
      <c r="L102" s="198"/>
      <c r="M102" s="198"/>
      <c r="N102" s="198"/>
      <c r="O102" s="198"/>
      <c r="P102" s="198"/>
      <c r="Q102" s="187"/>
      <c r="R102" s="182"/>
      <c r="S102" s="187"/>
      <c r="T102" s="187"/>
      <c r="U102" s="187"/>
      <c r="V102" s="153"/>
    </row>
    <row r="103" spans="1:22" ht="24" customHeight="1">
      <c r="A103" s="238"/>
      <c r="B103" s="219"/>
      <c r="C103" s="230" t="s">
        <v>376</v>
      </c>
      <c r="D103" s="231" t="s">
        <v>347</v>
      </c>
      <c r="E103" s="198"/>
      <c r="F103" s="198"/>
      <c r="G103" s="198"/>
      <c r="H103" s="198"/>
      <c r="I103" s="198"/>
      <c r="K103" s="198">
        <v>1</v>
      </c>
      <c r="L103" s="198"/>
      <c r="M103" s="198"/>
      <c r="N103" s="198"/>
      <c r="O103" s="198"/>
      <c r="P103" s="198"/>
      <c r="Q103" s="199">
        <f>IFERROR(IF(COUNT(E103:P103)&lt;1,0,IF(COUNT(E104:P104)&gt;=COUNT(E103:P103),1,(COUNT(E104:P104)/COUNT(E103:P103)))),0)</f>
        <v>0</v>
      </c>
      <c r="R103" s="182"/>
      <c r="S103" s="200" t="s">
        <v>429</v>
      </c>
      <c r="T103" s="200" t="s">
        <v>433</v>
      </c>
      <c r="U103" s="211" t="s">
        <v>434</v>
      </c>
      <c r="V103" s="153"/>
    </row>
    <row r="104" spans="1:22" ht="24" customHeight="1">
      <c r="A104" s="238"/>
      <c r="B104" s="219"/>
      <c r="C104" s="232"/>
      <c r="D104" s="233" t="s">
        <v>350</v>
      </c>
      <c r="E104" s="198"/>
      <c r="F104" s="198"/>
      <c r="G104" s="198"/>
      <c r="H104" s="198"/>
      <c r="I104" s="198"/>
      <c r="J104" s="198"/>
      <c r="K104" s="198"/>
      <c r="L104" s="198"/>
      <c r="M104" s="198"/>
      <c r="N104" s="198"/>
      <c r="O104" s="198"/>
      <c r="P104" s="198"/>
      <c r="Q104" s="187"/>
      <c r="R104" s="182"/>
      <c r="S104" s="187"/>
      <c r="T104" s="187"/>
      <c r="U104" s="187"/>
      <c r="V104" s="153"/>
    </row>
    <row r="105" spans="1:22" ht="24" customHeight="1">
      <c r="A105" s="238"/>
      <c r="B105" s="219"/>
      <c r="C105" s="230" t="s">
        <v>435</v>
      </c>
      <c r="D105" s="231" t="s">
        <v>347</v>
      </c>
      <c r="E105" s="198"/>
      <c r="F105" s="198"/>
      <c r="G105" s="198"/>
      <c r="H105" s="198">
        <v>1</v>
      </c>
      <c r="I105" s="198"/>
      <c r="K105" s="198"/>
      <c r="L105" s="198"/>
      <c r="M105" s="198"/>
      <c r="N105" s="198"/>
      <c r="O105" s="198"/>
      <c r="P105" s="198"/>
      <c r="Q105" s="199">
        <f>IFERROR(IF(COUNT(E105:P105)&lt;1,0,IF(COUNT(E106:P106)&gt;=COUNT(E105:P105),1,(COUNT(E106:P106)/COUNT(E105:P105)))),0)</f>
        <v>0</v>
      </c>
      <c r="R105" s="240"/>
      <c r="S105" s="200" t="s">
        <v>429</v>
      </c>
      <c r="T105" s="200" t="s">
        <v>430</v>
      </c>
      <c r="U105" s="211" t="s">
        <v>431</v>
      </c>
      <c r="V105" s="153"/>
    </row>
    <row r="106" spans="1:22" ht="24" customHeight="1">
      <c r="A106" s="238"/>
      <c r="B106" s="219"/>
      <c r="C106" s="232"/>
      <c r="D106" s="233" t="s">
        <v>350</v>
      </c>
      <c r="E106" s="198"/>
      <c r="F106" s="198"/>
      <c r="G106" s="198"/>
      <c r="H106" s="198"/>
      <c r="I106" s="198"/>
      <c r="J106" s="198"/>
      <c r="K106" s="198"/>
      <c r="L106" s="198"/>
      <c r="M106" s="198"/>
      <c r="N106" s="198"/>
      <c r="O106" s="198"/>
      <c r="P106" s="198"/>
      <c r="Q106" s="187"/>
      <c r="R106" s="239"/>
      <c r="S106" s="187"/>
      <c r="T106" s="187"/>
      <c r="U106" s="187"/>
      <c r="V106" s="153"/>
    </row>
    <row r="107" spans="1:22" ht="24" customHeight="1">
      <c r="A107" s="238"/>
      <c r="B107" s="219"/>
      <c r="C107" s="230" t="s">
        <v>436</v>
      </c>
      <c r="D107" s="231" t="s">
        <v>347</v>
      </c>
      <c r="E107" s="198"/>
      <c r="F107" s="198"/>
      <c r="G107" s="198"/>
      <c r="I107" s="198"/>
      <c r="J107" s="198"/>
      <c r="K107" s="198">
        <v>1</v>
      </c>
      <c r="L107" s="198"/>
      <c r="M107" s="198"/>
      <c r="N107" s="198"/>
      <c r="O107" s="198"/>
      <c r="P107" s="198"/>
      <c r="Q107" s="199">
        <f>IFERROR(IF(COUNT(E107:P107)&lt;1,0,IF(COUNT(E108:P108)&gt;=COUNT(E107:P107),1,(COUNT(E108:P108)/COUNT(E107:P107)))),0)</f>
        <v>0</v>
      </c>
      <c r="R107" s="237"/>
      <c r="S107" s="200" t="s">
        <v>429</v>
      </c>
      <c r="T107" s="200" t="s">
        <v>437</v>
      </c>
      <c r="U107" s="211" t="s">
        <v>438</v>
      </c>
      <c r="V107" s="153"/>
    </row>
    <row r="108" spans="1:22" ht="24" customHeight="1">
      <c r="A108" s="238"/>
      <c r="B108" s="219"/>
      <c r="C108" s="232"/>
      <c r="D108" s="233" t="s">
        <v>350</v>
      </c>
      <c r="E108" s="198"/>
      <c r="F108" s="198"/>
      <c r="G108" s="198"/>
      <c r="H108" s="198"/>
      <c r="I108" s="198"/>
      <c r="J108" s="198"/>
      <c r="K108" s="198"/>
      <c r="L108" s="198"/>
      <c r="M108" s="198"/>
      <c r="N108" s="198"/>
      <c r="O108" s="198"/>
      <c r="P108" s="198"/>
      <c r="Q108" s="187"/>
      <c r="R108" s="239"/>
      <c r="S108" s="187"/>
      <c r="T108" s="187"/>
      <c r="U108" s="187"/>
      <c r="V108" s="153"/>
    </row>
    <row r="109" spans="1:22" ht="24" customHeight="1">
      <c r="A109" s="238"/>
      <c r="B109" s="219"/>
      <c r="C109" s="230" t="s">
        <v>439</v>
      </c>
      <c r="D109" s="231" t="s">
        <v>347</v>
      </c>
      <c r="E109" s="198"/>
      <c r="F109" s="198"/>
      <c r="G109" s="198"/>
      <c r="H109" s="198"/>
      <c r="J109" s="198"/>
      <c r="K109" s="198"/>
      <c r="L109" s="198"/>
      <c r="M109" s="198"/>
      <c r="N109" s="198">
        <v>1</v>
      </c>
      <c r="O109" s="198"/>
      <c r="P109" s="198"/>
      <c r="Q109" s="199">
        <f>IFERROR(IF(COUNT(E109:P109)&lt;1,0,IF(COUNT(E110:P110)&gt;=COUNT(E109:P109),1,(COUNT(E110:P110)/COUNT(E109:P109)))),0)</f>
        <v>0</v>
      </c>
      <c r="R109" s="199">
        <f>AVERAGE(Q109:Q114)</f>
        <v>0</v>
      </c>
      <c r="S109" s="200" t="s">
        <v>429</v>
      </c>
      <c r="T109" s="200" t="s">
        <v>437</v>
      </c>
      <c r="U109" s="211" t="s">
        <v>438</v>
      </c>
      <c r="V109" s="153"/>
    </row>
    <row r="110" spans="1:22" ht="24" customHeight="1">
      <c r="A110" s="238"/>
      <c r="B110" s="219"/>
      <c r="C110" s="232"/>
      <c r="D110" s="233" t="s">
        <v>350</v>
      </c>
      <c r="E110" s="198"/>
      <c r="F110" s="198"/>
      <c r="G110" s="198"/>
      <c r="H110" s="198"/>
      <c r="I110" s="198"/>
      <c r="J110" s="198"/>
      <c r="K110" s="198"/>
      <c r="L110" s="198"/>
      <c r="M110" s="198"/>
      <c r="N110" s="198"/>
      <c r="O110" s="198"/>
      <c r="P110" s="198"/>
      <c r="Q110" s="187"/>
      <c r="R110" s="182"/>
      <c r="S110" s="187"/>
      <c r="T110" s="187"/>
      <c r="U110" s="187"/>
      <c r="V110" s="153"/>
    </row>
    <row r="111" spans="1:22" ht="24" customHeight="1">
      <c r="A111" s="238"/>
      <c r="B111" s="219"/>
      <c r="C111" s="230" t="s">
        <v>440</v>
      </c>
      <c r="D111" s="231" t="s">
        <v>347</v>
      </c>
      <c r="E111" s="198">
        <v>1</v>
      </c>
      <c r="F111" s="198">
        <v>1</v>
      </c>
      <c r="G111" s="198">
        <v>1</v>
      </c>
      <c r="H111" s="198">
        <v>1</v>
      </c>
      <c r="I111" s="198">
        <v>1</v>
      </c>
      <c r="J111" s="198">
        <v>1</v>
      </c>
      <c r="K111" s="198">
        <v>1</v>
      </c>
      <c r="L111" s="198">
        <v>1</v>
      </c>
      <c r="M111" s="198">
        <v>1</v>
      </c>
      <c r="N111" s="198">
        <v>1</v>
      </c>
      <c r="O111" s="198">
        <v>1</v>
      </c>
      <c r="P111" s="198">
        <v>1</v>
      </c>
      <c r="Q111" s="199">
        <f>IFERROR(IF(COUNT(E111:P111)&lt;1,0,IF(COUNT(E112:P112)&gt;=COUNT(E111:P111),1,(COUNT(E112:P112)/COUNT(E111:P111)))),0)</f>
        <v>0</v>
      </c>
      <c r="R111" s="182"/>
      <c r="S111" s="200" t="s">
        <v>429</v>
      </c>
      <c r="T111" s="200" t="s">
        <v>437</v>
      </c>
      <c r="U111" s="211" t="s">
        <v>441</v>
      </c>
      <c r="V111" s="153"/>
    </row>
    <row r="112" spans="1:22" ht="24" customHeight="1">
      <c r="A112" s="238"/>
      <c r="B112" s="219"/>
      <c r="C112" s="232"/>
      <c r="D112" s="233" t="s">
        <v>350</v>
      </c>
      <c r="E112" s="198"/>
      <c r="F112" s="198"/>
      <c r="G112" s="198"/>
      <c r="H112" s="198"/>
      <c r="I112" s="198"/>
      <c r="J112" s="198"/>
      <c r="K112" s="198"/>
      <c r="L112" s="198"/>
      <c r="M112" s="198"/>
      <c r="N112" s="198"/>
      <c r="O112" s="198"/>
      <c r="P112" s="198"/>
      <c r="Q112" s="187"/>
      <c r="R112" s="182"/>
      <c r="S112" s="187"/>
      <c r="T112" s="187"/>
      <c r="U112" s="187"/>
      <c r="V112" s="153"/>
    </row>
    <row r="113" spans="1:22" ht="24" customHeight="1">
      <c r="A113" s="238"/>
      <c r="B113" s="219"/>
      <c r="C113" s="230" t="s">
        <v>442</v>
      </c>
      <c r="D113" s="231" t="s">
        <v>347</v>
      </c>
      <c r="E113" s="198"/>
      <c r="F113" s="198">
        <v>1</v>
      </c>
      <c r="G113" s="213"/>
      <c r="H113" s="209"/>
      <c r="I113" s="209"/>
      <c r="J113" s="210">
        <v>1</v>
      </c>
      <c r="K113" s="198"/>
      <c r="M113" s="198"/>
      <c r="N113" s="198">
        <v>1</v>
      </c>
      <c r="O113" s="198"/>
      <c r="P113" s="198"/>
      <c r="Q113" s="199">
        <f>IFERROR(IF(COUNT(E113:P113)&lt;1,0,IF(COUNT(E114:P114)&gt;=COUNT(E113:P113),1,(COUNT(E114:P114)/COUNT(E113:P113)))),0)</f>
        <v>0</v>
      </c>
      <c r="R113" s="182"/>
      <c r="S113" s="200" t="s">
        <v>429</v>
      </c>
      <c r="T113" s="200" t="s">
        <v>437</v>
      </c>
      <c r="U113" s="224" t="s">
        <v>443</v>
      </c>
      <c r="V113" s="153"/>
    </row>
    <row r="114" spans="1:22" ht="24" customHeight="1">
      <c r="A114" s="238"/>
      <c r="B114" s="219"/>
      <c r="C114" s="230"/>
      <c r="D114" s="233" t="s">
        <v>350</v>
      </c>
      <c r="E114" s="198"/>
      <c r="F114" s="198"/>
      <c r="G114" s="213"/>
      <c r="H114" s="214"/>
      <c r="I114" s="198"/>
      <c r="J114" s="198"/>
      <c r="K114" s="198"/>
      <c r="L114" s="198"/>
      <c r="M114" s="198"/>
      <c r="N114" s="198"/>
      <c r="O114" s="198"/>
      <c r="P114" s="198"/>
      <c r="Q114" s="187"/>
      <c r="R114" s="182"/>
      <c r="S114" s="187"/>
      <c r="T114" s="187"/>
      <c r="U114" s="224"/>
      <c r="V114" s="153"/>
    </row>
    <row r="115" spans="1:22" ht="24" customHeight="1">
      <c r="A115" s="176" t="s">
        <v>444</v>
      </c>
      <c r="B115" s="235"/>
      <c r="C115" s="222"/>
      <c r="D115" s="168"/>
      <c r="E115" s="168"/>
      <c r="F115" s="168"/>
      <c r="G115" s="168"/>
      <c r="H115" s="168"/>
      <c r="I115" s="168"/>
      <c r="J115" s="168"/>
      <c r="K115" s="168"/>
      <c r="L115" s="168"/>
      <c r="M115" s="168"/>
      <c r="N115" s="168"/>
      <c r="O115" s="168"/>
      <c r="P115" s="168"/>
      <c r="Q115" s="168"/>
      <c r="R115" s="168"/>
      <c r="S115" s="168"/>
      <c r="T115" s="168"/>
      <c r="U115" s="169"/>
      <c r="V115" s="153"/>
    </row>
    <row r="116" spans="1:22" ht="25.5" customHeight="1">
      <c r="A116" s="241" t="s">
        <v>445</v>
      </c>
      <c r="B116" s="242" t="s">
        <v>446</v>
      </c>
      <c r="C116" s="230" t="s">
        <v>447</v>
      </c>
      <c r="D116" s="197" t="s">
        <v>347</v>
      </c>
      <c r="E116" s="198"/>
      <c r="F116" s="198"/>
      <c r="G116" s="198"/>
      <c r="H116" s="198">
        <v>1</v>
      </c>
      <c r="I116" s="198"/>
      <c r="J116" s="198"/>
      <c r="K116" s="198"/>
      <c r="L116" s="198"/>
      <c r="N116" s="198"/>
      <c r="O116" s="198"/>
      <c r="P116" s="198"/>
      <c r="Q116" s="199">
        <f>IFERROR(IF(COUNT(E116:P116)&lt;1,0,IF(COUNT(E117:P117)&gt;=COUNT(E116:P116),1,(COUNT(E117:P117)/COUNT(E116:P116)))),0)</f>
        <v>0</v>
      </c>
      <c r="R116" s="243"/>
      <c r="S116" s="200" t="s">
        <v>429</v>
      </c>
      <c r="T116" s="200" t="s">
        <v>437</v>
      </c>
      <c r="U116" s="211" t="s">
        <v>448</v>
      </c>
      <c r="V116" s="153"/>
    </row>
    <row r="117" spans="1:22" ht="25.5" customHeight="1">
      <c r="A117" s="241"/>
      <c r="B117" s="244"/>
      <c r="C117" s="232"/>
      <c r="D117" s="203" t="s">
        <v>350</v>
      </c>
      <c r="E117" s="198"/>
      <c r="F117" s="198"/>
      <c r="G117" s="198"/>
      <c r="H117" s="198"/>
      <c r="I117" s="198"/>
      <c r="J117" s="198"/>
      <c r="K117" s="198"/>
      <c r="L117" s="198"/>
      <c r="M117" s="198"/>
      <c r="N117" s="198"/>
      <c r="O117" s="198"/>
      <c r="P117" s="198"/>
      <c r="Q117" s="187"/>
      <c r="R117" s="243"/>
      <c r="S117" s="187"/>
      <c r="T117" s="187"/>
      <c r="U117" s="187"/>
      <c r="V117" s="153"/>
    </row>
    <row r="118" spans="1:22" ht="25.5" customHeight="1">
      <c r="A118" s="241"/>
      <c r="B118" s="244"/>
      <c r="C118" s="245" t="s">
        <v>449</v>
      </c>
      <c r="D118" s="197" t="s">
        <v>347</v>
      </c>
      <c r="E118" s="198"/>
      <c r="F118" s="198"/>
      <c r="G118" s="198">
        <v>1</v>
      </c>
      <c r="H118" s="198"/>
      <c r="I118" s="198"/>
      <c r="J118" s="198"/>
      <c r="K118" s="198"/>
      <c r="L118" s="198"/>
      <c r="N118" s="198"/>
      <c r="O118" s="198"/>
      <c r="P118" s="198"/>
      <c r="Q118" s="199">
        <f>IFERROR(IF(COUNT(E118:P118)&lt;1,0,IF(COUNT(E119:P119)&gt;=COUNT(E118:P118),1,(COUNT(E119:P119)/COUNT(E118:P118)))),0)</f>
        <v>0</v>
      </c>
      <c r="R118" s="243"/>
      <c r="S118" s="200" t="s">
        <v>429</v>
      </c>
      <c r="T118" s="200" t="s">
        <v>437</v>
      </c>
      <c r="U118" s="211" t="s">
        <v>448</v>
      </c>
      <c r="V118" s="153"/>
    </row>
    <row r="119" spans="1:22" ht="25.5" customHeight="1">
      <c r="A119" s="241"/>
      <c r="B119" s="244"/>
      <c r="C119" s="246"/>
      <c r="D119" s="203" t="s">
        <v>350</v>
      </c>
      <c r="E119" s="198"/>
      <c r="F119" s="198"/>
      <c r="G119" s="198"/>
      <c r="H119" s="198"/>
      <c r="I119" s="198"/>
      <c r="J119" s="198"/>
      <c r="K119" s="198"/>
      <c r="L119" s="198"/>
      <c r="M119" s="198"/>
      <c r="N119" s="198"/>
      <c r="O119" s="198"/>
      <c r="P119" s="198"/>
      <c r="Q119" s="187"/>
      <c r="R119" s="243"/>
      <c r="S119" s="187"/>
      <c r="T119" s="187"/>
      <c r="U119" s="187"/>
      <c r="V119" s="153"/>
    </row>
    <row r="120" spans="1:22" ht="25.5" customHeight="1">
      <c r="A120" s="241"/>
      <c r="B120" s="244"/>
      <c r="C120" s="220" t="s">
        <v>450</v>
      </c>
      <c r="D120" s="197" t="s">
        <v>347</v>
      </c>
      <c r="E120" s="198"/>
      <c r="F120" s="198"/>
      <c r="G120" s="198"/>
      <c r="H120" s="198"/>
      <c r="I120" s="198"/>
      <c r="J120" s="198"/>
      <c r="K120" s="198"/>
      <c r="L120" s="198"/>
      <c r="M120" s="198">
        <v>1</v>
      </c>
      <c r="N120" s="198"/>
      <c r="O120" s="198"/>
      <c r="P120" s="198"/>
      <c r="Q120" s="199">
        <f>IFERROR(IF(COUNT(E120:P120)&lt;1,0,IF(COUNT(E121:P121)&gt;=COUNT(E120:P120),1,(COUNT(E121:P121)/COUNT(E120:P120)))),0)</f>
        <v>0</v>
      </c>
      <c r="R120" s="243"/>
      <c r="S120" s="200" t="s">
        <v>429</v>
      </c>
      <c r="T120" s="200" t="s">
        <v>437</v>
      </c>
      <c r="U120" s="211" t="s">
        <v>448</v>
      </c>
      <c r="V120" s="153"/>
    </row>
    <row r="121" spans="1:22" ht="25.5" customHeight="1">
      <c r="A121" s="247"/>
      <c r="B121" s="248"/>
      <c r="C121" s="189"/>
      <c r="D121" s="203" t="s">
        <v>350</v>
      </c>
      <c r="E121" s="198"/>
      <c r="F121" s="198"/>
      <c r="G121" s="198"/>
      <c r="H121" s="198"/>
      <c r="I121" s="198"/>
      <c r="J121" s="198"/>
      <c r="K121" s="198"/>
      <c r="L121" s="198"/>
      <c r="M121" s="198"/>
      <c r="N121" s="198"/>
      <c r="O121" s="198"/>
      <c r="P121" s="198"/>
      <c r="Q121" s="187"/>
      <c r="R121" s="243"/>
      <c r="S121" s="187"/>
      <c r="T121" s="187"/>
      <c r="U121" s="187"/>
      <c r="V121" s="153"/>
    </row>
    <row r="122" spans="1:22" ht="24" customHeight="1">
      <c r="A122" s="176" t="s">
        <v>451</v>
      </c>
      <c r="B122" s="235"/>
      <c r="C122" s="222"/>
      <c r="D122" s="168"/>
      <c r="E122" s="168"/>
      <c r="F122" s="168"/>
      <c r="G122" s="168"/>
      <c r="H122" s="168"/>
      <c r="I122" s="168"/>
      <c r="J122" s="168"/>
      <c r="K122" s="168"/>
      <c r="L122" s="168"/>
      <c r="M122" s="168"/>
      <c r="N122" s="168"/>
      <c r="O122" s="168"/>
      <c r="P122" s="168"/>
      <c r="Q122" s="168"/>
      <c r="R122" s="168"/>
      <c r="S122" s="168"/>
      <c r="T122" s="168"/>
      <c r="U122" s="169"/>
      <c r="V122" s="153"/>
    </row>
    <row r="123" spans="1:22" ht="25.5" customHeight="1">
      <c r="A123" s="241" t="s">
        <v>452</v>
      </c>
      <c r="B123" s="242" t="s">
        <v>453</v>
      </c>
      <c r="C123" s="230" t="s">
        <v>454</v>
      </c>
      <c r="D123" s="197" t="s">
        <v>347</v>
      </c>
      <c r="E123" s="198"/>
      <c r="F123" s="198"/>
      <c r="G123" s="198"/>
      <c r="I123" s="198"/>
      <c r="J123" s="198"/>
      <c r="K123" s="198">
        <v>1</v>
      </c>
      <c r="L123" s="198"/>
      <c r="N123" s="198"/>
      <c r="O123" s="198"/>
      <c r="P123" s="198"/>
      <c r="Q123" s="199">
        <f>IFERROR(IF(COUNT(E123:P123)&lt;1,0,IF(COUNT(E124:P124)&gt;=COUNT(E123:P123),1,(COUNT(E124:P124)/COUNT(E123:P123)))),0)</f>
        <v>0</v>
      </c>
      <c r="R123" s="243"/>
      <c r="S123" s="200" t="s">
        <v>429</v>
      </c>
      <c r="T123" s="200" t="s">
        <v>437</v>
      </c>
      <c r="U123" s="211" t="s">
        <v>448</v>
      </c>
      <c r="V123" s="153"/>
    </row>
    <row r="124" spans="1:22" ht="25.5" customHeight="1">
      <c r="A124" s="241"/>
      <c r="B124" s="244"/>
      <c r="C124" s="232"/>
      <c r="D124" s="203" t="s">
        <v>350</v>
      </c>
      <c r="E124" s="198"/>
      <c r="F124" s="198"/>
      <c r="G124" s="198"/>
      <c r="H124" s="198"/>
      <c r="I124" s="198"/>
      <c r="J124" s="198"/>
      <c r="K124" s="198"/>
      <c r="L124" s="198"/>
      <c r="M124" s="198"/>
      <c r="N124" s="198"/>
      <c r="O124" s="198"/>
      <c r="P124" s="198"/>
      <c r="Q124" s="187"/>
      <c r="R124" s="243"/>
      <c r="S124" s="187"/>
      <c r="T124" s="187"/>
      <c r="U124" s="187"/>
      <c r="V124" s="153"/>
    </row>
    <row r="125" spans="1:22" ht="25.5" customHeight="1">
      <c r="A125" s="241"/>
      <c r="B125" s="244"/>
      <c r="C125" s="245" t="s">
        <v>455</v>
      </c>
      <c r="D125" s="197" t="s">
        <v>347</v>
      </c>
      <c r="E125" s="198"/>
      <c r="F125" s="198"/>
      <c r="H125" s="198"/>
      <c r="I125" s="198"/>
      <c r="J125" s="198"/>
      <c r="L125" s="198">
        <v>1</v>
      </c>
      <c r="N125" s="198"/>
      <c r="O125" s="198"/>
      <c r="P125" s="198"/>
      <c r="Q125" s="199">
        <f>IFERROR(IF(COUNT(E125:P125)&lt;1,0,IF(COUNT(E126:P126)&gt;=COUNT(E125:P125),1,(COUNT(E126:P126)/COUNT(E125:P125)))),0)</f>
        <v>0</v>
      </c>
      <c r="R125" s="243"/>
      <c r="S125" s="200" t="s">
        <v>429</v>
      </c>
      <c r="T125" s="200" t="s">
        <v>437</v>
      </c>
      <c r="U125" s="211" t="s">
        <v>448</v>
      </c>
      <c r="V125" s="153"/>
    </row>
    <row r="126" spans="1:22" ht="25.5" customHeight="1">
      <c r="A126" s="241"/>
      <c r="B126" s="244"/>
      <c r="C126" s="246"/>
      <c r="D126" s="203" t="s">
        <v>350</v>
      </c>
      <c r="E126" s="198"/>
      <c r="F126" s="198"/>
      <c r="G126" s="198"/>
      <c r="H126" s="198"/>
      <c r="I126" s="198"/>
      <c r="J126" s="198"/>
      <c r="K126" s="198"/>
      <c r="L126" s="198"/>
      <c r="M126" s="198"/>
      <c r="N126" s="198"/>
      <c r="O126" s="198"/>
      <c r="P126" s="198"/>
      <c r="Q126" s="187"/>
      <c r="R126" s="243"/>
      <c r="S126" s="187"/>
      <c r="T126" s="187"/>
      <c r="U126" s="187"/>
      <c r="V126" s="153"/>
    </row>
    <row r="127" spans="1:22" ht="24" customHeight="1">
      <c r="A127" s="205" t="s">
        <v>456</v>
      </c>
      <c r="B127" s="168"/>
      <c r="C127" s="168"/>
      <c r="D127" s="168"/>
      <c r="E127" s="168"/>
      <c r="F127" s="168"/>
      <c r="G127" s="168"/>
      <c r="H127" s="168"/>
      <c r="I127" s="168"/>
      <c r="J127" s="168"/>
      <c r="K127" s="168"/>
      <c r="L127" s="168"/>
      <c r="M127" s="168"/>
      <c r="N127" s="168"/>
      <c r="O127" s="168"/>
      <c r="P127" s="168"/>
      <c r="Q127" s="168"/>
      <c r="R127" s="168"/>
      <c r="S127" s="168"/>
      <c r="T127" s="168"/>
      <c r="U127" s="169"/>
      <c r="V127" s="153"/>
    </row>
    <row r="128" spans="1:22" ht="39" customHeight="1">
      <c r="A128" s="208" t="s">
        <v>457</v>
      </c>
      <c r="B128" s="208" t="s">
        <v>458</v>
      </c>
      <c r="C128" s="196" t="s">
        <v>459</v>
      </c>
      <c r="D128" s="197" t="s">
        <v>347</v>
      </c>
      <c r="E128" s="198"/>
      <c r="F128" s="198"/>
      <c r="G128" s="198"/>
      <c r="H128" s="198"/>
      <c r="I128" s="198"/>
      <c r="K128" s="198"/>
      <c r="M128" s="198">
        <v>1</v>
      </c>
      <c r="N128" s="198"/>
      <c r="O128" s="198"/>
      <c r="P128" s="198"/>
      <c r="Q128" s="199">
        <f>IFERROR(IF(COUNT(E128:P128)&lt;1,0,IF(COUNT(E129:P129)&gt;=COUNT(E128:P128),1,(COUNT(E129:P129)/COUNT(E128:P128)))),0)</f>
        <v>0</v>
      </c>
      <c r="R128" s="199">
        <f>AVERAGE(Q128:Q129)</f>
        <v>0</v>
      </c>
      <c r="S128" s="200" t="s">
        <v>348</v>
      </c>
      <c r="T128" s="201" t="s">
        <v>460</v>
      </c>
      <c r="U128" s="249"/>
      <c r="V128" s="153"/>
    </row>
    <row r="129" spans="1:22" ht="39" customHeight="1">
      <c r="A129" s="187"/>
      <c r="B129" s="187"/>
      <c r="C129" s="187"/>
      <c r="D129" s="203" t="s">
        <v>350</v>
      </c>
      <c r="E129" s="198"/>
      <c r="F129" s="198"/>
      <c r="G129" s="198"/>
      <c r="H129" s="198"/>
      <c r="I129" s="198"/>
      <c r="J129" s="198"/>
      <c r="K129" s="198"/>
      <c r="L129" s="198"/>
      <c r="M129" s="198"/>
      <c r="N129" s="198"/>
      <c r="O129" s="198"/>
      <c r="P129" s="198"/>
      <c r="Q129" s="187"/>
      <c r="R129" s="187"/>
      <c r="S129" s="187"/>
      <c r="T129" s="187"/>
      <c r="U129" s="249"/>
      <c r="V129" s="153"/>
    </row>
    <row r="130" spans="1:22" ht="24" customHeight="1">
      <c r="A130" s="205" t="s">
        <v>461</v>
      </c>
      <c r="B130" s="206"/>
      <c r="C130" s="206"/>
      <c r="D130" s="168"/>
      <c r="E130" s="168"/>
      <c r="F130" s="168"/>
      <c r="G130" s="168"/>
      <c r="H130" s="168"/>
      <c r="I130" s="168"/>
      <c r="J130" s="168"/>
      <c r="K130" s="168"/>
      <c r="L130" s="168"/>
      <c r="M130" s="168"/>
      <c r="N130" s="168"/>
      <c r="O130" s="168"/>
      <c r="P130" s="168"/>
      <c r="Q130" s="206"/>
      <c r="R130" s="168"/>
      <c r="S130" s="206"/>
      <c r="T130" s="206"/>
      <c r="U130" s="169"/>
      <c r="V130" s="153"/>
    </row>
    <row r="131" spans="1:22" ht="39" customHeight="1">
      <c r="A131" s="236" t="s">
        <v>462</v>
      </c>
      <c r="B131" s="219" t="s">
        <v>463</v>
      </c>
      <c r="C131" s="250" t="s">
        <v>464</v>
      </c>
      <c r="D131" s="197" t="s">
        <v>347</v>
      </c>
      <c r="E131" s="198"/>
      <c r="F131" s="198"/>
      <c r="G131" s="198"/>
      <c r="H131" s="198"/>
      <c r="I131" s="198">
        <v>1</v>
      </c>
      <c r="J131" s="198"/>
      <c r="K131" s="198"/>
      <c r="L131" s="198"/>
      <c r="M131" s="198"/>
      <c r="N131" s="198"/>
      <c r="O131" s="198"/>
      <c r="P131" s="213"/>
      <c r="Q131" s="251">
        <f>IFERROR(IF(COUNT(E131:P131)&lt;1,0,IF(COUNT(E132:P132)&gt;=COUNT(E131:P131),1,(COUNT(E132:P132)/COUNT(E131:P131)))),0)</f>
        <v>0</v>
      </c>
      <c r="R131" s="252">
        <f>AVERAGE(Q131:Q134)</f>
        <v>0</v>
      </c>
      <c r="S131" s="200" t="s">
        <v>429</v>
      </c>
      <c r="T131" s="253" t="s">
        <v>437</v>
      </c>
      <c r="U131" s="254"/>
      <c r="V131" s="153"/>
    </row>
    <row r="132" spans="1:22" ht="39" customHeight="1">
      <c r="A132" s="238"/>
      <c r="B132" s="219"/>
      <c r="C132" s="255"/>
      <c r="D132" s="203" t="s">
        <v>350</v>
      </c>
      <c r="E132" s="198"/>
      <c r="F132" s="198"/>
      <c r="G132" s="198"/>
      <c r="H132" s="198"/>
      <c r="I132" s="198"/>
      <c r="J132" s="198"/>
      <c r="K132" s="198"/>
      <c r="L132" s="198"/>
      <c r="M132" s="198"/>
      <c r="N132" s="198"/>
      <c r="O132" s="198"/>
      <c r="P132" s="213"/>
      <c r="Q132" s="251"/>
      <c r="R132" s="256"/>
      <c r="S132" s="187"/>
      <c r="T132" s="189"/>
      <c r="U132" s="257"/>
      <c r="V132" s="153"/>
    </row>
    <row r="133" spans="1:22" ht="39" customHeight="1">
      <c r="A133" s="238"/>
      <c r="B133" s="219"/>
      <c r="C133" s="258" t="s">
        <v>465</v>
      </c>
      <c r="D133" s="197" t="s">
        <v>347</v>
      </c>
      <c r="E133" s="198"/>
      <c r="F133" s="198"/>
      <c r="G133" s="198"/>
      <c r="H133" s="198"/>
      <c r="I133" s="198"/>
      <c r="J133" s="198">
        <v>1</v>
      </c>
      <c r="K133" s="198"/>
      <c r="L133" s="198"/>
      <c r="M133" s="198"/>
      <c r="N133" s="198"/>
      <c r="O133" s="198"/>
      <c r="P133" s="213"/>
      <c r="Q133" s="251">
        <f>IFERROR(IF(COUNT(E133:P133)&lt;1,0,IF(COUNT(E134:P134)&gt;=COUNT(E133:P133),1,(COUNT(E134:P134)/COUNT(E133:P133)))),0)</f>
        <v>0</v>
      </c>
      <c r="R133" s="259"/>
      <c r="S133" s="260" t="s">
        <v>348</v>
      </c>
      <c r="T133" s="201" t="s">
        <v>460</v>
      </c>
      <c r="U133" s="254"/>
      <c r="V133" s="153"/>
    </row>
    <row r="134" spans="1:22" ht="51.75" customHeight="1">
      <c r="A134" s="238"/>
      <c r="B134" s="219"/>
      <c r="C134" s="258"/>
      <c r="D134" s="203" t="s">
        <v>350</v>
      </c>
      <c r="E134" s="198"/>
      <c r="F134" s="198"/>
      <c r="G134" s="198"/>
      <c r="H134" s="198"/>
      <c r="I134" s="198"/>
      <c r="J134" s="198"/>
      <c r="K134" s="198"/>
      <c r="L134" s="198"/>
      <c r="M134" s="198"/>
      <c r="N134" s="198"/>
      <c r="O134" s="198"/>
      <c r="P134" s="213"/>
      <c r="Q134" s="251"/>
      <c r="R134" s="259"/>
      <c r="S134" s="260"/>
      <c r="T134" s="187"/>
      <c r="U134" s="257"/>
      <c r="V134" s="153"/>
    </row>
    <row r="135" spans="1:22" ht="24" customHeight="1">
      <c r="A135" s="205" t="s">
        <v>466</v>
      </c>
      <c r="B135" s="222"/>
      <c r="C135" s="168"/>
      <c r="D135" s="168"/>
      <c r="E135" s="168"/>
      <c r="F135" s="168"/>
      <c r="G135" s="168"/>
      <c r="H135" s="168"/>
      <c r="I135" s="168"/>
      <c r="J135" s="168"/>
      <c r="K135" s="168"/>
      <c r="L135" s="168"/>
      <c r="M135" s="168"/>
      <c r="N135" s="168"/>
      <c r="O135" s="168"/>
      <c r="P135" s="168"/>
      <c r="Q135" s="168"/>
      <c r="R135" s="168"/>
      <c r="S135" s="168"/>
      <c r="T135" s="222"/>
      <c r="U135" s="169"/>
      <c r="V135" s="153"/>
    </row>
    <row r="136" spans="1:22" ht="27.75" customHeight="1">
      <c r="A136" s="208" t="s">
        <v>467</v>
      </c>
      <c r="B136" s="208" t="s">
        <v>468</v>
      </c>
      <c r="C136" s="196" t="s">
        <v>469</v>
      </c>
      <c r="D136" s="197" t="s">
        <v>347</v>
      </c>
      <c r="E136" s="198"/>
      <c r="F136" s="198"/>
      <c r="G136" s="198"/>
      <c r="H136" s="198"/>
      <c r="I136" s="198">
        <v>1</v>
      </c>
      <c r="J136" s="198"/>
      <c r="K136" s="198"/>
      <c r="L136" s="198"/>
      <c r="M136" s="198"/>
      <c r="N136" s="198"/>
      <c r="O136" s="198"/>
      <c r="P136" s="198"/>
      <c r="Q136" s="199">
        <f>IFERROR(IF(COUNT(E136:P136)&lt;1,0,IF(COUNT(E137:P137)&gt;=COUNT(E136:P136),1,(COUNT(E137:P137)/COUNT(E136:P136)))),0)</f>
        <v>0</v>
      </c>
      <c r="R136" s="199">
        <f>AVERAGE(Q136:Q137)</f>
        <v>0</v>
      </c>
      <c r="S136" s="200" t="s">
        <v>348</v>
      </c>
      <c r="T136" s="200" t="s">
        <v>470</v>
      </c>
      <c r="U136" s="211" t="s">
        <v>471</v>
      </c>
      <c r="V136" s="153"/>
    </row>
    <row r="137" spans="1:22" ht="27.75" customHeight="1">
      <c r="A137" s="182"/>
      <c r="B137" s="182"/>
      <c r="C137" s="187"/>
      <c r="D137" s="203" t="s">
        <v>350</v>
      </c>
      <c r="E137" s="198"/>
      <c r="F137" s="198"/>
      <c r="G137" s="198"/>
      <c r="H137" s="198"/>
      <c r="I137" s="198"/>
      <c r="J137" s="198"/>
      <c r="K137" s="198"/>
      <c r="L137" s="198"/>
      <c r="M137" s="198"/>
      <c r="N137" s="198"/>
      <c r="O137" s="198"/>
      <c r="P137" s="198"/>
      <c r="Q137" s="187"/>
      <c r="R137" s="182"/>
      <c r="S137" s="187"/>
      <c r="T137" s="187"/>
      <c r="U137" s="187"/>
      <c r="V137" s="153"/>
    </row>
    <row r="138" spans="1:22" ht="24" customHeight="1">
      <c r="A138" s="205" t="s">
        <v>472</v>
      </c>
      <c r="B138" s="222"/>
      <c r="C138" s="168"/>
      <c r="D138" s="168"/>
      <c r="E138" s="168"/>
      <c r="F138" s="168"/>
      <c r="G138" s="168"/>
      <c r="H138" s="168"/>
      <c r="I138" s="168"/>
      <c r="J138" s="168"/>
      <c r="K138" s="168"/>
      <c r="L138" s="168"/>
      <c r="M138" s="168"/>
      <c r="N138" s="168"/>
      <c r="O138" s="168"/>
      <c r="P138" s="168"/>
      <c r="Q138" s="168"/>
      <c r="R138" s="168"/>
      <c r="S138" s="168"/>
      <c r="T138" s="222"/>
      <c r="U138" s="169"/>
      <c r="V138" s="153"/>
    </row>
    <row r="139" spans="1:22" ht="27.75" customHeight="1">
      <c r="A139" s="208" t="s">
        <v>473</v>
      </c>
      <c r="B139" s="208" t="s">
        <v>474</v>
      </c>
      <c r="C139" s="196" t="s">
        <v>475</v>
      </c>
      <c r="D139" s="197" t="s">
        <v>347</v>
      </c>
      <c r="E139" s="198"/>
      <c r="F139" s="198"/>
      <c r="G139" s="198"/>
      <c r="H139" s="198"/>
      <c r="I139" s="198">
        <v>1</v>
      </c>
      <c r="J139" s="198"/>
      <c r="K139" s="198"/>
      <c r="L139" s="198"/>
      <c r="M139" s="198"/>
      <c r="N139" s="198"/>
      <c r="O139" s="198"/>
      <c r="P139" s="198"/>
      <c r="Q139" s="199">
        <f>IFERROR(IF(COUNT(E139:P139)&lt;1,0,IF(COUNT(E140:P140)&gt;=COUNT(E139:P139),1,(COUNT(E140:P140)/COUNT(E139:P139)))),0)</f>
        <v>0</v>
      </c>
      <c r="R139" s="199">
        <f>AVERAGE(Q139:Q142)</f>
        <v>0</v>
      </c>
      <c r="S139" s="200" t="s">
        <v>348</v>
      </c>
      <c r="T139" s="200" t="s">
        <v>470</v>
      </c>
      <c r="U139" s="211" t="s">
        <v>471</v>
      </c>
      <c r="V139" s="153"/>
    </row>
    <row r="140" spans="1:22" ht="27.75" customHeight="1">
      <c r="A140" s="182"/>
      <c r="B140" s="182"/>
      <c r="C140" s="187"/>
      <c r="D140" s="203" t="s">
        <v>350</v>
      </c>
      <c r="E140" s="198"/>
      <c r="F140" s="198"/>
      <c r="G140" s="198"/>
      <c r="H140" s="198"/>
      <c r="I140" s="198"/>
      <c r="J140" s="198"/>
      <c r="K140" s="198"/>
      <c r="L140" s="198"/>
      <c r="M140" s="198"/>
      <c r="N140" s="198"/>
      <c r="O140" s="198"/>
      <c r="P140" s="198"/>
      <c r="Q140" s="187"/>
      <c r="R140" s="182"/>
      <c r="S140" s="187"/>
      <c r="T140" s="187"/>
      <c r="U140" s="187"/>
      <c r="V140" s="153"/>
    </row>
    <row r="141" spans="1:22" ht="27.75" customHeight="1">
      <c r="A141" s="182"/>
      <c r="B141" s="182"/>
      <c r="C141" s="196" t="s">
        <v>476</v>
      </c>
      <c r="D141" s="197" t="s">
        <v>347</v>
      </c>
      <c r="E141" s="198"/>
      <c r="F141" s="198"/>
      <c r="G141" s="198"/>
      <c r="H141" s="198"/>
      <c r="I141" s="198"/>
      <c r="J141" s="198">
        <v>1</v>
      </c>
      <c r="K141" s="198"/>
      <c r="L141" s="198"/>
      <c r="N141" s="198"/>
      <c r="O141" s="198"/>
      <c r="P141" s="198"/>
      <c r="Q141" s="199">
        <f>IFERROR(IF(COUNT(E141:P141)&lt;1,0,IF(COUNT(E142:P142)&gt;=COUNT(E141:P141),1,(COUNT(E142:P142)/COUNT(E141:P141)))),0)</f>
        <v>0</v>
      </c>
      <c r="R141" s="182"/>
      <c r="S141" s="200" t="s">
        <v>348</v>
      </c>
      <c r="T141" s="200" t="s">
        <v>470</v>
      </c>
      <c r="U141" s="211" t="s">
        <v>477</v>
      </c>
      <c r="V141" s="153"/>
    </row>
    <row r="142" spans="1:22" ht="27.75" customHeight="1">
      <c r="A142" s="187"/>
      <c r="B142" s="187"/>
      <c r="C142" s="187"/>
      <c r="D142" s="203" t="s">
        <v>350</v>
      </c>
      <c r="E142" s="198"/>
      <c r="F142" s="198"/>
      <c r="G142" s="198"/>
      <c r="H142" s="198"/>
      <c r="I142" s="198"/>
      <c r="J142" s="198"/>
      <c r="K142" s="198"/>
      <c r="L142" s="198"/>
      <c r="M142" s="198"/>
      <c r="N142" s="198"/>
      <c r="O142" s="198"/>
      <c r="P142" s="198"/>
      <c r="Q142" s="187"/>
      <c r="R142" s="187"/>
      <c r="S142" s="187"/>
      <c r="T142" s="187"/>
      <c r="U142" s="187"/>
      <c r="V142" s="153"/>
    </row>
    <row r="143" spans="1:22" ht="24" customHeight="1">
      <c r="A143" s="205" t="s">
        <v>478</v>
      </c>
      <c r="B143" s="168"/>
      <c r="C143" s="168"/>
      <c r="D143" s="168"/>
      <c r="E143" s="168"/>
      <c r="F143" s="168"/>
      <c r="G143" s="168"/>
      <c r="H143" s="168"/>
      <c r="I143" s="168"/>
      <c r="J143" s="168"/>
      <c r="K143" s="168"/>
      <c r="L143" s="168"/>
      <c r="M143" s="168"/>
      <c r="N143" s="168"/>
      <c r="O143" s="168"/>
      <c r="P143" s="168"/>
      <c r="Q143" s="168"/>
      <c r="R143" s="168"/>
      <c r="S143" s="168"/>
      <c r="T143" s="168"/>
      <c r="U143" s="169"/>
      <c r="V143" s="153"/>
    </row>
    <row r="144" spans="1:22" ht="24" customHeight="1">
      <c r="A144" s="208" t="s">
        <v>479</v>
      </c>
      <c r="B144" s="208" t="s">
        <v>480</v>
      </c>
      <c r="C144" s="196" t="s">
        <v>481</v>
      </c>
      <c r="D144" s="197" t="s">
        <v>347</v>
      </c>
      <c r="E144" s="198">
        <v>1</v>
      </c>
      <c r="F144" s="198"/>
      <c r="G144" s="198"/>
      <c r="H144" s="198"/>
      <c r="I144" s="198"/>
      <c r="J144" s="198"/>
      <c r="K144" s="198"/>
      <c r="L144" s="198"/>
      <c r="M144" s="198"/>
      <c r="N144" s="198"/>
      <c r="O144" s="198"/>
      <c r="P144" s="198"/>
      <c r="Q144" s="199">
        <f>IFERROR(IF(COUNT(E144:P144)&lt;1,0,IF(COUNT(E145:P145)&gt;=COUNT(E144:P144),1,(COUNT(E145:P145)/COUNT(E144:P144)))),0)</f>
        <v>0</v>
      </c>
      <c r="R144" s="199">
        <f>AVERAGE(Q144:Q145)</f>
        <v>0</v>
      </c>
      <c r="S144" s="200" t="s">
        <v>348</v>
      </c>
      <c r="T144" s="200" t="s">
        <v>387</v>
      </c>
      <c r="U144" s="211" t="s">
        <v>482</v>
      </c>
      <c r="V144" s="153"/>
    </row>
    <row r="145" spans="1:36" ht="24" customHeight="1">
      <c r="A145" s="195"/>
      <c r="B145" s="187"/>
      <c r="C145" s="187"/>
      <c r="D145" s="203" t="s">
        <v>350</v>
      </c>
      <c r="E145" s="198"/>
      <c r="F145" s="198"/>
      <c r="G145" s="198"/>
      <c r="H145" s="198"/>
      <c r="I145" s="198"/>
      <c r="J145" s="198"/>
      <c r="K145" s="198"/>
      <c r="L145" s="198"/>
      <c r="M145" s="198"/>
      <c r="N145" s="198"/>
      <c r="O145" s="198"/>
      <c r="P145" s="198"/>
      <c r="Q145" s="187"/>
      <c r="R145" s="182"/>
      <c r="S145" s="187"/>
      <c r="T145" s="187"/>
      <c r="U145" s="187"/>
      <c r="V145" s="153"/>
    </row>
    <row r="146" spans="1:36" ht="24" customHeight="1">
      <c r="A146" s="195"/>
      <c r="B146" s="208" t="s">
        <v>483</v>
      </c>
      <c r="C146" s="196" t="s">
        <v>484</v>
      </c>
      <c r="D146" s="197" t="s">
        <v>347</v>
      </c>
      <c r="E146" s="198">
        <v>1</v>
      </c>
      <c r="F146" s="198">
        <v>1</v>
      </c>
      <c r="G146" s="198">
        <v>1</v>
      </c>
      <c r="H146" s="198">
        <v>1</v>
      </c>
      <c r="I146" s="198">
        <v>1</v>
      </c>
      <c r="J146" s="198">
        <v>1</v>
      </c>
      <c r="K146" s="198">
        <v>1</v>
      </c>
      <c r="L146" s="198">
        <v>1</v>
      </c>
      <c r="M146" s="198">
        <v>1</v>
      </c>
      <c r="N146" s="198">
        <v>1</v>
      </c>
      <c r="O146" s="198">
        <v>1</v>
      </c>
      <c r="P146" s="198">
        <v>1</v>
      </c>
      <c r="Q146" s="199">
        <f>IFERROR(IF(COUNT(E146:P146)&lt;1,0,IF(COUNT(E147:P147)&gt;=COUNT(E146:P146),1,(COUNT(E147:P147)/COUNT(E146:P146)))),0)</f>
        <v>0</v>
      </c>
      <c r="R146" s="199">
        <f>AVERAGE(Q146:Q147)</f>
        <v>0</v>
      </c>
      <c r="S146" s="200" t="s">
        <v>348</v>
      </c>
      <c r="T146" s="200" t="s">
        <v>387</v>
      </c>
      <c r="U146" s="211" t="s">
        <v>482</v>
      </c>
      <c r="V146" s="153"/>
    </row>
    <row r="147" spans="1:36" ht="24" customHeight="1">
      <c r="A147" s="261"/>
      <c r="B147" s="187"/>
      <c r="C147" s="187"/>
      <c r="D147" s="203" t="s">
        <v>350</v>
      </c>
      <c r="E147" s="198"/>
      <c r="F147" s="198"/>
      <c r="G147" s="198"/>
      <c r="H147" s="198"/>
      <c r="I147" s="198"/>
      <c r="J147" s="198"/>
      <c r="K147" s="198"/>
      <c r="L147" s="198"/>
      <c r="M147" s="198"/>
      <c r="N147" s="198"/>
      <c r="O147" s="198"/>
      <c r="P147" s="198"/>
      <c r="Q147" s="187"/>
      <c r="R147" s="182"/>
      <c r="S147" s="187"/>
      <c r="T147" s="187"/>
      <c r="U147" s="187"/>
      <c r="V147" s="153"/>
    </row>
    <row r="148" spans="1:36" ht="24" customHeight="1">
      <c r="A148" s="205" t="s">
        <v>485</v>
      </c>
      <c r="B148" s="168"/>
      <c r="C148" s="168"/>
      <c r="D148" s="168"/>
      <c r="E148" s="168"/>
      <c r="F148" s="168"/>
      <c r="G148" s="168"/>
      <c r="H148" s="168"/>
      <c r="I148" s="168"/>
      <c r="J148" s="168"/>
      <c r="K148" s="168"/>
      <c r="L148" s="168"/>
      <c r="M148" s="168"/>
      <c r="N148" s="168"/>
      <c r="O148" s="168"/>
      <c r="P148" s="168"/>
      <c r="Q148" s="168"/>
      <c r="R148" s="168"/>
      <c r="S148" s="168"/>
      <c r="T148" s="168"/>
      <c r="U148" s="169"/>
      <c r="V148" s="153"/>
    </row>
    <row r="149" spans="1:36" ht="24" customHeight="1">
      <c r="A149" s="208" t="s">
        <v>486</v>
      </c>
      <c r="B149" s="208" t="s">
        <v>487</v>
      </c>
      <c r="C149" s="196" t="s">
        <v>488</v>
      </c>
      <c r="D149" s="197" t="s">
        <v>347</v>
      </c>
      <c r="E149" s="198"/>
      <c r="F149" s="198"/>
      <c r="G149" s="198"/>
      <c r="H149" s="198"/>
      <c r="I149" s="198"/>
      <c r="J149" s="198"/>
      <c r="K149" s="198"/>
      <c r="L149" s="198"/>
      <c r="M149" s="198"/>
      <c r="N149" s="198"/>
      <c r="O149" s="198"/>
      <c r="P149" s="198">
        <v>1</v>
      </c>
      <c r="Q149" s="199">
        <f>IFERROR(IF(COUNT(E149:P149)&lt;1,0,IF(COUNT(E150:P150)&gt;=COUNT(E149:P149),1,(COUNT(E150:P150)/COUNT(E149:P149)))),0)</f>
        <v>0</v>
      </c>
      <c r="R149" s="199">
        <f>AVERAGE(Q149:Q152)</f>
        <v>0</v>
      </c>
      <c r="S149" s="200" t="s">
        <v>348</v>
      </c>
      <c r="T149" s="200" t="s">
        <v>383</v>
      </c>
      <c r="U149" s="211"/>
      <c r="V149" s="153"/>
    </row>
    <row r="150" spans="1:36" ht="24" customHeight="1">
      <c r="A150" s="182"/>
      <c r="B150" s="182"/>
      <c r="C150" s="187"/>
      <c r="D150" s="203" t="s">
        <v>350</v>
      </c>
      <c r="E150" s="198"/>
      <c r="F150" s="198"/>
      <c r="G150" s="198"/>
      <c r="H150" s="198"/>
      <c r="I150" s="198"/>
      <c r="J150" s="198"/>
      <c r="K150" s="198"/>
      <c r="L150" s="198"/>
      <c r="M150" s="198"/>
      <c r="N150" s="198"/>
      <c r="O150" s="198"/>
      <c r="P150" s="198"/>
      <c r="Q150" s="187"/>
      <c r="R150" s="182"/>
      <c r="S150" s="187"/>
      <c r="T150" s="187"/>
      <c r="U150" s="187"/>
      <c r="V150" s="153"/>
    </row>
    <row r="151" spans="1:36" ht="24" customHeight="1">
      <c r="A151" s="182"/>
      <c r="B151" s="182"/>
      <c r="C151" s="196" t="s">
        <v>489</v>
      </c>
      <c r="D151" s="197" t="s">
        <v>347</v>
      </c>
      <c r="E151" s="262" t="s">
        <v>490</v>
      </c>
      <c r="F151" s="263"/>
      <c r="G151" s="263"/>
      <c r="H151" s="263"/>
      <c r="I151" s="263"/>
      <c r="J151" s="263"/>
      <c r="K151" s="263"/>
      <c r="L151" s="263"/>
      <c r="M151" s="263"/>
      <c r="N151" s="263"/>
      <c r="O151" s="263"/>
      <c r="P151" s="264"/>
      <c r="Q151" s="199">
        <f>IFERROR(IF(COUNT(E151:P151)&lt;1,0,IF(COUNT(E152:P152)&gt;=COUNT(E151:P151),1,(COUNT(E152:P152)/COUNT(E151:P151)))),0)</f>
        <v>0</v>
      </c>
      <c r="R151" s="182"/>
      <c r="S151" s="200" t="s">
        <v>348</v>
      </c>
      <c r="T151" s="200" t="s">
        <v>491</v>
      </c>
      <c r="U151" s="211"/>
      <c r="V151" s="153"/>
    </row>
    <row r="152" spans="1:36" ht="40.5" customHeight="1">
      <c r="A152" s="182"/>
      <c r="B152" s="187"/>
      <c r="C152" s="187"/>
      <c r="D152" s="203" t="s">
        <v>350</v>
      </c>
      <c r="E152" s="198"/>
      <c r="F152" s="198"/>
      <c r="G152" s="198"/>
      <c r="H152" s="198"/>
      <c r="I152" s="198"/>
      <c r="J152" s="198"/>
      <c r="K152" s="198"/>
      <c r="L152" s="198"/>
      <c r="M152" s="198"/>
      <c r="N152" s="198"/>
      <c r="O152" s="198"/>
      <c r="P152" s="198"/>
      <c r="Q152" s="187"/>
      <c r="R152" s="182"/>
      <c r="S152" s="187"/>
      <c r="T152" s="187"/>
      <c r="U152" s="187"/>
      <c r="V152" s="153"/>
    </row>
    <row r="153" spans="1:36" ht="42" customHeight="1">
      <c r="A153" s="265" t="s">
        <v>492</v>
      </c>
      <c r="B153" s="168"/>
      <c r="C153" s="168"/>
      <c r="D153" s="169"/>
      <c r="E153" s="198">
        <f t="shared" ref="E153:P153" si="0">SUMIF($D$18:$D$152,"P*",E18:E152)</f>
        <v>7</v>
      </c>
      <c r="F153" s="198">
        <f t="shared" si="0"/>
        <v>11</v>
      </c>
      <c r="G153" s="198">
        <f t="shared" si="0"/>
        <v>10</v>
      </c>
      <c r="H153" s="198">
        <f t="shared" si="0"/>
        <v>16</v>
      </c>
      <c r="I153" s="198">
        <f t="shared" si="0"/>
        <v>12</v>
      </c>
      <c r="J153" s="198">
        <f t="shared" si="0"/>
        <v>13</v>
      </c>
      <c r="K153" s="198">
        <f t="shared" si="0"/>
        <v>11</v>
      </c>
      <c r="L153" s="198">
        <f t="shared" si="0"/>
        <v>12</v>
      </c>
      <c r="M153" s="198">
        <f t="shared" si="0"/>
        <v>10</v>
      </c>
      <c r="N153" s="198">
        <f t="shared" si="0"/>
        <v>11</v>
      </c>
      <c r="O153" s="198">
        <f t="shared" si="0"/>
        <v>13</v>
      </c>
      <c r="P153" s="198">
        <f t="shared" si="0"/>
        <v>12</v>
      </c>
      <c r="Q153" s="266"/>
      <c r="R153" s="267"/>
      <c r="S153" s="268"/>
      <c r="T153" s="206"/>
      <c r="U153" s="177"/>
      <c r="V153" s="153"/>
    </row>
    <row r="154" spans="1:36" ht="44.25" customHeight="1">
      <c r="A154" s="265" t="s">
        <v>493</v>
      </c>
      <c r="B154" s="168"/>
      <c r="C154" s="168"/>
      <c r="D154" s="169"/>
      <c r="E154" s="198">
        <f t="shared" ref="E154:P154" si="1">SUMIF($D$18:$D$152,"E*",E18:E152)</f>
        <v>0</v>
      </c>
      <c r="F154" s="198">
        <f t="shared" si="1"/>
        <v>0</v>
      </c>
      <c r="G154" s="198">
        <f t="shared" si="1"/>
        <v>0</v>
      </c>
      <c r="H154" s="198">
        <f t="shared" si="1"/>
        <v>0</v>
      </c>
      <c r="I154" s="198">
        <f t="shared" si="1"/>
        <v>0</v>
      </c>
      <c r="J154" s="198">
        <f t="shared" si="1"/>
        <v>0</v>
      </c>
      <c r="K154" s="198">
        <f t="shared" si="1"/>
        <v>0</v>
      </c>
      <c r="L154" s="198">
        <f t="shared" si="1"/>
        <v>0</v>
      </c>
      <c r="M154" s="198">
        <f t="shared" si="1"/>
        <v>0</v>
      </c>
      <c r="N154" s="198">
        <f t="shared" si="1"/>
        <v>0</v>
      </c>
      <c r="O154" s="198">
        <f t="shared" si="1"/>
        <v>0</v>
      </c>
      <c r="P154" s="198">
        <f t="shared" si="1"/>
        <v>0</v>
      </c>
      <c r="Q154" s="269"/>
      <c r="R154" s="270"/>
      <c r="S154" s="188"/>
      <c r="T154" s="222"/>
      <c r="U154" s="189"/>
      <c r="V154" s="153"/>
      <c r="AJ154" s="198"/>
    </row>
    <row r="155" spans="1:36" ht="20.25" customHeight="1">
      <c r="A155" s="265" t="s">
        <v>494</v>
      </c>
      <c r="B155" s="168"/>
      <c r="C155" s="168"/>
      <c r="D155" s="168"/>
      <c r="E155" s="168"/>
      <c r="F155" s="168"/>
      <c r="G155" s="168"/>
      <c r="H155" s="168"/>
      <c r="I155" s="168"/>
      <c r="J155" s="168"/>
      <c r="K155" s="168"/>
      <c r="L155" s="168"/>
      <c r="M155" s="168"/>
      <c r="N155" s="168"/>
      <c r="O155" s="168"/>
      <c r="P155" s="168"/>
      <c r="Q155" s="168"/>
      <c r="R155" s="168"/>
      <c r="S155" s="168"/>
      <c r="T155" s="168"/>
      <c r="U155" s="169"/>
      <c r="V155" s="153"/>
    </row>
    <row r="156" spans="1:36" ht="31.5" customHeight="1">
      <c r="A156" s="265" t="s">
        <v>495</v>
      </c>
      <c r="B156" s="168"/>
      <c r="C156" s="168"/>
      <c r="D156" s="169"/>
      <c r="E156" s="265" t="s">
        <v>496</v>
      </c>
      <c r="F156" s="168"/>
      <c r="G156" s="168"/>
      <c r="H156" s="168"/>
      <c r="I156" s="168"/>
      <c r="J156" s="168"/>
      <c r="K156" s="168"/>
      <c r="L156" s="168"/>
      <c r="M156" s="168"/>
      <c r="N156" s="168"/>
      <c r="O156" s="168"/>
      <c r="P156" s="168"/>
      <c r="Q156" s="168"/>
      <c r="R156" s="169"/>
      <c r="S156" s="265" t="s">
        <v>341</v>
      </c>
      <c r="T156" s="168"/>
      <c r="U156" s="169"/>
      <c r="V156" s="153"/>
    </row>
    <row r="157" spans="1:36" ht="59.25" customHeight="1">
      <c r="A157" s="271" t="s">
        <v>497</v>
      </c>
      <c r="B157" s="272"/>
      <c r="C157" s="272"/>
      <c r="D157" s="273"/>
      <c r="E157" s="271" t="s">
        <v>498</v>
      </c>
      <c r="F157" s="272"/>
      <c r="G157" s="272"/>
      <c r="H157" s="272"/>
      <c r="I157" s="272"/>
      <c r="J157" s="272"/>
      <c r="K157" s="272"/>
      <c r="L157" s="272"/>
      <c r="M157" s="272"/>
      <c r="N157" s="272"/>
      <c r="O157" s="272"/>
      <c r="P157" s="272"/>
      <c r="Q157" s="272"/>
      <c r="R157" s="273"/>
      <c r="S157" s="271"/>
      <c r="T157" s="168"/>
      <c r="U157" s="169"/>
      <c r="V157" s="153"/>
    </row>
    <row r="158" spans="1:36" ht="48.75" customHeight="1">
      <c r="A158" s="271" t="s">
        <v>499</v>
      </c>
      <c r="B158" s="272"/>
      <c r="C158" s="272"/>
      <c r="D158" s="273"/>
      <c r="E158" s="271" t="s">
        <v>500</v>
      </c>
      <c r="F158" s="272"/>
      <c r="G158" s="272"/>
      <c r="H158" s="272"/>
      <c r="I158" s="272"/>
      <c r="J158" s="272"/>
      <c r="K158" s="272"/>
      <c r="L158" s="272"/>
      <c r="M158" s="272"/>
      <c r="N158" s="272"/>
      <c r="O158" s="272"/>
      <c r="P158" s="272"/>
      <c r="Q158" s="272"/>
      <c r="R158" s="273"/>
      <c r="S158" s="271"/>
      <c r="T158" s="168"/>
      <c r="U158" s="169"/>
      <c r="V158" s="153"/>
    </row>
    <row r="159" spans="1:36" ht="61.5" customHeight="1">
      <c r="A159" s="271" t="s">
        <v>501</v>
      </c>
      <c r="B159" s="272"/>
      <c r="C159" s="272"/>
      <c r="D159" s="273"/>
      <c r="E159" s="271" t="s">
        <v>502</v>
      </c>
      <c r="F159" s="272"/>
      <c r="G159" s="272"/>
      <c r="H159" s="272"/>
      <c r="I159" s="272"/>
      <c r="J159" s="272"/>
      <c r="K159" s="272"/>
      <c r="L159" s="272"/>
      <c r="M159" s="272"/>
      <c r="N159" s="272"/>
      <c r="O159" s="272"/>
      <c r="P159" s="272"/>
      <c r="Q159" s="272"/>
      <c r="R159" s="273"/>
      <c r="S159" s="271"/>
      <c r="T159" s="168"/>
      <c r="U159" s="169"/>
      <c r="V159" s="153"/>
    </row>
    <row r="160" spans="1:36" ht="36" customHeight="1" thickBot="1">
      <c r="A160" s="274" t="s">
        <v>503</v>
      </c>
      <c r="B160" s="235"/>
      <c r="C160" s="235"/>
      <c r="D160" s="235"/>
      <c r="E160" s="235"/>
      <c r="F160" s="235"/>
      <c r="G160" s="235"/>
      <c r="H160" s="235"/>
      <c r="I160" s="235"/>
      <c r="J160" s="235"/>
      <c r="K160" s="235"/>
      <c r="L160" s="235"/>
      <c r="M160" s="235"/>
      <c r="N160" s="235"/>
      <c r="O160" s="235"/>
      <c r="P160" s="235"/>
      <c r="Q160" s="235"/>
      <c r="R160" s="235"/>
      <c r="S160" s="235"/>
      <c r="T160" s="235"/>
      <c r="U160" s="275"/>
      <c r="V160" s="153"/>
    </row>
    <row r="161" spans="1:22" ht="19.5" customHeight="1" thickBot="1">
      <c r="A161" s="276" t="s">
        <v>504</v>
      </c>
      <c r="B161" s="277"/>
      <c r="C161" s="277"/>
      <c r="D161" s="277"/>
      <c r="E161" s="277"/>
      <c r="F161" s="277"/>
      <c r="G161" s="277"/>
      <c r="H161" s="277"/>
      <c r="I161" s="277"/>
      <c r="J161" s="277"/>
      <c r="K161" s="277"/>
      <c r="L161" s="277"/>
      <c r="M161" s="277"/>
      <c r="N161" s="277"/>
      <c r="O161" s="277"/>
      <c r="P161" s="277"/>
      <c r="Q161" s="277"/>
      <c r="R161" s="278"/>
      <c r="S161" s="279" t="s">
        <v>505</v>
      </c>
      <c r="T161" s="280"/>
      <c r="U161" s="281"/>
      <c r="V161" s="153"/>
    </row>
    <row r="162" spans="1:22" ht="43.5" customHeight="1">
      <c r="A162" s="282" t="s">
        <v>506</v>
      </c>
      <c r="B162" s="169"/>
      <c r="C162" s="283" t="s">
        <v>507</v>
      </c>
      <c r="D162" s="169"/>
      <c r="E162" s="284" t="s">
        <v>326</v>
      </c>
      <c r="F162" s="284" t="s">
        <v>327</v>
      </c>
      <c r="G162" s="284" t="s">
        <v>328</v>
      </c>
      <c r="H162" s="284" t="s">
        <v>329</v>
      </c>
      <c r="I162" s="284" t="s">
        <v>330</v>
      </c>
      <c r="J162" s="284" t="s">
        <v>331</v>
      </c>
      <c r="K162" s="284" t="s">
        <v>332</v>
      </c>
      <c r="L162" s="284" t="s">
        <v>333</v>
      </c>
      <c r="M162" s="284" t="s">
        <v>334</v>
      </c>
      <c r="N162" s="284" t="s">
        <v>335</v>
      </c>
      <c r="O162" s="284" t="s">
        <v>336</v>
      </c>
      <c r="P162" s="284" t="s">
        <v>337</v>
      </c>
      <c r="Q162" s="283" t="s">
        <v>508</v>
      </c>
      <c r="R162" s="168"/>
      <c r="S162" s="285"/>
      <c r="T162" s="280"/>
      <c r="U162" s="281"/>
      <c r="V162" s="153"/>
    </row>
    <row r="163" spans="1:22" ht="33" customHeight="1">
      <c r="A163" s="286" t="s">
        <v>226</v>
      </c>
      <c r="B163" s="201" t="s">
        <v>509</v>
      </c>
      <c r="C163" s="287" t="s">
        <v>510</v>
      </c>
      <c r="D163" s="169"/>
      <c r="E163" s="288">
        <f>AJ154</f>
        <v>0</v>
      </c>
      <c r="F163" s="288">
        <f t="shared" ref="F163:P163" si="2">F153</f>
        <v>11</v>
      </c>
      <c r="G163" s="288">
        <f t="shared" si="2"/>
        <v>10</v>
      </c>
      <c r="H163" s="288">
        <f t="shared" si="2"/>
        <v>16</v>
      </c>
      <c r="I163" s="288">
        <f t="shared" si="2"/>
        <v>12</v>
      </c>
      <c r="J163" s="288">
        <f t="shared" si="2"/>
        <v>13</v>
      </c>
      <c r="K163" s="288">
        <f t="shared" si="2"/>
        <v>11</v>
      </c>
      <c r="L163" s="288">
        <f t="shared" si="2"/>
        <v>12</v>
      </c>
      <c r="M163" s="288">
        <f t="shared" si="2"/>
        <v>10</v>
      </c>
      <c r="N163" s="288">
        <f t="shared" si="2"/>
        <v>11</v>
      </c>
      <c r="O163" s="288">
        <f t="shared" si="2"/>
        <v>13</v>
      </c>
      <c r="P163" s="288">
        <f t="shared" si="2"/>
        <v>12</v>
      </c>
      <c r="Q163" s="190">
        <f t="shared" ref="Q163:Q164" si="3">SUM(E163:P163)</f>
        <v>131</v>
      </c>
      <c r="R163" s="168"/>
      <c r="S163" s="289"/>
      <c r="T163" s="159"/>
      <c r="U163" s="275"/>
      <c r="V163" s="153"/>
    </row>
    <row r="164" spans="1:22" ht="27" customHeight="1">
      <c r="A164" s="290"/>
      <c r="B164" s="182"/>
      <c r="C164" s="287" t="s">
        <v>511</v>
      </c>
      <c r="D164" s="169"/>
      <c r="E164" s="288">
        <f t="shared" ref="E164:P164" si="4">E154</f>
        <v>0</v>
      </c>
      <c r="F164" s="288">
        <f t="shared" si="4"/>
        <v>0</v>
      </c>
      <c r="G164" s="288">
        <f t="shared" si="4"/>
        <v>0</v>
      </c>
      <c r="H164" s="288">
        <f t="shared" si="4"/>
        <v>0</v>
      </c>
      <c r="I164" s="288">
        <f t="shared" si="4"/>
        <v>0</v>
      </c>
      <c r="J164" s="288">
        <f t="shared" si="4"/>
        <v>0</v>
      </c>
      <c r="K164" s="288">
        <f t="shared" si="4"/>
        <v>0</v>
      </c>
      <c r="L164" s="288">
        <f t="shared" si="4"/>
        <v>0</v>
      </c>
      <c r="M164" s="288">
        <f t="shared" si="4"/>
        <v>0</v>
      </c>
      <c r="N164" s="288">
        <f t="shared" si="4"/>
        <v>0</v>
      </c>
      <c r="O164" s="288">
        <f t="shared" si="4"/>
        <v>0</v>
      </c>
      <c r="P164" s="288">
        <f t="shared" si="4"/>
        <v>0</v>
      </c>
      <c r="Q164" s="190">
        <f t="shared" si="3"/>
        <v>0</v>
      </c>
      <c r="R164" s="168"/>
      <c r="S164" s="289"/>
      <c r="T164" s="159"/>
      <c r="U164" s="275"/>
      <c r="V164" s="153"/>
    </row>
    <row r="165" spans="1:22" ht="23.25" customHeight="1">
      <c r="A165" s="290"/>
      <c r="B165" s="182"/>
      <c r="C165" s="291" t="s">
        <v>71</v>
      </c>
      <c r="D165" s="169"/>
      <c r="E165" s="292" t="str">
        <f t="shared" ref="E165:Q165" si="5">IFERROR(IF(E163&lt;1,"",IF((E164/E163)&gt;1,1,(E164/E163))),0)</f>
        <v/>
      </c>
      <c r="F165" s="292">
        <f t="shared" si="5"/>
        <v>0</v>
      </c>
      <c r="G165" s="292">
        <f t="shared" si="5"/>
        <v>0</v>
      </c>
      <c r="H165" s="292">
        <f t="shared" si="5"/>
        <v>0</v>
      </c>
      <c r="I165" s="292">
        <f t="shared" si="5"/>
        <v>0</v>
      </c>
      <c r="J165" s="292">
        <f t="shared" si="5"/>
        <v>0</v>
      </c>
      <c r="K165" s="292">
        <f t="shared" si="5"/>
        <v>0</v>
      </c>
      <c r="L165" s="292">
        <f t="shared" si="5"/>
        <v>0</v>
      </c>
      <c r="M165" s="292">
        <f t="shared" si="5"/>
        <v>0</v>
      </c>
      <c r="N165" s="292">
        <f t="shared" si="5"/>
        <v>0</v>
      </c>
      <c r="O165" s="292">
        <f t="shared" si="5"/>
        <v>0</v>
      </c>
      <c r="P165" s="292">
        <f t="shared" si="5"/>
        <v>0</v>
      </c>
      <c r="Q165" s="293">
        <f t="shared" si="5"/>
        <v>0</v>
      </c>
      <c r="R165" s="168"/>
      <c r="S165" s="289"/>
      <c r="T165" s="159"/>
      <c r="U165" s="275"/>
      <c r="V165" s="153"/>
    </row>
    <row r="166" spans="1:22" ht="23.25" customHeight="1">
      <c r="A166" s="294"/>
      <c r="B166" s="187"/>
      <c r="C166" s="291" t="s">
        <v>512</v>
      </c>
      <c r="D166" s="169"/>
      <c r="E166" s="292">
        <v>0.9</v>
      </c>
      <c r="F166" s="292">
        <v>0.9</v>
      </c>
      <c r="G166" s="292">
        <v>0.9</v>
      </c>
      <c r="H166" s="292">
        <v>0.9</v>
      </c>
      <c r="I166" s="292">
        <v>0.9</v>
      </c>
      <c r="J166" s="292">
        <v>0.9</v>
      </c>
      <c r="K166" s="292">
        <v>0.9</v>
      </c>
      <c r="L166" s="292">
        <v>0.9</v>
      </c>
      <c r="M166" s="292">
        <v>0.9</v>
      </c>
      <c r="N166" s="292">
        <v>0.9</v>
      </c>
      <c r="O166" s="292">
        <v>0.9</v>
      </c>
      <c r="P166" s="292">
        <v>0.9</v>
      </c>
      <c r="Q166" s="295">
        <v>0.9</v>
      </c>
      <c r="R166" s="168"/>
      <c r="S166" s="289"/>
      <c r="T166" s="159"/>
      <c r="U166" s="275"/>
      <c r="V166" s="153"/>
    </row>
    <row r="167" spans="1:22" ht="16.5" customHeight="1">
      <c r="A167" s="296" t="s">
        <v>513</v>
      </c>
      <c r="B167" s="168"/>
      <c r="C167" s="168"/>
      <c r="D167" s="168"/>
      <c r="E167" s="168"/>
      <c r="F167" s="168"/>
      <c r="G167" s="168"/>
      <c r="H167" s="168"/>
      <c r="I167" s="168"/>
      <c r="J167" s="168"/>
      <c r="K167" s="168"/>
      <c r="L167" s="168"/>
      <c r="M167" s="168"/>
      <c r="N167" s="168"/>
      <c r="O167" s="168"/>
      <c r="P167" s="168"/>
      <c r="Q167" s="168"/>
      <c r="R167" s="168"/>
      <c r="S167" s="289"/>
      <c r="T167" s="159"/>
      <c r="U167" s="275"/>
      <c r="V167" s="153"/>
    </row>
    <row r="168" spans="1:22" ht="15.75" customHeight="1">
      <c r="A168" s="297" t="s">
        <v>514</v>
      </c>
      <c r="B168" s="298"/>
      <c r="C168" s="297" t="s">
        <v>515</v>
      </c>
      <c r="D168" s="297"/>
      <c r="E168" s="297"/>
      <c r="F168" s="297"/>
      <c r="G168" s="297"/>
      <c r="H168" s="297"/>
      <c r="I168" s="297"/>
      <c r="J168" s="297"/>
      <c r="K168" s="297"/>
      <c r="L168" s="297"/>
      <c r="M168" s="297"/>
      <c r="N168" s="297"/>
      <c r="O168" s="297"/>
      <c r="P168" s="297"/>
      <c r="Q168" s="297"/>
      <c r="R168" s="299"/>
      <c r="S168" s="289"/>
      <c r="T168" s="159"/>
      <c r="U168" s="275"/>
      <c r="V168" s="153"/>
    </row>
    <row r="169" spans="1:22" ht="15.75" customHeight="1">
      <c r="A169" s="300"/>
      <c r="B169" s="300"/>
      <c r="C169" s="301"/>
      <c r="D169" s="301"/>
      <c r="E169" s="301"/>
      <c r="F169" s="301"/>
      <c r="G169" s="301"/>
      <c r="H169" s="301"/>
      <c r="I169" s="301"/>
      <c r="J169" s="301"/>
      <c r="K169" s="301"/>
      <c r="L169" s="301"/>
      <c r="M169" s="301"/>
      <c r="N169" s="301"/>
      <c r="O169" s="301"/>
      <c r="P169" s="301"/>
      <c r="Q169" s="301"/>
      <c r="R169" s="302"/>
      <c r="S169" s="289"/>
      <c r="T169" s="159"/>
      <c r="U169" s="275"/>
      <c r="V169" s="153" t="s">
        <v>516</v>
      </c>
    </row>
    <row r="170" spans="1:22" ht="15.75" customHeight="1">
      <c r="A170" s="300"/>
      <c r="B170" s="300"/>
      <c r="C170" s="301"/>
      <c r="D170" s="301"/>
      <c r="E170" s="301"/>
      <c r="F170" s="301"/>
      <c r="G170" s="301"/>
      <c r="H170" s="301"/>
      <c r="I170" s="301"/>
      <c r="J170" s="301"/>
      <c r="K170" s="301"/>
      <c r="L170" s="301"/>
      <c r="M170" s="301"/>
      <c r="N170" s="301"/>
      <c r="O170" s="301"/>
      <c r="P170" s="301"/>
      <c r="Q170" s="301"/>
      <c r="R170" s="302"/>
      <c r="S170" s="289"/>
      <c r="T170" s="159"/>
      <c r="U170" s="275"/>
      <c r="V170" s="153"/>
    </row>
    <row r="171" spans="1:22" ht="15.75" customHeight="1">
      <c r="A171" s="300"/>
      <c r="B171" s="300"/>
      <c r="C171" s="301"/>
      <c r="D171" s="301"/>
      <c r="E171" s="301"/>
      <c r="F171" s="301"/>
      <c r="G171" s="301"/>
      <c r="H171" s="301"/>
      <c r="I171" s="301"/>
      <c r="J171" s="301"/>
      <c r="K171" s="301"/>
      <c r="L171" s="301"/>
      <c r="M171" s="301"/>
      <c r="N171" s="301"/>
      <c r="O171" s="301"/>
      <c r="P171" s="301"/>
      <c r="Q171" s="301"/>
      <c r="R171" s="302"/>
      <c r="S171" s="289"/>
      <c r="T171" s="159"/>
      <c r="U171" s="275"/>
      <c r="V171" s="153"/>
    </row>
    <row r="172" spans="1:22" ht="15.75" customHeight="1">
      <c r="A172" s="300"/>
      <c r="B172" s="300"/>
      <c r="C172" s="301"/>
      <c r="D172" s="301"/>
      <c r="E172" s="301"/>
      <c r="F172" s="301"/>
      <c r="G172" s="301"/>
      <c r="H172" s="301"/>
      <c r="I172" s="301"/>
      <c r="J172" s="301"/>
      <c r="K172" s="301"/>
      <c r="L172" s="301"/>
      <c r="M172" s="301"/>
      <c r="N172" s="301"/>
      <c r="O172" s="301"/>
      <c r="P172" s="301"/>
      <c r="Q172" s="301"/>
      <c r="R172" s="302"/>
      <c r="S172" s="289"/>
      <c r="T172" s="159"/>
      <c r="U172" s="275"/>
      <c r="V172" s="153"/>
    </row>
    <row r="173" spans="1:22" ht="15.75" customHeight="1">
      <c r="A173" s="300"/>
      <c r="B173" s="300"/>
      <c r="C173" s="301"/>
      <c r="D173" s="301"/>
      <c r="E173" s="301"/>
      <c r="F173" s="301"/>
      <c r="G173" s="301"/>
      <c r="H173" s="301"/>
      <c r="I173" s="301"/>
      <c r="J173" s="301"/>
      <c r="K173" s="301"/>
      <c r="L173" s="301"/>
      <c r="M173" s="301"/>
      <c r="N173" s="301"/>
      <c r="O173" s="301"/>
      <c r="P173" s="301"/>
      <c r="Q173" s="301"/>
      <c r="R173" s="302"/>
      <c r="S173" s="289"/>
      <c r="T173" s="159"/>
      <c r="U173" s="275"/>
      <c r="V173" s="153"/>
    </row>
    <row r="174" spans="1:22" ht="15.75" customHeight="1" thickBot="1">
      <c r="A174" s="303"/>
      <c r="B174" s="303"/>
      <c r="C174" s="304"/>
      <c r="D174" s="304"/>
      <c r="E174" s="304"/>
      <c r="F174" s="304"/>
      <c r="G174" s="304"/>
      <c r="H174" s="304"/>
      <c r="I174" s="304"/>
      <c r="J174" s="304"/>
      <c r="K174" s="304"/>
      <c r="L174" s="304"/>
      <c r="M174" s="304"/>
      <c r="N174" s="304"/>
      <c r="O174" s="304"/>
      <c r="P174" s="304"/>
      <c r="Q174" s="304"/>
      <c r="R174" s="305"/>
      <c r="S174" s="306"/>
      <c r="T174" s="307"/>
      <c r="U174" s="308"/>
      <c r="V174" s="153"/>
    </row>
    <row r="182" spans="3:3" ht="15" customHeight="1">
      <c r="C182" s="309" t="s">
        <v>517</v>
      </c>
    </row>
  </sheetData>
  <mergeCells count="434">
    <mergeCell ref="A167:R167"/>
    <mergeCell ref="A168:B174"/>
    <mergeCell ref="C168:R174"/>
    <mergeCell ref="Q163:R163"/>
    <mergeCell ref="C164:D164"/>
    <mergeCell ref="Q164:R164"/>
    <mergeCell ref="C165:D165"/>
    <mergeCell ref="Q165:R165"/>
    <mergeCell ref="C166:D166"/>
    <mergeCell ref="Q166:R166"/>
    <mergeCell ref="A160:U160"/>
    <mergeCell ref="A161:R161"/>
    <mergeCell ref="S161:U161"/>
    <mergeCell ref="A162:B162"/>
    <mergeCell ref="C162:D162"/>
    <mergeCell ref="Q162:R162"/>
    <mergeCell ref="S162:U174"/>
    <mergeCell ref="A163:A166"/>
    <mergeCell ref="B163:B166"/>
    <mergeCell ref="C163:D163"/>
    <mergeCell ref="A158:D158"/>
    <mergeCell ref="E158:R158"/>
    <mergeCell ref="S158:U158"/>
    <mergeCell ref="A159:D159"/>
    <mergeCell ref="E159:R159"/>
    <mergeCell ref="S159:U159"/>
    <mergeCell ref="A155:U155"/>
    <mergeCell ref="A156:D156"/>
    <mergeCell ref="E156:R156"/>
    <mergeCell ref="S156:U156"/>
    <mergeCell ref="A157:D157"/>
    <mergeCell ref="E157:R157"/>
    <mergeCell ref="S157:U157"/>
    <mergeCell ref="E151:P151"/>
    <mergeCell ref="Q151:Q152"/>
    <mergeCell ref="S151:S152"/>
    <mergeCell ref="T151:T152"/>
    <mergeCell ref="U151:U152"/>
    <mergeCell ref="A153:D153"/>
    <mergeCell ref="Q153:R154"/>
    <mergeCell ref="S153:U154"/>
    <mergeCell ref="A154:D154"/>
    <mergeCell ref="A148:U148"/>
    <mergeCell ref="A149:A152"/>
    <mergeCell ref="B149:B152"/>
    <mergeCell ref="C149:C150"/>
    <mergeCell ref="Q149:Q150"/>
    <mergeCell ref="R149:R152"/>
    <mergeCell ref="S149:S150"/>
    <mergeCell ref="T149:T150"/>
    <mergeCell ref="U149:U150"/>
    <mergeCell ref="C151:C152"/>
    <mergeCell ref="S144:S145"/>
    <mergeCell ref="T144:T145"/>
    <mergeCell ref="U144:U145"/>
    <mergeCell ref="B146:B147"/>
    <mergeCell ref="C146:C147"/>
    <mergeCell ref="Q146:Q147"/>
    <mergeCell ref="R146:R147"/>
    <mergeCell ref="S146:S147"/>
    <mergeCell ref="T146:T147"/>
    <mergeCell ref="U146:U147"/>
    <mergeCell ref="Q141:Q142"/>
    <mergeCell ref="S141:S142"/>
    <mergeCell ref="T141:T142"/>
    <mergeCell ref="U141:U142"/>
    <mergeCell ref="A143:U143"/>
    <mergeCell ref="A144:A147"/>
    <mergeCell ref="B144:B145"/>
    <mergeCell ref="C144:C145"/>
    <mergeCell ref="Q144:Q145"/>
    <mergeCell ref="R144:R145"/>
    <mergeCell ref="A138:U138"/>
    <mergeCell ref="A139:A142"/>
    <mergeCell ref="B139:B142"/>
    <mergeCell ref="C139:C140"/>
    <mergeCell ref="Q139:Q140"/>
    <mergeCell ref="R139:R142"/>
    <mergeCell ref="S139:S140"/>
    <mergeCell ref="T139:T140"/>
    <mergeCell ref="U139:U140"/>
    <mergeCell ref="C141:C142"/>
    <mergeCell ref="A135:U135"/>
    <mergeCell ref="A136:A137"/>
    <mergeCell ref="B136:B137"/>
    <mergeCell ref="C136:C137"/>
    <mergeCell ref="Q136:Q137"/>
    <mergeCell ref="R136:R137"/>
    <mergeCell ref="S136:S137"/>
    <mergeCell ref="T136:T137"/>
    <mergeCell ref="U136:U137"/>
    <mergeCell ref="U131:U132"/>
    <mergeCell ref="C133:C134"/>
    <mergeCell ref="Q133:Q134"/>
    <mergeCell ref="S133:S134"/>
    <mergeCell ref="T133:T134"/>
    <mergeCell ref="U133:U134"/>
    <mergeCell ref="S128:S129"/>
    <mergeCell ref="T128:T129"/>
    <mergeCell ref="A130:U130"/>
    <mergeCell ref="A131:A134"/>
    <mergeCell ref="B131:B134"/>
    <mergeCell ref="C131:C132"/>
    <mergeCell ref="Q131:Q132"/>
    <mergeCell ref="R131:R134"/>
    <mergeCell ref="S131:S132"/>
    <mergeCell ref="T131:T132"/>
    <mergeCell ref="Q125:Q126"/>
    <mergeCell ref="S125:S126"/>
    <mergeCell ref="T125:T126"/>
    <mergeCell ref="U125:U126"/>
    <mergeCell ref="A127:U127"/>
    <mergeCell ref="A128:A129"/>
    <mergeCell ref="B128:B129"/>
    <mergeCell ref="C128:C129"/>
    <mergeCell ref="Q128:Q129"/>
    <mergeCell ref="R128:R129"/>
    <mergeCell ref="U120:U121"/>
    <mergeCell ref="A122:U122"/>
    <mergeCell ref="A123:A126"/>
    <mergeCell ref="B123:B126"/>
    <mergeCell ref="C123:C124"/>
    <mergeCell ref="Q123:Q124"/>
    <mergeCell ref="S123:S124"/>
    <mergeCell ref="T123:T124"/>
    <mergeCell ref="U123:U124"/>
    <mergeCell ref="C125:C126"/>
    <mergeCell ref="U116:U117"/>
    <mergeCell ref="C118:C119"/>
    <mergeCell ref="Q118:Q119"/>
    <mergeCell ref="S118:S119"/>
    <mergeCell ref="T118:T119"/>
    <mergeCell ref="U118:U119"/>
    <mergeCell ref="A116:A121"/>
    <mergeCell ref="B116:B121"/>
    <mergeCell ref="C116:C117"/>
    <mergeCell ref="Q116:Q117"/>
    <mergeCell ref="S116:S117"/>
    <mergeCell ref="T116:T117"/>
    <mergeCell ref="C120:C121"/>
    <mergeCell ref="Q120:Q121"/>
    <mergeCell ref="S120:S121"/>
    <mergeCell ref="T120:T121"/>
    <mergeCell ref="U111:U112"/>
    <mergeCell ref="C113:C114"/>
    <mergeCell ref="Q113:Q114"/>
    <mergeCell ref="S113:S114"/>
    <mergeCell ref="T113:T114"/>
    <mergeCell ref="A115:U115"/>
    <mergeCell ref="C109:C110"/>
    <mergeCell ref="Q109:Q110"/>
    <mergeCell ref="R109:R114"/>
    <mergeCell ref="S109:S110"/>
    <mergeCell ref="T109:T110"/>
    <mergeCell ref="U109:U110"/>
    <mergeCell ref="C111:C112"/>
    <mergeCell ref="Q111:Q112"/>
    <mergeCell ref="S111:S112"/>
    <mergeCell ref="T111:T112"/>
    <mergeCell ref="C107:C108"/>
    <mergeCell ref="Q107:Q108"/>
    <mergeCell ref="R107:R108"/>
    <mergeCell ref="S107:S108"/>
    <mergeCell ref="T107:T108"/>
    <mergeCell ref="U107:U108"/>
    <mergeCell ref="C105:C106"/>
    <mergeCell ref="Q105:Q106"/>
    <mergeCell ref="R105:R106"/>
    <mergeCell ref="S105:S106"/>
    <mergeCell ref="T105:T106"/>
    <mergeCell ref="U105:U106"/>
    <mergeCell ref="Q101:Q102"/>
    <mergeCell ref="R101:R104"/>
    <mergeCell ref="S101:S102"/>
    <mergeCell ref="T101:T102"/>
    <mergeCell ref="U101:U102"/>
    <mergeCell ref="C103:C104"/>
    <mergeCell ref="Q103:Q104"/>
    <mergeCell ref="S103:S104"/>
    <mergeCell ref="T103:T104"/>
    <mergeCell ref="U103:U104"/>
    <mergeCell ref="A98:U98"/>
    <mergeCell ref="A99:A114"/>
    <mergeCell ref="B99:B114"/>
    <mergeCell ref="C99:C100"/>
    <mergeCell ref="Q99:Q100"/>
    <mergeCell ref="R99:R100"/>
    <mergeCell ref="S99:S100"/>
    <mergeCell ref="T99:T100"/>
    <mergeCell ref="U99:U100"/>
    <mergeCell ref="C101:C102"/>
    <mergeCell ref="C94:C95"/>
    <mergeCell ref="Q94:Q95"/>
    <mergeCell ref="S94:S95"/>
    <mergeCell ref="T94:T95"/>
    <mergeCell ref="U94:U95"/>
    <mergeCell ref="C96:C97"/>
    <mergeCell ref="Q96:Q97"/>
    <mergeCell ref="S96:S97"/>
    <mergeCell ref="T96:T97"/>
    <mergeCell ref="U96:U97"/>
    <mergeCell ref="Q90:Q91"/>
    <mergeCell ref="S90:S91"/>
    <mergeCell ref="T90:T91"/>
    <mergeCell ref="U90:U91"/>
    <mergeCell ref="C92:C93"/>
    <mergeCell ref="Q92:Q93"/>
    <mergeCell ref="S92:S93"/>
    <mergeCell ref="T92:T93"/>
    <mergeCell ref="U92:U93"/>
    <mergeCell ref="T86:T87"/>
    <mergeCell ref="U86:U87"/>
    <mergeCell ref="C88:C89"/>
    <mergeCell ref="Q88:Q89"/>
    <mergeCell ref="S88:S89"/>
    <mergeCell ref="T88:T89"/>
    <mergeCell ref="U88:U89"/>
    <mergeCell ref="T82:T83"/>
    <mergeCell ref="U82:U83"/>
    <mergeCell ref="C84:C85"/>
    <mergeCell ref="Q84:Q85"/>
    <mergeCell ref="S84:S85"/>
    <mergeCell ref="T84:T85"/>
    <mergeCell ref="U84:U85"/>
    <mergeCell ref="A82:A97"/>
    <mergeCell ref="B82:B97"/>
    <mergeCell ref="C82:C83"/>
    <mergeCell ref="Q82:Q83"/>
    <mergeCell ref="R82:R91"/>
    <mergeCell ref="S82:S83"/>
    <mergeCell ref="C86:C87"/>
    <mergeCell ref="Q86:Q87"/>
    <mergeCell ref="S86:S87"/>
    <mergeCell ref="C90:C91"/>
    <mergeCell ref="C79:C80"/>
    <mergeCell ref="Q79:Q80"/>
    <mergeCell ref="S79:S80"/>
    <mergeCell ref="T79:T80"/>
    <mergeCell ref="U79:U80"/>
    <mergeCell ref="A81:U81"/>
    <mergeCell ref="C75:C76"/>
    <mergeCell ref="Q75:Q76"/>
    <mergeCell ref="S75:S76"/>
    <mergeCell ref="T75:T76"/>
    <mergeCell ref="U75:U76"/>
    <mergeCell ref="C77:C78"/>
    <mergeCell ref="Q77:Q78"/>
    <mergeCell ref="S77:S78"/>
    <mergeCell ref="T77:T78"/>
    <mergeCell ref="U77:U78"/>
    <mergeCell ref="Q71:Q72"/>
    <mergeCell ref="S71:S72"/>
    <mergeCell ref="T71:T72"/>
    <mergeCell ref="U71:U72"/>
    <mergeCell ref="C73:C74"/>
    <mergeCell ref="Q73:Q74"/>
    <mergeCell ref="S73:S74"/>
    <mergeCell ref="T73:T74"/>
    <mergeCell ref="U73:U74"/>
    <mergeCell ref="A68:U68"/>
    <mergeCell ref="A69:A80"/>
    <mergeCell ref="B69:B80"/>
    <mergeCell ref="C69:C70"/>
    <mergeCell ref="Q69:Q70"/>
    <mergeCell ref="R69:R80"/>
    <mergeCell ref="S69:S70"/>
    <mergeCell ref="T69:T70"/>
    <mergeCell ref="U69:U70"/>
    <mergeCell ref="C71:C72"/>
    <mergeCell ref="C64:C65"/>
    <mergeCell ref="Q64:Q65"/>
    <mergeCell ref="S64:S65"/>
    <mergeCell ref="T64:T65"/>
    <mergeCell ref="U64:U65"/>
    <mergeCell ref="C66:C67"/>
    <mergeCell ref="Q66:Q67"/>
    <mergeCell ref="S66:S67"/>
    <mergeCell ref="T66:T67"/>
    <mergeCell ref="U66:U67"/>
    <mergeCell ref="C60:C61"/>
    <mergeCell ref="S60:S61"/>
    <mergeCell ref="T60:T61"/>
    <mergeCell ref="U60:U61"/>
    <mergeCell ref="C62:C63"/>
    <mergeCell ref="Q62:Q63"/>
    <mergeCell ref="S62:S63"/>
    <mergeCell ref="T62:T63"/>
    <mergeCell ref="U62:U63"/>
    <mergeCell ref="C56:C57"/>
    <mergeCell ref="S56:S57"/>
    <mergeCell ref="T56:T57"/>
    <mergeCell ref="U56:U57"/>
    <mergeCell ref="C58:C59"/>
    <mergeCell ref="Q58:Q59"/>
    <mergeCell ref="S58:S59"/>
    <mergeCell ref="T58:T59"/>
    <mergeCell ref="U58:U59"/>
    <mergeCell ref="C52:C53"/>
    <mergeCell ref="Q52:Q53"/>
    <mergeCell ref="S52:S53"/>
    <mergeCell ref="T52:T53"/>
    <mergeCell ref="U52:U53"/>
    <mergeCell ref="C54:C55"/>
    <mergeCell ref="Q54:Q55"/>
    <mergeCell ref="S54:S55"/>
    <mergeCell ref="T54:T55"/>
    <mergeCell ref="U54:U55"/>
    <mergeCell ref="U48:U49"/>
    <mergeCell ref="C50:C51"/>
    <mergeCell ref="Q50:Q51"/>
    <mergeCell ref="S50:S51"/>
    <mergeCell ref="T50:T51"/>
    <mergeCell ref="U50:U51"/>
    <mergeCell ref="S44:S45"/>
    <mergeCell ref="T44:T45"/>
    <mergeCell ref="C46:C47"/>
    <mergeCell ref="S46:S47"/>
    <mergeCell ref="T46:T47"/>
    <mergeCell ref="C48:C49"/>
    <mergeCell ref="Q48:Q49"/>
    <mergeCell ref="S48:S49"/>
    <mergeCell ref="T48:T49"/>
    <mergeCell ref="A41:U41"/>
    <mergeCell ref="A42:A67"/>
    <mergeCell ref="B42:B67"/>
    <mergeCell ref="C42:C43"/>
    <mergeCell ref="Q42:Q43"/>
    <mergeCell ref="R42:R67"/>
    <mergeCell ref="S42:S43"/>
    <mergeCell ref="T42:T43"/>
    <mergeCell ref="U42:U43"/>
    <mergeCell ref="C44:C45"/>
    <mergeCell ref="C37:C38"/>
    <mergeCell ref="Q37:Q38"/>
    <mergeCell ref="S37:S38"/>
    <mergeCell ref="T37:T38"/>
    <mergeCell ref="U37:U38"/>
    <mergeCell ref="C39:C40"/>
    <mergeCell ref="Q39:Q40"/>
    <mergeCell ref="S39:S40"/>
    <mergeCell ref="T39:T40"/>
    <mergeCell ref="U39:U40"/>
    <mergeCell ref="S33:S34"/>
    <mergeCell ref="T33:T34"/>
    <mergeCell ref="U33:U34"/>
    <mergeCell ref="C35:C36"/>
    <mergeCell ref="Q35:Q36"/>
    <mergeCell ref="S35:S36"/>
    <mergeCell ref="T35:T36"/>
    <mergeCell ref="U35:U36"/>
    <mergeCell ref="Q30:Q31"/>
    <mergeCell ref="S30:S31"/>
    <mergeCell ref="T30:T31"/>
    <mergeCell ref="U30:U31"/>
    <mergeCell ref="A32:U32"/>
    <mergeCell ref="A33:A40"/>
    <mergeCell ref="B33:B40"/>
    <mergeCell ref="C33:C34"/>
    <mergeCell ref="Q33:Q34"/>
    <mergeCell ref="R33:R38"/>
    <mergeCell ref="A27:U27"/>
    <mergeCell ref="A28:A31"/>
    <mergeCell ref="B28:B31"/>
    <mergeCell ref="C28:C29"/>
    <mergeCell ref="Q28:Q29"/>
    <mergeCell ref="R28:R31"/>
    <mergeCell ref="S28:S29"/>
    <mergeCell ref="T28:T29"/>
    <mergeCell ref="U28:U29"/>
    <mergeCell ref="C30:C31"/>
    <mergeCell ref="U22:U23"/>
    <mergeCell ref="A24:U24"/>
    <mergeCell ref="A25:A26"/>
    <mergeCell ref="B25:B26"/>
    <mergeCell ref="C25:C26"/>
    <mergeCell ref="Q25:Q26"/>
    <mergeCell ref="R25:R26"/>
    <mergeCell ref="S25:S26"/>
    <mergeCell ref="T25:T26"/>
    <mergeCell ref="U25:U26"/>
    <mergeCell ref="B22:B23"/>
    <mergeCell ref="C22:C23"/>
    <mergeCell ref="Q22:Q23"/>
    <mergeCell ref="R22:R23"/>
    <mergeCell ref="S22:S23"/>
    <mergeCell ref="T22:T23"/>
    <mergeCell ref="U18:U19"/>
    <mergeCell ref="B20:B21"/>
    <mergeCell ref="C20:C21"/>
    <mergeCell ref="Q20:Q21"/>
    <mergeCell ref="R20:R21"/>
    <mergeCell ref="S20:S21"/>
    <mergeCell ref="T20:T21"/>
    <mergeCell ref="U20:U21"/>
    <mergeCell ref="U14:U16"/>
    <mergeCell ref="E16:P16"/>
    <mergeCell ref="A17:U17"/>
    <mergeCell ref="A18:A23"/>
    <mergeCell ref="B18:B19"/>
    <mergeCell ref="C18:C19"/>
    <mergeCell ref="Q18:Q19"/>
    <mergeCell ref="R18:R19"/>
    <mergeCell ref="S18:S19"/>
    <mergeCell ref="T18:T19"/>
    <mergeCell ref="N14:N15"/>
    <mergeCell ref="O14:O15"/>
    <mergeCell ref="P14:P15"/>
    <mergeCell ref="Q14:R16"/>
    <mergeCell ref="S14:S16"/>
    <mergeCell ref="T14:T16"/>
    <mergeCell ref="H14:H15"/>
    <mergeCell ref="I14:I15"/>
    <mergeCell ref="J14:J15"/>
    <mergeCell ref="K14:K15"/>
    <mergeCell ref="L14:L15"/>
    <mergeCell ref="M14:M15"/>
    <mergeCell ref="A14:A16"/>
    <mergeCell ref="B14:B16"/>
    <mergeCell ref="C14:D16"/>
    <mergeCell ref="E14:E15"/>
    <mergeCell ref="F14:F15"/>
    <mergeCell ref="G14:G15"/>
    <mergeCell ref="A9:U9"/>
    <mergeCell ref="A10:U10"/>
    <mergeCell ref="A11:U11"/>
    <mergeCell ref="A12:U12"/>
    <mergeCell ref="A13:D13"/>
    <mergeCell ref="E13:U13"/>
    <mergeCell ref="A1:U2"/>
    <mergeCell ref="A3:U3"/>
    <mergeCell ref="A4:U4"/>
    <mergeCell ref="A6:U6"/>
    <mergeCell ref="A7:U7"/>
    <mergeCell ref="A8:U8"/>
  </mergeCells>
  <conditionalFormatting sqref="E59:G60 M28 E29:L29 N29:P29">
    <cfRule type="cellIs" dxfId="191" priority="81" stopIfTrue="1" operator="between">
      <formula>1</formula>
      <formula>20</formula>
    </cfRule>
  </conditionalFormatting>
  <conditionalFormatting sqref="E92:G92 J92:L92 N92:P92 E93:P93">
    <cfRule type="cellIs" dxfId="190" priority="10" stopIfTrue="1" operator="between">
      <formula>1</formula>
      <formula>20</formula>
    </cfRule>
  </conditionalFormatting>
  <conditionalFormatting sqref="E113:G113 E110:P110 E112:P112 E114:P114">
    <cfRule type="cellIs" dxfId="189" priority="139" stopIfTrue="1" operator="between">
      <formula>1</formula>
      <formula>20</formula>
    </cfRule>
  </conditionalFormatting>
  <conditionalFormatting sqref="E123:G123">
    <cfRule type="cellIs" dxfId="188" priority="19" stopIfTrue="1" operator="between">
      <formula>1</formula>
      <formula>20</formula>
    </cfRule>
  </conditionalFormatting>
  <conditionalFormatting sqref="E54:H54">
    <cfRule type="cellIs" dxfId="187" priority="58" stopIfTrue="1" operator="between">
      <formula>1</formula>
      <formula>20</formula>
    </cfRule>
  </conditionalFormatting>
  <conditionalFormatting sqref="E56:H56">
    <cfRule type="cellIs" dxfId="186" priority="54" stopIfTrue="1" operator="between">
      <formula>1</formula>
      <formula>20</formula>
    </cfRule>
  </conditionalFormatting>
  <conditionalFormatting sqref="E75:H75 N75:P75">
    <cfRule type="cellIs" dxfId="185" priority="73" stopIfTrue="1" operator="between">
      <formula>1</formula>
      <formula>20</formula>
    </cfRule>
  </conditionalFormatting>
  <conditionalFormatting sqref="E76:H76 J76:P76">
    <cfRule type="cellIs" dxfId="184" priority="74" stopIfTrue="1" operator="between">
      <formula>1</formula>
      <formula>20</formula>
    </cfRule>
  </conditionalFormatting>
  <conditionalFormatting sqref="E77:H77 N77:P77">
    <cfRule type="cellIs" dxfId="183" priority="119" stopIfTrue="1" operator="between">
      <formula>1</formula>
      <formula>20</formula>
    </cfRule>
  </conditionalFormatting>
  <conditionalFormatting sqref="E78:H78 J78:P78 P79">
    <cfRule type="cellIs" dxfId="182" priority="126" stopIfTrue="1" operator="between">
      <formula>1</formula>
      <formula>20</formula>
    </cfRule>
  </conditionalFormatting>
  <conditionalFormatting sqref="E18:I18 K18:P18 K20:P20 E25 H25:P25 E28 E30:G30 I30:L30 N30:P30 E33:I33 K33:N33 P33 K35:P35 E37:I37 K37:N37 P37 H44:H47 E48:P48 E50:P50 E52:N52 P52 E64:H64 E66:H66 H69 K99:P99 E103:I103 K103:P103 K105:P105 J107:P107 N116:P116 N118:P118 H125:J125 L125 E128:I128 K128 M128:P128 E141:L141 N141:P141 E151">
    <cfRule type="cellIs" dxfId="181" priority="118" stopIfTrue="1" operator="between">
      <formula>1</formula>
      <formula>20</formula>
    </cfRule>
  </conditionalFormatting>
  <conditionalFormatting sqref="E20:I20">
    <cfRule type="cellIs" dxfId="180" priority="99" stopIfTrue="1" operator="between">
      <formula>1</formula>
      <formula>20</formula>
    </cfRule>
  </conditionalFormatting>
  <conditionalFormatting sqref="E35:I35">
    <cfRule type="cellIs" dxfId="179" priority="96" stopIfTrue="1" operator="between">
      <formula>1</formula>
      <formula>20</formula>
    </cfRule>
  </conditionalFormatting>
  <conditionalFormatting sqref="E39:I39 K39:N39 P39">
    <cfRule type="cellIs" dxfId="178" priority="9" stopIfTrue="1" operator="between">
      <formula>1</formula>
      <formula>20</formula>
    </cfRule>
  </conditionalFormatting>
  <conditionalFormatting sqref="E62:I62">
    <cfRule type="cellIs" dxfId="177" priority="82" stopIfTrue="1" operator="between">
      <formula>1</formula>
      <formula>20</formula>
    </cfRule>
  </conditionalFormatting>
  <conditionalFormatting sqref="E99:I99">
    <cfRule type="cellIs" dxfId="176" priority="33" stopIfTrue="1" operator="between">
      <formula>1</formula>
      <formula>20</formula>
    </cfRule>
  </conditionalFormatting>
  <conditionalFormatting sqref="E105:I105">
    <cfRule type="cellIs" dxfId="175" priority="47" stopIfTrue="1" operator="between">
      <formula>1</formula>
      <formula>20</formula>
    </cfRule>
  </conditionalFormatting>
  <conditionalFormatting sqref="E96:K96 M96:P96 E97:P97">
    <cfRule type="cellIs" dxfId="174" priority="13" stopIfTrue="1" operator="between">
      <formula>1</formula>
      <formula>20</formula>
    </cfRule>
  </conditionalFormatting>
  <conditionalFormatting sqref="E94:L94 N94:P94 E95:P95">
    <cfRule type="cellIs" dxfId="173" priority="29" stopIfTrue="1" operator="between">
      <formula>1</formula>
      <formula>20</formula>
    </cfRule>
  </conditionalFormatting>
  <conditionalFormatting sqref="E116:L116">
    <cfRule type="cellIs" dxfId="172" priority="31" stopIfTrue="1" operator="between">
      <formula>1</formula>
      <formula>20</formula>
    </cfRule>
  </conditionalFormatting>
  <conditionalFormatting sqref="E118:L118">
    <cfRule type="cellIs" dxfId="171" priority="45" stopIfTrue="1" operator="between">
      <formula>1</formula>
      <formula>20</formula>
    </cfRule>
  </conditionalFormatting>
  <conditionalFormatting sqref="E90:M90 E91:P91">
    <cfRule type="cellIs" dxfId="170" priority="60" stopIfTrue="1" operator="between">
      <formula>1</formula>
      <formula>20</formula>
    </cfRule>
  </conditionalFormatting>
  <conditionalFormatting sqref="E79:O79">
    <cfRule type="cellIs" dxfId="169" priority="64" stopIfTrue="1" operator="between">
      <formula>1</formula>
      <formula>20</formula>
    </cfRule>
  </conditionalFormatting>
  <conditionalFormatting sqref="E144:O144">
    <cfRule type="cellIs" dxfId="168" priority="177" stopIfTrue="1" operator="between">
      <formula>1</formula>
      <formula>20</formula>
    </cfRule>
  </conditionalFormatting>
  <conditionalFormatting sqref="E19:P19">
    <cfRule type="cellIs" dxfId="167" priority="161" stopIfTrue="1" operator="between">
      <formula>1</formula>
      <formula>20</formula>
    </cfRule>
  </conditionalFormatting>
  <conditionalFormatting sqref="E21:P21">
    <cfRule type="cellIs" dxfId="166" priority="100" stopIfTrue="1" operator="between">
      <formula>1</formula>
      <formula>20</formula>
    </cfRule>
  </conditionalFormatting>
  <conditionalFormatting sqref="E22:P22">
    <cfRule type="cellIs" dxfId="165" priority="104" stopIfTrue="1" operator="between">
      <formula>1</formula>
      <formula>20</formula>
    </cfRule>
  </conditionalFormatting>
  <conditionalFormatting sqref="E23:P23">
    <cfRule type="cellIs" dxfId="164" priority="105" stopIfTrue="1" operator="between">
      <formula>1</formula>
      <formula>20</formula>
    </cfRule>
  </conditionalFormatting>
  <conditionalFormatting sqref="E31:P31">
    <cfRule type="cellIs" dxfId="163" priority="124" stopIfTrue="1" operator="between">
      <formula>1</formula>
      <formula>20</formula>
    </cfRule>
  </conditionalFormatting>
  <conditionalFormatting sqref="E34:P34">
    <cfRule type="cellIs" dxfId="162" priority="95" stopIfTrue="1" operator="between">
      <formula>1</formula>
      <formula>20</formula>
    </cfRule>
  </conditionalFormatting>
  <conditionalFormatting sqref="E36:P36">
    <cfRule type="cellIs" dxfId="161" priority="97" stopIfTrue="1" operator="between">
      <formula>1</formula>
      <formula>20</formula>
    </cfRule>
  </conditionalFormatting>
  <conditionalFormatting sqref="E38:P38">
    <cfRule type="cellIs" dxfId="160" priority="94" stopIfTrue="1" operator="between">
      <formula>1</formula>
      <formula>20</formula>
    </cfRule>
  </conditionalFormatting>
  <conditionalFormatting sqref="E40:P40">
    <cfRule type="cellIs" dxfId="159" priority="8" stopIfTrue="1" operator="between">
      <formula>1</formula>
      <formula>20</formula>
    </cfRule>
  </conditionalFormatting>
  <conditionalFormatting sqref="E42:P42">
    <cfRule type="cellIs" dxfId="158" priority="162" stopIfTrue="1" operator="between">
      <formula>1</formula>
      <formula>20</formula>
    </cfRule>
  </conditionalFormatting>
  <conditionalFormatting sqref="E49:P49">
    <cfRule type="cellIs" dxfId="157" priority="164" stopIfTrue="1" operator="between">
      <formula>1</formula>
      <formula>20</formula>
    </cfRule>
  </conditionalFormatting>
  <conditionalFormatting sqref="E51:P51 O52">
    <cfRule type="cellIs" dxfId="156" priority="165" stopIfTrue="1" operator="between">
      <formula>1</formula>
      <formula>20</formula>
    </cfRule>
  </conditionalFormatting>
  <conditionalFormatting sqref="E53:P53 E61:I61 K61:P61">
    <cfRule type="cellIs" dxfId="155" priority="166" stopIfTrue="1" operator="between">
      <formula>1</formula>
      <formula>20</formula>
    </cfRule>
  </conditionalFormatting>
  <conditionalFormatting sqref="E55:P55">
    <cfRule type="cellIs" dxfId="154" priority="59" stopIfTrue="1" operator="between">
      <formula>1</formula>
      <formula>20</formula>
    </cfRule>
  </conditionalFormatting>
  <conditionalFormatting sqref="E57:P57">
    <cfRule type="cellIs" dxfId="153" priority="55" stopIfTrue="1" operator="between">
      <formula>1</formula>
      <formula>20</formula>
    </cfRule>
  </conditionalFormatting>
  <conditionalFormatting sqref="E63:P63">
    <cfRule type="cellIs" dxfId="152" priority="167" stopIfTrue="1" operator="between">
      <formula>1</formula>
      <formula>20</formula>
    </cfRule>
  </conditionalFormatting>
  <conditionalFormatting sqref="E65:P65">
    <cfRule type="cellIs" dxfId="151" priority="168" stopIfTrue="1" operator="between">
      <formula>1</formula>
      <formula>20</formula>
    </cfRule>
  </conditionalFormatting>
  <conditionalFormatting sqref="E67:P67">
    <cfRule type="cellIs" dxfId="150" priority="169" stopIfTrue="1" operator="between">
      <formula>1</formula>
      <formula>20</formula>
    </cfRule>
  </conditionalFormatting>
  <conditionalFormatting sqref="E70:P70">
    <cfRule type="cellIs" dxfId="149" priority="125" stopIfTrue="1" operator="between">
      <formula>1</formula>
      <formula>20</formula>
    </cfRule>
  </conditionalFormatting>
  <conditionalFormatting sqref="E71:P71">
    <cfRule type="cellIs" dxfId="148" priority="75" stopIfTrue="1" operator="between">
      <formula>1</formula>
      <formula>20</formula>
    </cfRule>
  </conditionalFormatting>
  <conditionalFormatting sqref="E72:P72 M77">
    <cfRule type="cellIs" dxfId="147" priority="76" stopIfTrue="1" operator="between">
      <formula>1</formula>
      <formula>20</formula>
    </cfRule>
  </conditionalFormatting>
  <conditionalFormatting sqref="E73:P73">
    <cfRule type="cellIs" dxfId="146" priority="67" stopIfTrue="1" operator="between">
      <formula>1</formula>
      <formula>20</formula>
    </cfRule>
  </conditionalFormatting>
  <conditionalFormatting sqref="E74:P74 I75:I78">
    <cfRule type="cellIs" dxfId="145" priority="68" stopIfTrue="1" operator="between">
      <formula>1</formula>
      <formula>20</formula>
    </cfRule>
  </conditionalFormatting>
  <conditionalFormatting sqref="E80:P80">
    <cfRule type="cellIs" dxfId="144" priority="65" stopIfTrue="1" operator="between">
      <formula>1</formula>
      <formula>20</formula>
    </cfRule>
  </conditionalFormatting>
  <conditionalFormatting sqref="E82:P82">
    <cfRule type="cellIs" dxfId="143" priority="120" stopIfTrue="1" operator="between">
      <formula>1</formula>
      <formula>20</formula>
    </cfRule>
  </conditionalFormatting>
  <conditionalFormatting sqref="E83:P83">
    <cfRule type="cellIs" dxfId="142" priority="127" stopIfTrue="1" operator="between">
      <formula>1</formula>
      <formula>20</formula>
    </cfRule>
  </conditionalFormatting>
  <conditionalFormatting sqref="E84:P84">
    <cfRule type="cellIs" dxfId="141" priority="121" stopIfTrue="1" operator="between">
      <formula>1</formula>
      <formula>20</formula>
    </cfRule>
  </conditionalFormatting>
  <conditionalFormatting sqref="E85:P85">
    <cfRule type="cellIs" dxfId="140" priority="128" stopIfTrue="1" operator="between">
      <formula>1</formula>
      <formula>20</formula>
    </cfRule>
  </conditionalFormatting>
  <conditionalFormatting sqref="E86:P86">
    <cfRule type="cellIs" dxfId="139" priority="122" stopIfTrue="1" operator="between">
      <formula>1</formula>
      <formula>20</formula>
    </cfRule>
  </conditionalFormatting>
  <conditionalFormatting sqref="E87:P87">
    <cfRule type="cellIs" dxfId="138" priority="62" stopIfTrue="1" operator="between">
      <formula>1</formula>
      <formula>20</formula>
    </cfRule>
  </conditionalFormatting>
  <conditionalFormatting sqref="E88:P88">
    <cfRule type="cellIs" dxfId="137" priority="183" stopIfTrue="1" operator="between">
      <formula>1</formula>
      <formula>20</formula>
    </cfRule>
  </conditionalFormatting>
  <conditionalFormatting sqref="E89:P89 O90:P90">
    <cfRule type="cellIs" dxfId="136" priority="61" stopIfTrue="1" operator="between">
      <formula>1</formula>
      <formula>20</formula>
    </cfRule>
  </conditionalFormatting>
  <conditionalFormatting sqref="E100:P100">
    <cfRule type="cellIs" dxfId="135" priority="34" stopIfTrue="1" operator="between">
      <formula>1</formula>
      <formula>20</formula>
    </cfRule>
  </conditionalFormatting>
  <conditionalFormatting sqref="E101:P101">
    <cfRule type="cellIs" dxfId="134" priority="136" stopIfTrue="1" operator="between">
      <formula>1</formula>
      <formula>20</formula>
    </cfRule>
  </conditionalFormatting>
  <conditionalFormatting sqref="E102:P102">
    <cfRule type="cellIs" dxfId="133" priority="137" stopIfTrue="1" operator="between">
      <formula>1</formula>
      <formula>20</formula>
    </cfRule>
  </conditionalFormatting>
  <conditionalFormatting sqref="E104:P104">
    <cfRule type="cellIs" dxfId="132" priority="170" stopIfTrue="1" operator="between">
      <formula>1</formula>
      <formula>20</formula>
    </cfRule>
  </conditionalFormatting>
  <conditionalFormatting sqref="E106:P106 I107">
    <cfRule type="cellIs" dxfId="131" priority="48" stopIfTrue="1" operator="between">
      <formula>1</formula>
      <formula>20</formula>
    </cfRule>
  </conditionalFormatting>
  <conditionalFormatting sqref="E108:P108">
    <cfRule type="cellIs" dxfId="130" priority="39" stopIfTrue="1" operator="between">
      <formula>1</formula>
      <formula>20</formula>
    </cfRule>
  </conditionalFormatting>
  <conditionalFormatting sqref="E111:P111">
    <cfRule type="cellIs" dxfId="129" priority="138" stopIfTrue="1" operator="between">
      <formula>1</formula>
      <formula>20</formula>
    </cfRule>
  </conditionalFormatting>
  <conditionalFormatting sqref="E117:P117">
    <cfRule type="cellIs" dxfId="128" priority="32" stopIfTrue="1" operator="between">
      <formula>1</formula>
      <formula>20</formula>
    </cfRule>
  </conditionalFormatting>
  <conditionalFormatting sqref="E119:P119">
    <cfRule type="cellIs" dxfId="127" priority="46" stopIfTrue="1" operator="between">
      <formula>1</formula>
      <formula>20</formula>
    </cfRule>
  </conditionalFormatting>
  <conditionalFormatting sqref="E120:P120">
    <cfRule type="cellIs" dxfId="126" priority="43" stopIfTrue="1" operator="between">
      <formula>1</formula>
      <formula>20</formula>
    </cfRule>
  </conditionalFormatting>
  <conditionalFormatting sqref="E121:P121">
    <cfRule type="cellIs" dxfId="125" priority="44" stopIfTrue="1" operator="between">
      <formula>1</formula>
      <formula>20</formula>
    </cfRule>
  </conditionalFormatting>
  <conditionalFormatting sqref="E124:P124">
    <cfRule type="cellIs" dxfId="124" priority="20" stopIfTrue="1" operator="between">
      <formula>1</formula>
      <formula>20</formula>
    </cfRule>
  </conditionalFormatting>
  <conditionalFormatting sqref="E126:P126">
    <cfRule type="cellIs" dxfId="123" priority="22" stopIfTrue="1" operator="between">
      <formula>1</formula>
      <formula>20</formula>
    </cfRule>
  </conditionalFormatting>
  <conditionalFormatting sqref="E129:P129">
    <cfRule type="cellIs" dxfId="122" priority="140" stopIfTrue="1" operator="between">
      <formula>1</formula>
      <formula>20</formula>
    </cfRule>
  </conditionalFormatting>
  <conditionalFormatting sqref="E131:P134">
    <cfRule type="cellIs" dxfId="121" priority="114" stopIfTrue="1" operator="between">
      <formula>1</formula>
      <formula>20</formula>
    </cfRule>
  </conditionalFormatting>
  <conditionalFormatting sqref="E136:P136">
    <cfRule type="cellIs" dxfId="120" priority="14" stopIfTrue="1" operator="between">
      <formula>1</formula>
      <formula>20</formula>
    </cfRule>
  </conditionalFormatting>
  <conditionalFormatting sqref="E137:P137">
    <cfRule type="cellIs" dxfId="119" priority="15" stopIfTrue="1" operator="between">
      <formula>1</formula>
      <formula>20</formula>
    </cfRule>
  </conditionalFormatting>
  <conditionalFormatting sqref="E139:P139">
    <cfRule type="cellIs" dxfId="118" priority="141" stopIfTrue="1" operator="between">
      <formula>1</formula>
      <formula>20</formula>
    </cfRule>
  </conditionalFormatting>
  <conditionalFormatting sqref="E140:P140">
    <cfRule type="cellIs" dxfId="117" priority="142" stopIfTrue="1" operator="between">
      <formula>1</formula>
      <formula>20</formula>
    </cfRule>
  </conditionalFormatting>
  <conditionalFormatting sqref="E142:P142">
    <cfRule type="cellIs" dxfId="116" priority="171" stopIfTrue="1" operator="between">
      <formula>1</formula>
      <formula>20</formula>
    </cfRule>
  </conditionalFormatting>
  <conditionalFormatting sqref="E146:P146">
    <cfRule type="cellIs" dxfId="115" priority="24" stopIfTrue="1" operator="between">
      <formula>1</formula>
      <formula>20</formula>
    </cfRule>
  </conditionalFormatting>
  <conditionalFormatting sqref="E147:P147">
    <cfRule type="cellIs" dxfId="114" priority="25" stopIfTrue="1" operator="between">
      <formula>1</formula>
      <formula>20</formula>
    </cfRule>
  </conditionalFormatting>
  <conditionalFormatting sqref="E149:P149">
    <cfRule type="cellIs" dxfId="113" priority="172" stopIfTrue="1" operator="between">
      <formula>1</formula>
      <formula>20</formula>
    </cfRule>
  </conditionalFormatting>
  <conditionalFormatting sqref="E150:P150">
    <cfRule type="cellIs" dxfId="112" priority="173" stopIfTrue="1" operator="between">
      <formula>1</formula>
      <formula>20</formula>
    </cfRule>
  </conditionalFormatting>
  <conditionalFormatting sqref="E152:P152">
    <cfRule type="cellIs" dxfId="111" priority="135" stopIfTrue="1" operator="between">
      <formula>1</formula>
      <formula>20</formula>
    </cfRule>
  </conditionalFormatting>
  <conditionalFormatting sqref="F28">
    <cfRule type="cellIs" dxfId="110" priority="98" stopIfTrue="1" operator="between">
      <formula>1</formula>
      <formula>20</formula>
    </cfRule>
  </conditionalFormatting>
  <conditionalFormatting sqref="F113">
    <cfRule type="cellIs" dxfId="109" priority="113" stopIfTrue="1" operator="between">
      <formula>1</formula>
      <formula>20</formula>
    </cfRule>
  </conditionalFormatting>
  <conditionalFormatting sqref="F60:G60">
    <cfRule type="cellIs" dxfId="108" priority="80" stopIfTrue="1" operator="between">
      <formula>1</formula>
      <formula>20</formula>
    </cfRule>
  </conditionalFormatting>
  <conditionalFormatting sqref="G46">
    <cfRule type="cellIs" dxfId="107" priority="91" stopIfTrue="1" operator="between">
      <formula>1</formula>
      <formula>20</formula>
    </cfRule>
  </conditionalFormatting>
  <conditionalFormatting sqref="G60:I60 I59 J59:P60">
    <cfRule type="cellIs" dxfId="106" priority="90" stopIfTrue="1" operator="between">
      <formula>1</formula>
      <formula>20</formula>
    </cfRule>
  </conditionalFormatting>
  <conditionalFormatting sqref="H58:H60">
    <cfRule type="cellIs" dxfId="105" priority="4" stopIfTrue="1" operator="between">
      <formula>1</formula>
      <formula>20</formula>
    </cfRule>
  </conditionalFormatting>
  <conditionalFormatting sqref="H92">
    <cfRule type="cellIs" dxfId="104" priority="11" stopIfTrue="1" operator="between">
      <formula>1</formula>
      <formula>20</formula>
    </cfRule>
  </conditionalFormatting>
  <conditionalFormatting sqref="H28:I28 E107:G107 E109:H109 J109:P109">
    <cfRule type="cellIs" dxfId="103" priority="38" stopIfTrue="1" operator="between">
      <formula>1</formula>
      <formula>20</formula>
    </cfRule>
  </conditionalFormatting>
  <conditionalFormatting sqref="H46:M47 I48 L44:P44 G45:G48 E43:P43 E44:F47 J44 I44:I45 J45:M45 N45:P47">
    <cfRule type="cellIs" dxfId="102" priority="163" stopIfTrue="1" operator="between">
      <formula>1</formula>
      <formula>20</formula>
    </cfRule>
  </conditionalFormatting>
  <conditionalFormatting sqref="I46">
    <cfRule type="cellIs" dxfId="101" priority="111" stopIfTrue="1" operator="between">
      <formula>1</formula>
      <formula>20</formula>
    </cfRule>
  </conditionalFormatting>
  <conditionalFormatting sqref="I60">
    <cfRule type="cellIs" dxfId="100" priority="89" stopIfTrue="1" operator="between">
      <formula>1</formula>
      <formula>20</formula>
    </cfRule>
  </conditionalFormatting>
  <conditionalFormatting sqref="I123:L123 N123:P123 N125:P125">
    <cfRule type="cellIs" dxfId="99" priority="23" stopIfTrue="1" operator="between">
      <formula>1</formula>
      <formula>20</formula>
    </cfRule>
  </conditionalFormatting>
  <conditionalFormatting sqref="I54:P54">
    <cfRule type="cellIs" dxfId="98" priority="57" stopIfTrue="1" operator="between">
      <formula>1</formula>
      <formula>20</formula>
    </cfRule>
  </conditionalFormatting>
  <conditionalFormatting sqref="I56:P56">
    <cfRule type="cellIs" dxfId="97" priority="53" stopIfTrue="1" operator="between">
      <formula>1</formula>
      <formula>20</formula>
    </cfRule>
  </conditionalFormatting>
  <conditionalFormatting sqref="I62:P62">
    <cfRule type="cellIs" dxfId="96" priority="83" stopIfTrue="1" operator="between">
      <formula>1</formula>
      <formula>20</formula>
    </cfRule>
  </conditionalFormatting>
  <conditionalFormatting sqref="I64:P64">
    <cfRule type="cellIs" dxfId="95" priority="85" stopIfTrue="1" operator="between">
      <formula>1</formula>
      <formula>20</formula>
    </cfRule>
  </conditionalFormatting>
  <conditionalFormatting sqref="I66:P66">
    <cfRule type="cellIs" dxfId="94" priority="87" stopIfTrue="1" operator="between">
      <formula>1</formula>
      <formula>20</formula>
    </cfRule>
  </conditionalFormatting>
  <conditionalFormatting sqref="J61">
    <cfRule type="cellIs" dxfId="93" priority="88" stopIfTrue="1" operator="between">
      <formula>1</formula>
      <formula>20</formula>
    </cfRule>
  </conditionalFormatting>
  <conditionalFormatting sqref="J113">
    <cfRule type="cellIs" dxfId="92" priority="112" stopIfTrue="1" operator="between">
      <formula>1</formula>
      <formula>20</formula>
    </cfRule>
  </conditionalFormatting>
  <conditionalFormatting sqref="J113:K113 E26:P26">
    <cfRule type="cellIs" dxfId="91" priority="123" stopIfTrue="1" operator="between">
      <formula>1</formula>
      <formula>20</formula>
    </cfRule>
  </conditionalFormatting>
  <conditionalFormatting sqref="J75:L75">
    <cfRule type="cellIs" dxfId="90" priority="66" stopIfTrue="1" operator="between">
      <formula>1</formula>
      <formula>20</formula>
    </cfRule>
  </conditionalFormatting>
  <conditionalFormatting sqref="J77:L77">
    <cfRule type="cellIs" dxfId="89" priority="63" stopIfTrue="1" operator="between">
      <formula>1</formula>
      <formula>20</formula>
    </cfRule>
  </conditionalFormatting>
  <conditionalFormatting sqref="L64">
    <cfRule type="cellIs" dxfId="88" priority="84" stopIfTrue="1" operator="between">
      <formula>1</formula>
      <formula>20</formula>
    </cfRule>
  </conditionalFormatting>
  <conditionalFormatting sqref="L96">
    <cfRule type="cellIs" dxfId="87" priority="12" stopIfTrue="1" operator="between">
      <formula>1</formula>
      <formula>20</formula>
    </cfRule>
  </conditionalFormatting>
  <conditionalFormatting sqref="L28:M28 E125:F125">
    <cfRule type="cellIs" dxfId="86" priority="21" stopIfTrue="1" operator="between">
      <formula>1</formula>
      <formula>20</formula>
    </cfRule>
  </conditionalFormatting>
  <conditionalFormatting sqref="L58:P58 E58:F58 I58:J58">
    <cfRule type="cellIs" dxfId="85" priority="5" stopIfTrue="1" operator="between">
      <formula>1</formula>
      <formula>20</formula>
    </cfRule>
  </conditionalFormatting>
  <conditionalFormatting sqref="L69:P69 E69:F69 I69:J69">
    <cfRule type="cellIs" dxfId="84" priority="2" stopIfTrue="1" operator="between">
      <formula>1</formula>
      <formula>20</formula>
    </cfRule>
  </conditionalFormatting>
  <conditionalFormatting sqref="M75">
    <cfRule type="cellIs" dxfId="83" priority="72" stopIfTrue="1" operator="between">
      <formula>1</formula>
      <formula>20</formula>
    </cfRule>
  </conditionalFormatting>
  <conditionalFormatting sqref="M94">
    <cfRule type="cellIs" dxfId="82" priority="30" stopIfTrue="1" operator="between">
      <formula>1</formula>
      <formula>20</formula>
    </cfRule>
  </conditionalFormatting>
  <conditionalFormatting sqref="M113:P113">
    <cfRule type="cellIs" dxfId="81" priority="110" stopIfTrue="1" operator="between">
      <formula>1</formula>
      <formula>20</formula>
    </cfRule>
  </conditionalFormatting>
  <conditionalFormatting sqref="N90">
    <cfRule type="cellIs" dxfId="80" priority="182" stopIfTrue="1" operator="between">
      <formula>1</formula>
      <formula>20</formula>
    </cfRule>
  </conditionalFormatting>
  <conditionalFormatting sqref="N113">
    <cfRule type="cellIs" dxfId="79" priority="109" stopIfTrue="1" operator="between">
      <formula>1</formula>
      <formula>20</formula>
    </cfRule>
  </conditionalFormatting>
  <conditionalFormatting sqref="O28">
    <cfRule type="cellIs" dxfId="78" priority="7" stopIfTrue="1" operator="between">
      <formula>1</formula>
      <formula>20</formula>
    </cfRule>
  </conditionalFormatting>
  <conditionalFormatting sqref="O33">
    <cfRule type="cellIs" dxfId="77" priority="93" stopIfTrue="1" operator="between">
      <formula>1</formula>
      <formula>20</formula>
    </cfRule>
  </conditionalFormatting>
  <conditionalFormatting sqref="O44">
    <cfRule type="cellIs" dxfId="76" priority="92" stopIfTrue="1" operator="between">
      <formula>1</formula>
      <formula>20</formula>
    </cfRule>
  </conditionalFormatting>
  <conditionalFormatting sqref="O54">
    <cfRule type="cellIs" dxfId="75" priority="56" stopIfTrue="1" operator="between">
      <formula>1</formula>
      <formula>20</formula>
    </cfRule>
  </conditionalFormatting>
  <conditionalFormatting sqref="O56">
    <cfRule type="cellIs" dxfId="74" priority="52" stopIfTrue="1" operator="between">
      <formula>1</formula>
      <formula>20</formula>
    </cfRule>
  </conditionalFormatting>
  <conditionalFormatting sqref="O58">
    <cfRule type="cellIs" dxfId="73" priority="3" stopIfTrue="1" operator="between">
      <formula>1</formula>
      <formula>20</formula>
    </cfRule>
  </conditionalFormatting>
  <conditionalFormatting sqref="O66">
    <cfRule type="cellIs" dxfId="72" priority="86" stopIfTrue="1" operator="between">
      <formula>1</formula>
      <formula>20</formula>
    </cfRule>
  </conditionalFormatting>
  <conditionalFormatting sqref="O69">
    <cfRule type="cellIs" dxfId="71" priority="1" stopIfTrue="1" operator="between">
      <formula>1</formula>
      <formula>20</formula>
    </cfRule>
  </conditionalFormatting>
  <conditionalFormatting sqref="P28">
    <cfRule type="cellIs" dxfId="70" priority="6" stopIfTrue="1" operator="between">
      <formula>1</formula>
      <formula>20</formula>
    </cfRule>
  </conditionalFormatting>
  <conditionalFormatting sqref="P144 E145:P145">
    <cfRule type="cellIs" dxfId="69" priority="178" stopIfTrue="1" operator="between">
      <formula>1</formula>
      <formula>20</formula>
    </cfRule>
  </conditionalFormatting>
  <conditionalFormatting sqref="R18">
    <cfRule type="cellIs" dxfId="66" priority="187" stopIfTrue="1" operator="greaterThan">
      <formula>0.7</formula>
    </cfRule>
    <cfRule type="cellIs" dxfId="67" priority="188" stopIfTrue="1" operator="between">
      <formula>0.69</formula>
      <formula>0.45</formula>
    </cfRule>
    <cfRule type="cellIs" dxfId="68" priority="189" stopIfTrue="1" operator="between">
      <formula>0</formula>
      <formula>0.44</formula>
    </cfRule>
  </conditionalFormatting>
  <conditionalFormatting sqref="R20">
    <cfRule type="cellIs" dxfId="65" priority="101" stopIfTrue="1" operator="greaterThan">
      <formula>0.7</formula>
    </cfRule>
    <cfRule type="cellIs" dxfId="64" priority="102" stopIfTrue="1" operator="between">
      <formula>0.69</formula>
      <formula>0.45</formula>
    </cfRule>
    <cfRule type="cellIs" dxfId="63" priority="103" stopIfTrue="1" operator="between">
      <formula>0</formula>
      <formula>0.44</formula>
    </cfRule>
  </conditionalFormatting>
  <conditionalFormatting sqref="R22">
    <cfRule type="cellIs" dxfId="60" priority="106" stopIfTrue="1" operator="greaterThan">
      <formula>0.7</formula>
    </cfRule>
    <cfRule type="cellIs" dxfId="61" priority="107" stopIfTrue="1" operator="between">
      <formula>0.69</formula>
      <formula>0.45</formula>
    </cfRule>
    <cfRule type="cellIs" dxfId="62" priority="108" stopIfTrue="1" operator="between">
      <formula>0</formula>
      <formula>0.44</formula>
    </cfRule>
  </conditionalFormatting>
  <conditionalFormatting sqref="R25">
    <cfRule type="cellIs" dxfId="59" priority="132" stopIfTrue="1" operator="greaterThan">
      <formula>0.7</formula>
    </cfRule>
    <cfRule type="cellIs" dxfId="58" priority="133" stopIfTrue="1" operator="between">
      <formula>0.69</formula>
      <formula>0.45</formula>
    </cfRule>
    <cfRule type="cellIs" dxfId="57" priority="134" stopIfTrue="1" operator="between">
      <formula>0</formula>
      <formula>0.44</formula>
    </cfRule>
  </conditionalFormatting>
  <conditionalFormatting sqref="R28">
    <cfRule type="cellIs" dxfId="56" priority="143" stopIfTrue="1" operator="greaterThan">
      <formula>0.7</formula>
    </cfRule>
    <cfRule type="cellIs" dxfId="54" priority="144" stopIfTrue="1" operator="between">
      <formula>0.69</formula>
      <formula>0.45</formula>
    </cfRule>
    <cfRule type="cellIs" dxfId="55" priority="145" stopIfTrue="1" operator="between">
      <formula>0</formula>
      <formula>0.44</formula>
    </cfRule>
  </conditionalFormatting>
  <conditionalFormatting sqref="R33">
    <cfRule type="cellIs" dxfId="53" priority="146" stopIfTrue="1" operator="greaterThan">
      <formula>0.7</formula>
    </cfRule>
    <cfRule type="cellIs" dxfId="52" priority="147" stopIfTrue="1" operator="between">
      <formula>0.69</formula>
      <formula>0.45</formula>
    </cfRule>
    <cfRule type="cellIs" dxfId="51" priority="148" stopIfTrue="1" operator="between">
      <formula>0</formula>
      <formula>0.44</formula>
    </cfRule>
  </conditionalFormatting>
  <conditionalFormatting sqref="R42">
    <cfRule type="cellIs" dxfId="49" priority="190" stopIfTrue="1" operator="greaterThan">
      <formula>0.7</formula>
    </cfRule>
    <cfRule type="cellIs" dxfId="50" priority="191" stopIfTrue="1" operator="between">
      <formula>0.69</formula>
      <formula>0.45</formula>
    </cfRule>
    <cfRule type="cellIs" dxfId="48" priority="192" stopIfTrue="1" operator="between">
      <formula>0</formula>
      <formula>0.44</formula>
    </cfRule>
  </conditionalFormatting>
  <conditionalFormatting sqref="R69">
    <cfRule type="cellIs" dxfId="47" priority="129" stopIfTrue="1" operator="greaterThan">
      <formula>0.7</formula>
    </cfRule>
    <cfRule type="cellIs" dxfId="46" priority="130" stopIfTrue="1" operator="between">
      <formula>0.69</formula>
      <formula>0.45</formula>
    </cfRule>
    <cfRule type="cellIs" dxfId="45" priority="131" stopIfTrue="1" operator="between">
      <formula>0</formula>
      <formula>0.44</formula>
    </cfRule>
  </conditionalFormatting>
  <conditionalFormatting sqref="R71">
    <cfRule type="cellIs" dxfId="42" priority="77" stopIfTrue="1" operator="greaterThan">
      <formula>0.7</formula>
    </cfRule>
    <cfRule type="cellIs" dxfId="43" priority="78" stopIfTrue="1" operator="between">
      <formula>0.69</formula>
      <formula>0.45</formula>
    </cfRule>
    <cfRule type="cellIs" dxfId="44" priority="79" stopIfTrue="1" operator="between">
      <formula>0</formula>
      <formula>0.44</formula>
    </cfRule>
  </conditionalFormatting>
  <conditionalFormatting sqref="R73">
    <cfRule type="cellIs" dxfId="41" priority="69" stopIfTrue="1" operator="greaterThan">
      <formula>0.7</formula>
    </cfRule>
    <cfRule type="cellIs" dxfId="39" priority="70" stopIfTrue="1" operator="between">
      <formula>0.69</formula>
      <formula>0.45</formula>
    </cfRule>
    <cfRule type="cellIs" dxfId="40" priority="71" stopIfTrue="1" operator="between">
      <formula>0</formula>
      <formula>0.44</formula>
    </cfRule>
  </conditionalFormatting>
  <conditionalFormatting sqref="R82">
    <cfRule type="cellIs" dxfId="38" priority="184" stopIfTrue="1" operator="greaterThan">
      <formula>0.7</formula>
    </cfRule>
    <cfRule type="cellIs" dxfId="37" priority="185" stopIfTrue="1" operator="between">
      <formula>0.69</formula>
      <formula>0.45</formula>
    </cfRule>
    <cfRule type="cellIs" dxfId="36" priority="186" stopIfTrue="1" operator="between">
      <formula>0</formula>
      <formula>0.44</formula>
    </cfRule>
  </conditionalFormatting>
  <conditionalFormatting sqref="R99">
    <cfRule type="cellIs" dxfId="33" priority="35" stopIfTrue="1" operator="greaterThan">
      <formula>0.7</formula>
    </cfRule>
    <cfRule type="cellIs" dxfId="34" priority="36" stopIfTrue="1" operator="between">
      <formula>0.69</formula>
      <formula>0.45</formula>
    </cfRule>
    <cfRule type="cellIs" dxfId="35" priority="37" stopIfTrue="1" operator="between">
      <formula>0</formula>
      <formula>0.44</formula>
    </cfRule>
  </conditionalFormatting>
  <conditionalFormatting sqref="R101">
    <cfRule type="cellIs" dxfId="32" priority="152" stopIfTrue="1" operator="greaterThan">
      <formula>0.7</formula>
    </cfRule>
    <cfRule type="cellIs" dxfId="30" priority="153" stopIfTrue="1" operator="between">
      <formula>0.69</formula>
      <formula>0.45</formula>
    </cfRule>
    <cfRule type="cellIs" dxfId="31" priority="154" stopIfTrue="1" operator="between">
      <formula>0</formula>
      <formula>0.44</formula>
    </cfRule>
  </conditionalFormatting>
  <conditionalFormatting sqref="R105">
    <cfRule type="cellIs" dxfId="28" priority="49" stopIfTrue="1" operator="greaterThan">
      <formula>0.7</formula>
    </cfRule>
    <cfRule type="cellIs" dxfId="27" priority="50" stopIfTrue="1" operator="between">
      <formula>0.69</formula>
      <formula>0.45</formula>
    </cfRule>
    <cfRule type="cellIs" dxfId="29" priority="51" stopIfTrue="1" operator="between">
      <formula>0</formula>
      <formula>0.44</formula>
    </cfRule>
  </conditionalFormatting>
  <conditionalFormatting sqref="R107">
    <cfRule type="cellIs" dxfId="26" priority="40" stopIfTrue="1" operator="greaterThan">
      <formula>0.7</formula>
    </cfRule>
    <cfRule type="cellIs" dxfId="24" priority="41" stopIfTrue="1" operator="between">
      <formula>0.69</formula>
      <formula>0.45</formula>
    </cfRule>
    <cfRule type="cellIs" dxfId="25" priority="42" stopIfTrue="1" operator="between">
      <formula>0</formula>
      <formula>0.44</formula>
    </cfRule>
  </conditionalFormatting>
  <conditionalFormatting sqref="R109">
    <cfRule type="cellIs" dxfId="22" priority="155" stopIfTrue="1" operator="greaterThan">
      <formula>0.7</formula>
    </cfRule>
    <cfRule type="cellIs" dxfId="23" priority="156" stopIfTrue="1" operator="between">
      <formula>0.69</formula>
      <formula>0.45</formula>
    </cfRule>
    <cfRule type="cellIs" dxfId="21" priority="157" stopIfTrue="1" operator="between">
      <formula>0</formula>
      <formula>0.44</formula>
    </cfRule>
  </conditionalFormatting>
  <conditionalFormatting sqref="R128">
    <cfRule type="cellIs" dxfId="20" priority="149" stopIfTrue="1" operator="greaterThan">
      <formula>0.7</formula>
    </cfRule>
    <cfRule type="cellIs" dxfId="18" priority="150" stopIfTrue="1" operator="between">
      <formula>0.69</formula>
      <formula>0.45</formula>
    </cfRule>
    <cfRule type="cellIs" dxfId="19" priority="151" stopIfTrue="1" operator="between">
      <formula>0</formula>
      <formula>0.44</formula>
    </cfRule>
  </conditionalFormatting>
  <conditionalFormatting sqref="R131:R134">
    <cfRule type="cellIs" dxfId="16" priority="115" stopIfTrue="1" operator="greaterThan">
      <formula>0.7</formula>
    </cfRule>
    <cfRule type="cellIs" dxfId="15" priority="116" stopIfTrue="1" operator="between">
      <formula>0.69</formula>
      <formula>0.45</formula>
    </cfRule>
    <cfRule type="cellIs" dxfId="17" priority="117" stopIfTrue="1" operator="between">
      <formula>0</formula>
      <formula>0.44</formula>
    </cfRule>
  </conditionalFormatting>
  <conditionalFormatting sqref="R136">
    <cfRule type="cellIs" dxfId="12" priority="16" stopIfTrue="1" operator="greaterThan">
      <formula>0.7</formula>
    </cfRule>
    <cfRule type="cellIs" dxfId="13" priority="17" stopIfTrue="1" operator="between">
      <formula>0.69</formula>
      <formula>0.45</formula>
    </cfRule>
    <cfRule type="cellIs" dxfId="14" priority="18" stopIfTrue="1" operator="between">
      <formula>0</formula>
      <formula>0.44</formula>
    </cfRule>
  </conditionalFormatting>
  <conditionalFormatting sqref="R139">
    <cfRule type="cellIs" dxfId="10" priority="158" stopIfTrue="1" operator="greaterThan">
      <formula>0.7</formula>
    </cfRule>
    <cfRule type="cellIs" dxfId="9" priority="159" stopIfTrue="1" operator="between">
      <formula>0.69</formula>
      <formula>0.45</formula>
    </cfRule>
    <cfRule type="cellIs" dxfId="11" priority="160" stopIfTrue="1" operator="between">
      <formula>0</formula>
      <formula>0.44</formula>
    </cfRule>
  </conditionalFormatting>
  <conditionalFormatting sqref="R144">
    <cfRule type="cellIs" dxfId="8" priority="179" stopIfTrue="1" operator="greaterThan">
      <formula>0.7</formula>
    </cfRule>
    <cfRule type="cellIs" dxfId="7" priority="180" stopIfTrue="1" operator="between">
      <formula>0.69</formula>
      <formula>0.45</formula>
    </cfRule>
    <cfRule type="cellIs" dxfId="6" priority="181" stopIfTrue="1" operator="between">
      <formula>0</formula>
      <formula>0.44</formula>
    </cfRule>
  </conditionalFormatting>
  <conditionalFormatting sqref="R146">
    <cfRule type="cellIs" dxfId="4" priority="26" stopIfTrue="1" operator="greaterThan">
      <formula>0.7</formula>
    </cfRule>
    <cfRule type="cellIs" dxfId="3" priority="27" stopIfTrue="1" operator="between">
      <formula>0.69</formula>
      <formula>0.45</formula>
    </cfRule>
    <cfRule type="cellIs" dxfId="5" priority="28" stopIfTrue="1" operator="between">
      <formula>0</formula>
      <formula>0.44</formula>
    </cfRule>
  </conditionalFormatting>
  <conditionalFormatting sqref="R149">
    <cfRule type="cellIs" dxfId="2" priority="174" stopIfTrue="1" operator="greaterThan">
      <formula>0.7</formula>
    </cfRule>
    <cfRule type="cellIs" dxfId="1" priority="175" stopIfTrue="1" operator="between">
      <formula>0.69</formula>
      <formula>0.45</formula>
    </cfRule>
    <cfRule type="cellIs" dxfId="0" priority="176" stopIfTrue="1" operator="between">
      <formula>0</formula>
      <formula>0.44</formula>
    </cfRule>
  </conditionalFormatting>
  <printOptions horizontalCentered="1"/>
  <pageMargins left="0.39370078740157483" right="0.39370078740157483" top="0.59055118110236227" bottom="0.59055118110236227" header="0" footer="0"/>
  <pageSetup scale="32" fitToHeight="0" orientation="landscape"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B7E8B-0E34-4914-98C7-644AE0D3C208}">
  <sheetPr>
    <tabColor theme="9"/>
  </sheetPr>
  <dimension ref="B2:L16"/>
  <sheetViews>
    <sheetView showGridLines="0" topLeftCell="A7" zoomScale="80" zoomScaleNormal="80" workbookViewId="0">
      <selection activeCell="E2" sqref="E2:H12"/>
    </sheetView>
  </sheetViews>
  <sheetFormatPr baseColWidth="10" defaultColWidth="11.42578125" defaultRowHeight="13.5"/>
  <cols>
    <col min="1" max="1" width="1.42578125" style="1" customWidth="1"/>
    <col min="2" max="2" width="29.85546875" style="1" customWidth="1"/>
    <col min="3" max="3" width="41.28515625" style="2" customWidth="1"/>
    <col min="4" max="4" width="15.5703125" style="2" customWidth="1"/>
    <col min="5" max="5" width="76.5703125" style="2" customWidth="1"/>
    <col min="6" max="6" width="20.85546875" style="3" customWidth="1"/>
    <col min="7" max="7" width="13.85546875" style="3" customWidth="1"/>
    <col min="8" max="8" width="16.7109375" style="1" customWidth="1"/>
    <col min="9" max="9" width="30.5703125" style="1" customWidth="1"/>
    <col min="10" max="10" width="18.28515625" style="1" customWidth="1"/>
    <col min="11" max="11" width="30.28515625" style="1" customWidth="1"/>
    <col min="12" max="12" width="20.5703125" style="1" customWidth="1"/>
    <col min="13" max="16384" width="11.42578125" style="1"/>
  </cols>
  <sheetData>
    <row r="2" spans="2:12" ht="15" customHeight="1">
      <c r="B2" s="314"/>
      <c r="E2" s="315" t="s">
        <v>527</v>
      </c>
      <c r="F2" s="315"/>
      <c r="G2" s="315"/>
      <c r="H2" s="315"/>
      <c r="I2" s="316"/>
      <c r="J2" s="316"/>
      <c r="K2" s="316"/>
    </row>
    <row r="3" spans="2:12" ht="13.5" customHeight="1">
      <c r="B3" s="314"/>
      <c r="C3" s="316"/>
      <c r="D3" s="316"/>
      <c r="E3" s="315"/>
      <c r="F3" s="315"/>
      <c r="G3" s="315"/>
      <c r="H3" s="315"/>
      <c r="I3" s="316"/>
      <c r="J3" s="316"/>
      <c r="K3" s="316"/>
    </row>
    <row r="4" spans="2:12" ht="13.5" customHeight="1">
      <c r="B4" s="314"/>
      <c r="C4" s="316"/>
      <c r="D4" s="316"/>
      <c r="E4" s="315"/>
      <c r="F4" s="315"/>
      <c r="G4" s="315"/>
      <c r="H4" s="315"/>
      <c r="I4" s="316"/>
      <c r="J4" s="316"/>
      <c r="K4" s="316"/>
    </row>
    <row r="5" spans="2:12" ht="13.5" customHeight="1">
      <c r="B5" s="314"/>
      <c r="C5" s="316"/>
      <c r="D5" s="316"/>
      <c r="E5" s="315"/>
      <c r="F5" s="315"/>
      <c r="G5" s="315"/>
      <c r="H5" s="315"/>
      <c r="I5" s="316"/>
      <c r="J5" s="316"/>
      <c r="K5" s="316"/>
    </row>
    <row r="6" spans="2:12" ht="13.5" customHeight="1">
      <c r="B6" s="314"/>
      <c r="C6" s="316"/>
      <c r="D6" s="316"/>
      <c r="E6" s="315"/>
      <c r="F6" s="315"/>
      <c r="G6" s="315"/>
      <c r="H6" s="315"/>
      <c r="I6" s="316"/>
      <c r="J6" s="316"/>
      <c r="K6" s="316"/>
    </row>
    <row r="7" spans="2:12" ht="13.5" customHeight="1">
      <c r="B7" s="314"/>
      <c r="C7" s="316"/>
      <c r="D7" s="316"/>
      <c r="E7" s="315"/>
      <c r="F7" s="315"/>
      <c r="G7" s="315"/>
      <c r="H7" s="315"/>
      <c r="I7" s="316"/>
      <c r="J7" s="316"/>
      <c r="K7" s="316"/>
    </row>
    <row r="8" spans="2:12" ht="13.5" customHeight="1">
      <c r="B8" s="314"/>
      <c r="C8" s="316"/>
      <c r="D8" s="316"/>
      <c r="E8" s="315"/>
      <c r="F8" s="315"/>
      <c r="G8" s="315"/>
      <c r="H8" s="315"/>
      <c r="I8" s="316"/>
      <c r="J8" s="316"/>
      <c r="K8" s="316"/>
    </row>
    <row r="9" spans="2:12" ht="13.5" customHeight="1">
      <c r="B9" s="314"/>
      <c r="C9" s="316"/>
      <c r="D9" s="316"/>
      <c r="E9" s="315"/>
      <c r="F9" s="315"/>
      <c r="G9" s="315"/>
      <c r="H9" s="315"/>
      <c r="I9" s="316"/>
      <c r="J9" s="316"/>
      <c r="K9" s="316"/>
    </row>
    <row r="10" spans="2:12" ht="13.5" customHeight="1">
      <c r="B10" s="314"/>
      <c r="C10" s="316"/>
      <c r="D10" s="316"/>
      <c r="E10" s="315"/>
      <c r="F10" s="315"/>
      <c r="G10" s="315"/>
      <c r="H10" s="315"/>
      <c r="I10" s="316"/>
      <c r="J10" s="316"/>
      <c r="K10" s="316"/>
    </row>
    <row r="11" spans="2:12" s="20" customFormat="1" ht="18.75" customHeight="1">
      <c r="B11" s="314"/>
      <c r="C11" s="316"/>
      <c r="D11" s="316"/>
      <c r="E11" s="315"/>
      <c r="F11" s="315"/>
      <c r="G11" s="315"/>
      <c r="H11" s="315"/>
      <c r="I11" s="316"/>
      <c r="J11" s="316"/>
      <c r="K11" s="316"/>
    </row>
    <row r="12" spans="2:12" s="20" customFormat="1" ht="25.5" customHeight="1">
      <c r="B12" s="314"/>
      <c r="C12" s="316"/>
      <c r="D12" s="316"/>
      <c r="E12" s="315"/>
      <c r="F12" s="315"/>
      <c r="G12" s="315"/>
      <c r="H12" s="315"/>
      <c r="I12" s="316"/>
      <c r="J12" s="316"/>
      <c r="K12" s="316"/>
    </row>
    <row r="13" spans="2:12" s="20" customFormat="1" ht="25.5" customHeight="1">
      <c r="B13" s="317" t="s">
        <v>518</v>
      </c>
      <c r="C13" s="318"/>
      <c r="D13" s="318"/>
      <c r="E13" s="318"/>
      <c r="F13" s="318"/>
      <c r="G13" s="318"/>
    </row>
    <row r="14" spans="2:12" s="20" customFormat="1" ht="5.25" customHeight="1">
      <c r="B14" s="319"/>
      <c r="C14" s="149"/>
      <c r="D14" s="319"/>
      <c r="E14" s="149"/>
      <c r="F14" s="320"/>
      <c r="G14" s="320"/>
    </row>
    <row r="15" spans="2:12" ht="65.25" customHeight="1">
      <c r="B15" s="21" t="s">
        <v>519</v>
      </c>
      <c r="C15" s="21" t="s">
        <v>0</v>
      </c>
      <c r="D15" s="21" t="s">
        <v>1</v>
      </c>
      <c r="E15" s="21" t="s">
        <v>2</v>
      </c>
      <c r="F15" s="21" t="s">
        <v>3</v>
      </c>
      <c r="G15" s="22" t="s">
        <v>4</v>
      </c>
      <c r="H15" s="22" t="s">
        <v>5</v>
      </c>
      <c r="I15" s="21" t="s">
        <v>6</v>
      </c>
      <c r="J15" s="21" t="s">
        <v>7</v>
      </c>
      <c r="K15" s="21" t="s">
        <v>520</v>
      </c>
    </row>
    <row r="16" spans="2:12" ht="234.75" customHeight="1">
      <c r="B16" s="321"/>
      <c r="C16" s="322" t="s">
        <v>521</v>
      </c>
      <c r="D16" s="323" t="s">
        <v>522</v>
      </c>
      <c r="E16" s="324" t="s">
        <v>523</v>
      </c>
      <c r="F16" s="323" t="s">
        <v>524</v>
      </c>
      <c r="G16" s="325" t="s">
        <v>522</v>
      </c>
      <c r="H16" s="325" t="s">
        <v>522</v>
      </c>
      <c r="I16" s="325" t="s">
        <v>522</v>
      </c>
      <c r="J16" s="325" t="s">
        <v>525</v>
      </c>
      <c r="K16" s="325" t="s">
        <v>522</v>
      </c>
      <c r="L16" s="325" t="s">
        <v>522</v>
      </c>
    </row>
  </sheetData>
  <mergeCells count="1">
    <mergeCell ref="E2:H12"/>
  </mergeCells>
  <hyperlinks>
    <hyperlink ref="B13" location="PETH!A1" display="PETH" xr:uid="{68CF2D2D-8EFE-4D93-AAF9-494CFDE0C953}"/>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CAC2A-DD15-440E-96A8-EEBF1FCB427B}">
  <sheetPr>
    <tabColor theme="9"/>
  </sheetPr>
  <dimension ref="B2:K16"/>
  <sheetViews>
    <sheetView showGridLines="0" zoomScale="80" zoomScaleNormal="80" workbookViewId="0">
      <selection activeCell="E18" sqref="E18"/>
    </sheetView>
  </sheetViews>
  <sheetFormatPr baseColWidth="10" defaultColWidth="11.42578125" defaultRowHeight="13.5"/>
  <cols>
    <col min="1" max="1" width="1.42578125" style="1" customWidth="1"/>
    <col min="2" max="2" width="29.85546875" style="1" customWidth="1"/>
    <col min="3" max="3" width="41.28515625" style="2" customWidth="1"/>
    <col min="4" max="4" width="15.5703125" style="2" customWidth="1"/>
    <col min="5" max="5" width="76.5703125" style="2" customWidth="1"/>
    <col min="6" max="6" width="20.85546875" style="3" customWidth="1"/>
    <col min="7" max="7" width="13.85546875" style="3" customWidth="1"/>
    <col min="8" max="8" width="16.7109375" style="1" customWidth="1"/>
    <col min="9" max="9" width="30.5703125" style="1" customWidth="1"/>
    <col min="10" max="10" width="18.28515625" style="1" customWidth="1"/>
    <col min="11" max="11" width="30.28515625" style="1" customWidth="1"/>
    <col min="12" max="16384" width="11.42578125" style="1"/>
  </cols>
  <sheetData>
    <row r="2" spans="2:11" ht="15" customHeight="1">
      <c r="B2" s="314"/>
      <c r="C2" s="315" t="s">
        <v>528</v>
      </c>
      <c r="D2" s="315"/>
      <c r="E2" s="315"/>
      <c r="F2" s="315"/>
      <c r="G2" s="315"/>
      <c r="H2" s="315"/>
      <c r="I2" s="315"/>
      <c r="J2" s="315"/>
      <c r="K2" s="315"/>
    </row>
    <row r="3" spans="2:11" ht="13.5" customHeight="1">
      <c r="B3" s="314"/>
      <c r="C3" s="315"/>
      <c r="D3" s="315"/>
      <c r="E3" s="315"/>
      <c r="F3" s="315"/>
      <c r="G3" s="315"/>
      <c r="H3" s="315"/>
      <c r="I3" s="315"/>
      <c r="J3" s="315"/>
      <c r="K3" s="315"/>
    </row>
    <row r="4" spans="2:11" ht="13.5" customHeight="1">
      <c r="B4" s="314"/>
      <c r="C4" s="315"/>
      <c r="D4" s="315"/>
      <c r="E4" s="315"/>
      <c r="F4" s="315"/>
      <c r="G4" s="315"/>
      <c r="H4" s="315"/>
      <c r="I4" s="315"/>
      <c r="J4" s="315"/>
      <c r="K4" s="315"/>
    </row>
    <row r="5" spans="2:11" ht="13.5" customHeight="1">
      <c r="B5" s="314"/>
      <c r="C5" s="315"/>
      <c r="D5" s="315"/>
      <c r="E5" s="315"/>
      <c r="F5" s="315"/>
      <c r="G5" s="315"/>
      <c r="H5" s="315"/>
      <c r="I5" s="315"/>
      <c r="J5" s="315"/>
      <c r="K5" s="315"/>
    </row>
    <row r="6" spans="2:11" ht="13.5" customHeight="1">
      <c r="B6" s="314"/>
      <c r="C6" s="315"/>
      <c r="D6" s="315"/>
      <c r="E6" s="315"/>
      <c r="F6" s="315"/>
      <c r="G6" s="315"/>
      <c r="H6" s="315"/>
      <c r="I6" s="315"/>
      <c r="J6" s="315"/>
      <c r="K6" s="315"/>
    </row>
    <row r="7" spans="2:11" ht="13.5" customHeight="1">
      <c r="B7" s="314"/>
      <c r="C7" s="315"/>
      <c r="D7" s="315"/>
      <c r="E7" s="315"/>
      <c r="F7" s="315"/>
      <c r="G7" s="315"/>
      <c r="H7" s="315"/>
      <c r="I7" s="315"/>
      <c r="J7" s="315"/>
      <c r="K7" s="315"/>
    </row>
    <row r="8" spans="2:11" ht="13.5" customHeight="1">
      <c r="B8" s="314"/>
      <c r="C8" s="315"/>
      <c r="D8" s="315"/>
      <c r="E8" s="315"/>
      <c r="F8" s="315"/>
      <c r="G8" s="315"/>
      <c r="H8" s="315"/>
      <c r="I8" s="315"/>
      <c r="J8" s="315"/>
      <c r="K8" s="315"/>
    </row>
    <row r="9" spans="2:11" ht="13.5" customHeight="1">
      <c r="B9" s="314"/>
      <c r="C9" s="315"/>
      <c r="D9" s="315"/>
      <c r="E9" s="315"/>
      <c r="F9" s="315"/>
      <c r="G9" s="315"/>
      <c r="H9" s="315"/>
      <c r="I9" s="315"/>
      <c r="J9" s="315"/>
      <c r="K9" s="315"/>
    </row>
    <row r="10" spans="2:11" ht="13.5" customHeight="1">
      <c r="B10" s="314"/>
      <c r="C10" s="315"/>
      <c r="D10" s="315"/>
      <c r="E10" s="315"/>
      <c r="F10" s="315"/>
      <c r="G10" s="315"/>
      <c r="H10" s="315"/>
      <c r="I10" s="315"/>
      <c r="J10" s="315"/>
      <c r="K10" s="315"/>
    </row>
    <row r="11" spans="2:11" s="20" customFormat="1" ht="18.75" customHeight="1">
      <c r="B11" s="314"/>
      <c r="C11" s="315"/>
      <c r="D11" s="315"/>
      <c r="E11" s="315"/>
      <c r="F11" s="315"/>
      <c r="G11" s="315"/>
      <c r="H11" s="315"/>
      <c r="I11" s="315"/>
      <c r="J11" s="315"/>
      <c r="K11" s="315"/>
    </row>
    <row r="12" spans="2:11" s="20" customFormat="1" ht="25.5" customHeight="1">
      <c r="B12" s="314"/>
      <c r="C12" s="315"/>
      <c r="D12" s="315"/>
      <c r="E12" s="315"/>
      <c r="F12" s="315"/>
      <c r="G12" s="315"/>
      <c r="H12" s="315"/>
      <c r="I12" s="315"/>
      <c r="J12" s="315"/>
      <c r="K12" s="315"/>
    </row>
    <row r="13" spans="2:11" s="20" customFormat="1" ht="16.5" customHeight="1">
      <c r="B13" s="319"/>
      <c r="C13" s="149"/>
      <c r="D13" s="319"/>
      <c r="E13" s="149"/>
      <c r="F13" s="320"/>
      <c r="G13" s="320"/>
    </row>
    <row r="14" spans="2:11" s="20" customFormat="1" ht="16.5" customHeight="1">
      <c r="B14" s="317" t="s">
        <v>518</v>
      </c>
      <c r="C14" s="149"/>
      <c r="D14" s="319"/>
      <c r="E14" s="149"/>
      <c r="F14" s="320"/>
      <c r="G14" s="320"/>
    </row>
    <row r="15" spans="2:11" ht="50.25" customHeight="1">
      <c r="B15" s="21" t="s">
        <v>519</v>
      </c>
      <c r="C15" s="21" t="s">
        <v>0</v>
      </c>
      <c r="D15" s="21" t="s">
        <v>1</v>
      </c>
      <c r="E15" s="21" t="s">
        <v>2</v>
      </c>
      <c r="F15" s="21" t="s">
        <v>3</v>
      </c>
      <c r="G15" s="22" t="s">
        <v>4</v>
      </c>
      <c r="H15" s="22" t="s">
        <v>5</v>
      </c>
      <c r="I15" s="21" t="s">
        <v>6</v>
      </c>
      <c r="J15" s="21" t="s">
        <v>7</v>
      </c>
      <c r="K15" s="21" t="s">
        <v>520</v>
      </c>
    </row>
    <row r="16" spans="2:11" ht="229.5">
      <c r="B16" s="321"/>
      <c r="C16" s="322" t="s">
        <v>521</v>
      </c>
      <c r="D16" s="323" t="s">
        <v>522</v>
      </c>
      <c r="E16" s="324" t="s">
        <v>526</v>
      </c>
      <c r="F16" s="323" t="s">
        <v>524</v>
      </c>
      <c r="G16" s="325" t="s">
        <v>522</v>
      </c>
      <c r="H16" s="325" t="s">
        <v>522</v>
      </c>
      <c r="I16" s="325" t="s">
        <v>522</v>
      </c>
      <c r="J16" s="325" t="s">
        <v>525</v>
      </c>
      <c r="K16" s="325" t="s">
        <v>522</v>
      </c>
    </row>
  </sheetData>
  <mergeCells count="1">
    <mergeCell ref="C2:K12"/>
  </mergeCells>
  <hyperlinks>
    <hyperlink ref="B14" location="PETH!A1" display="PETH" xr:uid="{F9975C4B-C448-458C-AE28-BE8FAC8DE044}"/>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Integración_PAA</vt:lpstr>
      <vt:lpstr>PINAR</vt:lpstr>
      <vt:lpstr>Plan_Anual_Adquisiciones</vt:lpstr>
      <vt:lpstr>PETH</vt:lpstr>
      <vt:lpstr>PIC 2024</vt:lpstr>
      <vt:lpstr>PLAN BIENESTAR 2024</vt:lpstr>
      <vt:lpstr>PLAN DE TRABAJO SST 2024</vt:lpstr>
      <vt:lpstr>Plan_de_Previsión</vt:lpstr>
      <vt:lpstr>Plan_de_Vacantes</vt:lpstr>
      <vt:lpstr>PETI </vt:lpstr>
      <vt:lpstr>Tratamiento_de_riesgos</vt:lpstr>
      <vt:lpstr>Seguridad_de_Información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Hernandez Gonzalez Idanela Maria</dc:creator>
  <cp:lastModifiedBy>Hernandez Gonzalez Idanela Maria</cp:lastModifiedBy>
  <dcterms:created xsi:type="dcterms:W3CDTF">2023-11-21T14:59:58Z</dcterms:created>
  <dcterms:modified xsi:type="dcterms:W3CDTF">2024-01-30T21:18:14Z</dcterms:modified>
</cp:coreProperties>
</file>